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財政係（Ｈ２０以降）\★新型コロナウイルス感染症対応地方創生臨時交付金\R4\実施計画書\R5.1月提出\"/>
    </mc:Choice>
  </mc:AlternateContent>
  <workbookProtection workbookAlgorithmName="SHA-512" workbookHashValue="PKKsEFu/LKPtkzFAP3cI4lZb/OZxjUmu0dFeTmnNVyX/ukC2/12T8H8K8vy8b6WtxuhGH6ow15Q6afv+lrLadg==" workbookSaltValue="3Q8xmh/rH6j5gF2orFIrqA==" workbookSpinCount="100000" lockStructure="1"/>
  <bookViews>
    <workbookView xWindow="0" yWindow="0" windowWidth="27630" windowHeight="12795" tabRatio="686" firstSheet="1" activeTab="1"/>
  </bookViews>
  <sheets>
    <sheet name="自治体コード" sheetId="7" state="hidden" r:id="rId1"/>
    <sheet name="通常分様式" sheetId="19" r:id="rId2"/>
    <sheet name="基金調べ" sheetId="21" r:id="rId3"/>
    <sheet name="【チェックリスト】 " sheetId="20" r:id="rId4"/>
    <sheet name="事業名一覧 " sheetId="13" r:id="rId5"/>
    <sheet name="転記作業用" sheetId="16" state="hidden" r:id="rId6"/>
    <sheet name="―" sheetId="6" state="hidden" r:id="rId7"/>
    <sheet name="フラグ管理用" sheetId="23" state="hidden" r:id="rId8"/>
    <sheet name="計算用" sheetId="22" state="hidden" r:id="rId9"/>
  </sheets>
  <definedNames>
    <definedName name="_xlnm._FilterDatabase" localSheetId="1" hidden="1">通常分様式!$A$20:$BM$20</definedName>
    <definedName name="_xlnm.Print_Area" localSheetId="3">'【チェックリスト】 '!$A$1:$E$46</definedName>
    <definedName name="_xlnm.Print_Area" localSheetId="2">基金調べ!$A$1:$J$18</definedName>
    <definedName name="_xlnm.Print_Area" localSheetId="4">'事業名一覧 '!$A$1:$B$55</definedName>
    <definedName name="_xlnm.Print_Area" localSheetId="1">通常分様式!$A$1:$AG$421</definedName>
    <definedName name="_xlnm.Print_Area" localSheetId="6">―!$A$1:$AK$65</definedName>
    <definedName name="_xlnm.Print_Titles" localSheetId="2">基金調べ!$2:$2</definedName>
    <definedName name="_xlnm.Print_Titles" localSheetId="1">通常分様式!$17:$20</definedName>
    <definedName name="コロナ禍において原油価格・物価高騰等に直面する生活者や事業者に対する支援">―!$AD$2:$AD$3</definedName>
    <definedName name="コロナ感染症への対応として必要な事業">―!$C$2:$C$2</definedName>
    <definedName name="基金_地単_協力金等">―!$O$5</definedName>
    <definedName name="基金_地単_通常">―!$O$2:$O$3</definedName>
    <definedName name="基金_補助">―!$O$7</definedName>
    <definedName name="基金の要件">―!$Z$2:$Z$5</definedName>
    <definedName name="協力要請推進枠又は検査促進枠の地方負担分に充当_地単">―!$I$2:$I$3</definedName>
    <definedName name="協力要請推進枠又は検査促進枠の地方負担分に充当_補助">―!$I$5</definedName>
    <definedName name="経済対策との関係_原油">―!$E$21:$E$25</definedName>
    <definedName name="経済対策との関係_通常">―!$E$2:$E$19</definedName>
    <definedName name="個人を対象とした給付金等">―!$M$2:$M$3</definedName>
    <definedName name="交付金の区分_その他">―!$AF$5</definedName>
    <definedName name="交付金の区分_高騰">―!$AF$2:$AF$3</definedName>
    <definedName name="国の予算年度">―!$AJ$2:$AJ$3</definedName>
    <definedName name="国庫補助事業の名称">'事業名一覧 '!$A$3:$A$55</definedName>
    <definedName name="事業始期_協力金等">―!$Q$31:$Q$59</definedName>
    <definedName name="事業始期_通常">―!$Q$2:$Q$13</definedName>
    <definedName name="事業始期_補助">―!$Q$15:$Q$29</definedName>
    <definedName name="事業終期_R3基金・R4">―!$S$15:$S$27</definedName>
    <definedName name="事業終期_通常">―!$S$2:$S$13</definedName>
    <definedName name="種類_重点">―!$AH$4:$AH$12</definedName>
    <definedName name="種類_通常">―!$AH$2</definedName>
    <definedName name="対象外経費に臨時交付金を充当していない">―!$G$2:$G$2</definedName>
    <definedName name="特定事業者等支援">―!$K$2:$K$3</definedName>
    <definedName name="補助・単独">―!$A$2:$A$3</definedName>
    <definedName name="予算区分_地単_協力金等">―!$U$6:$U$13</definedName>
    <definedName name="予算区分_地単_通常">―!$U$2:$U$4</definedName>
    <definedName name="予算区分_補助">―!$U$15:$U$19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7" i="23" l="1"/>
  <c r="AJ38" i="23"/>
  <c r="AJ39" i="23"/>
  <c r="AJ73" i="23"/>
  <c r="AJ74" i="23"/>
  <c r="AJ75" i="23"/>
  <c r="AJ76" i="23"/>
  <c r="AJ77" i="23"/>
  <c r="AJ78" i="23"/>
  <c r="AJ79" i="23"/>
  <c r="AJ80" i="23"/>
  <c r="AJ81" i="23"/>
  <c r="AJ82" i="23"/>
  <c r="AJ83" i="23"/>
  <c r="AJ84" i="23"/>
  <c r="AJ85" i="23"/>
  <c r="AJ86" i="23"/>
  <c r="AJ87" i="23"/>
  <c r="AJ88" i="23"/>
  <c r="AJ89" i="23"/>
  <c r="AJ90" i="23"/>
  <c r="AJ91" i="23"/>
  <c r="AJ92" i="23"/>
  <c r="AJ93" i="23"/>
  <c r="AJ94" i="23"/>
  <c r="AJ95" i="23"/>
  <c r="AJ96" i="23"/>
  <c r="AJ97" i="23"/>
  <c r="AJ98" i="23"/>
  <c r="AJ99" i="23"/>
  <c r="AJ100" i="23"/>
  <c r="AJ101" i="23"/>
  <c r="AJ102" i="23"/>
  <c r="AJ103" i="23"/>
  <c r="AJ104" i="23"/>
  <c r="AJ105" i="23"/>
  <c r="AJ106" i="23"/>
  <c r="AJ107" i="23"/>
  <c r="AJ108" i="23"/>
  <c r="AJ109" i="23"/>
  <c r="AJ110" i="23"/>
  <c r="AJ111" i="23"/>
  <c r="AJ112" i="23"/>
  <c r="AJ113" i="23"/>
  <c r="AJ114" i="23"/>
  <c r="AJ115" i="23"/>
  <c r="AJ116" i="23"/>
  <c r="AJ117" i="23"/>
  <c r="AJ118" i="23"/>
  <c r="AJ119" i="23"/>
  <c r="AJ120" i="23"/>
  <c r="AJ121" i="23"/>
  <c r="AJ122" i="23"/>
  <c r="AJ123" i="23"/>
  <c r="AJ124" i="23"/>
  <c r="AJ125" i="23"/>
  <c r="AJ126" i="23"/>
  <c r="AJ127" i="23"/>
  <c r="AJ128" i="23"/>
  <c r="AJ129" i="23"/>
  <c r="AJ130" i="23"/>
  <c r="AJ131" i="23"/>
  <c r="AJ132" i="23"/>
  <c r="AJ133" i="23"/>
  <c r="AJ134" i="23"/>
  <c r="AJ135" i="23"/>
  <c r="AJ136" i="23"/>
  <c r="AJ137" i="23"/>
  <c r="AJ138" i="23"/>
  <c r="AJ139" i="23"/>
  <c r="AJ140" i="23"/>
  <c r="AJ141" i="23"/>
  <c r="AJ142" i="23"/>
  <c r="AJ143" i="23"/>
  <c r="AJ144" i="23"/>
  <c r="AJ145" i="23"/>
  <c r="AJ146" i="23"/>
  <c r="AJ147" i="23"/>
  <c r="AJ148" i="23"/>
  <c r="AJ149" i="23"/>
  <c r="AJ150" i="23"/>
  <c r="AJ151" i="23"/>
  <c r="AJ152" i="23"/>
  <c r="AJ153" i="23"/>
  <c r="AJ154" i="23"/>
  <c r="AJ155" i="23"/>
  <c r="AJ156" i="23"/>
  <c r="AJ157" i="23"/>
  <c r="AJ158" i="23"/>
  <c r="AJ159" i="23"/>
  <c r="AJ160" i="23"/>
  <c r="AJ161" i="23"/>
  <c r="AJ162" i="23"/>
  <c r="AJ163" i="23"/>
  <c r="AJ164" i="23"/>
  <c r="AJ165" i="23"/>
  <c r="AJ166" i="23"/>
  <c r="AJ167" i="23"/>
  <c r="AJ168" i="23"/>
  <c r="AJ169" i="23"/>
  <c r="AJ170" i="23"/>
  <c r="AJ171" i="23"/>
  <c r="AJ172" i="23"/>
  <c r="AJ173" i="23"/>
  <c r="AJ174" i="23"/>
  <c r="AJ175" i="23"/>
  <c r="AJ176" i="23"/>
  <c r="AJ177" i="23"/>
  <c r="AJ178" i="23"/>
  <c r="AJ179" i="23"/>
  <c r="AJ180" i="23"/>
  <c r="AJ181" i="23"/>
  <c r="AJ182" i="23"/>
  <c r="AJ183" i="23"/>
  <c r="AJ184" i="23"/>
  <c r="AJ185" i="23"/>
  <c r="AJ186" i="23"/>
  <c r="AJ187" i="23"/>
  <c r="AJ188" i="23"/>
  <c r="AJ189" i="23"/>
  <c r="AJ190" i="23"/>
  <c r="AJ191" i="23"/>
  <c r="AJ192" i="23"/>
  <c r="AJ193" i="23"/>
  <c r="AJ194" i="23"/>
  <c r="AJ195" i="23"/>
  <c r="AJ196" i="23"/>
  <c r="AJ197" i="23"/>
  <c r="AJ198" i="23"/>
  <c r="AJ199" i="23"/>
  <c r="AJ200" i="23"/>
  <c r="AJ201" i="23"/>
  <c r="AJ202" i="23"/>
  <c r="AJ203" i="23"/>
  <c r="AJ204" i="23"/>
  <c r="AJ205" i="23"/>
  <c r="AJ206" i="23"/>
  <c r="AJ207" i="23"/>
  <c r="AJ208" i="23"/>
  <c r="AJ209" i="23"/>
  <c r="AJ210" i="23"/>
  <c r="AJ211" i="23"/>
  <c r="AJ212" i="23"/>
  <c r="AJ213" i="23"/>
  <c r="AJ214" i="23"/>
  <c r="AJ215" i="23"/>
  <c r="AJ216" i="23"/>
  <c r="AJ217" i="23"/>
  <c r="AJ218" i="23"/>
  <c r="AJ219" i="23"/>
  <c r="AJ220" i="23"/>
  <c r="AJ221" i="23"/>
  <c r="AJ222" i="23"/>
  <c r="AJ223" i="23"/>
  <c r="AJ224" i="23"/>
  <c r="AJ225" i="23"/>
  <c r="AJ226" i="23"/>
  <c r="AJ227" i="23"/>
  <c r="AJ228" i="23"/>
  <c r="AJ229" i="23"/>
  <c r="AJ230" i="23"/>
  <c r="AJ231" i="23"/>
  <c r="AJ232" i="23"/>
  <c r="AJ233" i="23"/>
  <c r="AJ234" i="23"/>
  <c r="AJ235" i="23"/>
  <c r="AJ236" i="23"/>
  <c r="AJ237" i="23"/>
  <c r="AJ238" i="23"/>
  <c r="AJ239" i="23"/>
  <c r="AJ240" i="23"/>
  <c r="AJ241" i="23"/>
  <c r="AJ242" i="23"/>
  <c r="AJ243" i="23"/>
  <c r="AJ244" i="23"/>
  <c r="AJ245" i="23"/>
  <c r="AJ246" i="23"/>
  <c r="AJ247" i="23"/>
  <c r="AJ248" i="23"/>
  <c r="AJ249" i="23"/>
  <c r="AJ250" i="23"/>
  <c r="AJ251" i="23"/>
  <c r="AJ252" i="23"/>
  <c r="AJ253" i="23"/>
  <c r="AJ254" i="23"/>
  <c r="AJ255" i="23"/>
  <c r="AJ256" i="23"/>
  <c r="AJ257" i="23"/>
  <c r="AJ258" i="23"/>
  <c r="AJ259" i="23"/>
  <c r="AJ260" i="23"/>
  <c r="AJ261" i="23"/>
  <c r="AJ262" i="23"/>
  <c r="AJ263" i="23"/>
  <c r="AJ264" i="23"/>
  <c r="AJ265" i="23"/>
  <c r="AJ266" i="23"/>
  <c r="AJ267" i="23"/>
  <c r="AJ268" i="23"/>
  <c r="AJ269" i="23"/>
  <c r="AJ270" i="23"/>
  <c r="AJ271" i="23"/>
  <c r="AJ272" i="23"/>
  <c r="AJ273" i="23"/>
  <c r="AJ274" i="23"/>
  <c r="AJ275" i="23"/>
  <c r="AJ276" i="23"/>
  <c r="AJ277" i="23"/>
  <c r="AJ278" i="23"/>
  <c r="AJ279" i="23"/>
  <c r="AJ280" i="23"/>
  <c r="AJ281" i="23"/>
  <c r="AJ282" i="23"/>
  <c r="AJ283" i="23"/>
  <c r="AJ284" i="23"/>
  <c r="AJ285" i="23"/>
  <c r="AJ286" i="23"/>
  <c r="AJ287" i="23"/>
  <c r="AJ288" i="23"/>
  <c r="AJ289" i="23"/>
  <c r="AJ290" i="23"/>
  <c r="AJ291" i="23"/>
  <c r="AJ292" i="23"/>
  <c r="AJ293" i="23"/>
  <c r="AJ294" i="23"/>
  <c r="AJ295" i="23"/>
  <c r="AJ296" i="23"/>
  <c r="AJ297" i="23"/>
  <c r="AJ298" i="23"/>
  <c r="AJ299" i="23"/>
  <c r="AJ300" i="23"/>
  <c r="AJ301" i="23"/>
  <c r="AJ302" i="23"/>
  <c r="AJ303" i="23"/>
  <c r="AJ304" i="23"/>
  <c r="AJ305" i="23"/>
  <c r="AJ306" i="23"/>
  <c r="AJ307" i="23"/>
  <c r="AJ308" i="23"/>
  <c r="AJ309" i="23"/>
  <c r="AJ310" i="23"/>
  <c r="AJ311" i="23"/>
  <c r="AJ312" i="23"/>
  <c r="AJ313" i="23"/>
  <c r="AJ314" i="23"/>
  <c r="AJ315" i="23"/>
  <c r="AJ316" i="23"/>
  <c r="AJ317" i="23"/>
  <c r="AJ318" i="23"/>
  <c r="AJ319" i="23"/>
  <c r="AJ320" i="23"/>
  <c r="AJ321" i="23"/>
  <c r="AJ322" i="23"/>
  <c r="AJ323" i="23"/>
  <c r="AJ324" i="23"/>
  <c r="AJ325" i="23"/>
  <c r="AJ326" i="23"/>
  <c r="AJ327" i="23"/>
  <c r="AJ328" i="23"/>
  <c r="AJ329" i="23"/>
  <c r="AJ330" i="23"/>
  <c r="AJ331" i="23"/>
  <c r="AJ332" i="23"/>
  <c r="AJ333" i="23"/>
  <c r="AJ334" i="23"/>
  <c r="AJ335" i="23"/>
  <c r="AJ336" i="23"/>
  <c r="AJ337" i="23"/>
  <c r="AJ338" i="23"/>
  <c r="AJ339" i="23"/>
  <c r="AJ340" i="23"/>
  <c r="AJ341" i="23"/>
  <c r="AJ342" i="23"/>
  <c r="AJ343" i="23"/>
  <c r="AJ344" i="23"/>
  <c r="AJ345" i="23"/>
  <c r="AJ346" i="23"/>
  <c r="AJ347" i="23"/>
  <c r="AJ348" i="23"/>
  <c r="AJ349" i="23"/>
  <c r="AJ350" i="23"/>
  <c r="AJ351" i="23"/>
  <c r="AJ352" i="23"/>
  <c r="AJ353" i="23"/>
  <c r="AJ354" i="23"/>
  <c r="AJ355" i="23"/>
  <c r="AJ356" i="23"/>
  <c r="AJ357" i="23"/>
  <c r="AJ358" i="23"/>
  <c r="AJ359" i="23"/>
  <c r="AJ360" i="23"/>
  <c r="AJ361" i="23"/>
  <c r="AJ362" i="23"/>
  <c r="AJ363" i="23"/>
  <c r="AJ364" i="23"/>
  <c r="AJ365" i="23"/>
  <c r="AJ366" i="23"/>
  <c r="AJ367" i="23"/>
  <c r="AJ368" i="23"/>
  <c r="AJ369" i="23"/>
  <c r="AJ370" i="23"/>
  <c r="AJ371" i="23"/>
  <c r="AJ372" i="23"/>
  <c r="AJ373" i="23"/>
  <c r="AJ374" i="23"/>
  <c r="AJ375" i="23"/>
  <c r="AJ376" i="23"/>
  <c r="AJ377" i="23"/>
  <c r="AJ378" i="23"/>
  <c r="AJ379" i="23"/>
  <c r="AJ380" i="23"/>
  <c r="AJ381" i="23"/>
  <c r="AJ382" i="23"/>
  <c r="AJ383" i="23"/>
  <c r="AJ384" i="23"/>
  <c r="AJ385" i="23"/>
  <c r="AJ386" i="23"/>
  <c r="AJ387" i="23"/>
  <c r="AJ388" i="23"/>
  <c r="AJ389" i="23"/>
  <c r="AJ390" i="23"/>
  <c r="AJ391" i="23"/>
  <c r="AJ392" i="23"/>
  <c r="AJ393" i="23"/>
  <c r="AJ394" i="23"/>
  <c r="AJ395" i="23"/>
  <c r="AJ396" i="23"/>
  <c r="AJ397" i="23"/>
  <c r="AJ398" i="23"/>
  <c r="AJ399" i="23"/>
  <c r="AJ400" i="23"/>
  <c r="AJ401" i="23"/>
  <c r="AJ402" i="23"/>
  <c r="AJ403" i="23"/>
  <c r="AJ404" i="23"/>
  <c r="AJ405" i="23"/>
  <c r="AJ406" i="23"/>
  <c r="AJ407" i="23"/>
  <c r="AJ408" i="23"/>
  <c r="AJ409" i="23"/>
  <c r="AJ410" i="23"/>
  <c r="AJ411" i="23"/>
  <c r="AJ412" i="23"/>
  <c r="AJ413" i="23"/>
  <c r="AJ414" i="23"/>
  <c r="AJ415" i="23"/>
  <c r="AJ416" i="23"/>
  <c r="AJ417" i="23"/>
  <c r="AJ418" i="23"/>
  <c r="AJ419" i="23"/>
  <c r="AJ420" i="23"/>
  <c r="AJ421" i="23"/>
  <c r="BJ23" i="19" l="1"/>
  <c r="BJ24" i="19"/>
  <c r="BJ25" i="19"/>
  <c r="BJ26" i="19"/>
  <c r="BJ27" i="19"/>
  <c r="BJ28" i="19"/>
  <c r="BJ29" i="19"/>
  <c r="BJ30" i="19"/>
  <c r="BJ31" i="19"/>
  <c r="BJ32" i="19"/>
  <c r="BJ33" i="19"/>
  <c r="BJ34" i="19"/>
  <c r="BJ35" i="19"/>
  <c r="BJ36" i="19"/>
  <c r="BJ37" i="19"/>
  <c r="BJ38" i="19"/>
  <c r="BJ39" i="19"/>
  <c r="BJ40" i="19"/>
  <c r="BJ41" i="19"/>
  <c r="BJ42" i="19"/>
  <c r="BJ43" i="19"/>
  <c r="BJ44" i="19"/>
  <c r="BJ45" i="19"/>
  <c r="BJ46" i="19"/>
  <c r="BJ47" i="19"/>
  <c r="BJ48" i="19"/>
  <c r="BJ49" i="19"/>
  <c r="BJ50" i="19"/>
  <c r="BJ51" i="19"/>
  <c r="BJ52" i="19"/>
  <c r="BJ53" i="19"/>
  <c r="BJ54" i="19"/>
  <c r="BJ55" i="19"/>
  <c r="BJ56" i="19"/>
  <c r="BJ57" i="19"/>
  <c r="BJ58" i="19"/>
  <c r="BJ59" i="19"/>
  <c r="BJ60" i="19"/>
  <c r="BJ61" i="19"/>
  <c r="BJ62" i="19"/>
  <c r="BJ63" i="19"/>
  <c r="BJ64" i="19"/>
  <c r="BJ65" i="19"/>
  <c r="BJ66" i="19"/>
  <c r="BJ67" i="19"/>
  <c r="BJ68" i="19"/>
  <c r="BJ69" i="19"/>
  <c r="BJ70" i="19"/>
  <c r="BJ71" i="19"/>
  <c r="BJ72" i="19"/>
  <c r="BJ73" i="19"/>
  <c r="BJ74" i="19"/>
  <c r="BJ75" i="19"/>
  <c r="BJ76" i="19"/>
  <c r="BJ77" i="19"/>
  <c r="BJ78" i="19"/>
  <c r="BJ79" i="19"/>
  <c r="BJ80" i="19"/>
  <c r="BJ81" i="19"/>
  <c r="BJ82" i="19"/>
  <c r="BJ83" i="19"/>
  <c r="BJ84" i="19"/>
  <c r="BJ85" i="19"/>
  <c r="BJ86" i="19"/>
  <c r="BJ87" i="19"/>
  <c r="BJ88" i="19"/>
  <c r="BJ89" i="19"/>
  <c r="BJ90" i="19"/>
  <c r="BJ91" i="19"/>
  <c r="BJ92" i="19"/>
  <c r="BJ93" i="19"/>
  <c r="BJ94" i="19"/>
  <c r="BJ95" i="19"/>
  <c r="BJ96" i="19"/>
  <c r="BJ97" i="19"/>
  <c r="BJ98" i="19"/>
  <c r="BJ99" i="19"/>
  <c r="BJ100" i="19"/>
  <c r="BJ101" i="19"/>
  <c r="BJ102" i="19"/>
  <c r="BJ103" i="19"/>
  <c r="BJ104" i="19"/>
  <c r="BJ105" i="19"/>
  <c r="BJ106" i="19"/>
  <c r="BJ107" i="19"/>
  <c r="BJ108" i="19"/>
  <c r="BJ109" i="19"/>
  <c r="BJ110" i="19"/>
  <c r="BJ111" i="19"/>
  <c r="BJ112" i="19"/>
  <c r="BJ113" i="19"/>
  <c r="BJ114" i="19"/>
  <c r="BJ115" i="19"/>
  <c r="BJ116" i="19"/>
  <c r="BJ117" i="19"/>
  <c r="BJ118" i="19"/>
  <c r="BJ119" i="19"/>
  <c r="BJ120" i="19"/>
  <c r="BJ121" i="19"/>
  <c r="BJ122" i="19"/>
  <c r="BJ123" i="19"/>
  <c r="BJ124" i="19"/>
  <c r="BJ125" i="19"/>
  <c r="BJ126" i="19"/>
  <c r="BJ127" i="19"/>
  <c r="BJ128" i="19"/>
  <c r="BJ129" i="19"/>
  <c r="BJ130" i="19"/>
  <c r="BJ131" i="19"/>
  <c r="BJ132" i="19"/>
  <c r="BJ133" i="19"/>
  <c r="BJ134" i="19"/>
  <c r="BJ135" i="19"/>
  <c r="BJ136" i="19"/>
  <c r="BJ137" i="19"/>
  <c r="BJ138" i="19"/>
  <c r="BJ139" i="19"/>
  <c r="BJ140" i="19"/>
  <c r="BJ141" i="19"/>
  <c r="BJ142" i="19"/>
  <c r="BJ143" i="19"/>
  <c r="BJ144" i="19"/>
  <c r="BJ145" i="19"/>
  <c r="BJ146" i="19"/>
  <c r="BJ147" i="19"/>
  <c r="BJ148" i="19"/>
  <c r="BJ149" i="19"/>
  <c r="BJ150" i="19"/>
  <c r="BJ151" i="19"/>
  <c r="BJ152" i="19"/>
  <c r="BJ153" i="19"/>
  <c r="BJ154" i="19"/>
  <c r="BJ155" i="19"/>
  <c r="BJ156" i="19"/>
  <c r="BJ157" i="19"/>
  <c r="BJ158" i="19"/>
  <c r="BJ159" i="19"/>
  <c r="BJ160" i="19"/>
  <c r="BJ161" i="19"/>
  <c r="BJ162" i="19"/>
  <c r="BJ163" i="19"/>
  <c r="BJ164" i="19"/>
  <c r="BJ165" i="19"/>
  <c r="BJ166" i="19"/>
  <c r="BJ167" i="19"/>
  <c r="BJ168" i="19"/>
  <c r="BJ169" i="19"/>
  <c r="BJ170" i="19"/>
  <c r="BJ171" i="19"/>
  <c r="BJ172" i="19"/>
  <c r="BJ173" i="19"/>
  <c r="BJ174" i="19"/>
  <c r="BJ175" i="19"/>
  <c r="BJ176" i="19"/>
  <c r="BJ177" i="19"/>
  <c r="BJ178" i="19"/>
  <c r="BJ179" i="19"/>
  <c r="BJ180" i="19"/>
  <c r="BJ181" i="19"/>
  <c r="BJ182" i="19"/>
  <c r="BJ183" i="19"/>
  <c r="BJ184" i="19"/>
  <c r="BJ185" i="19"/>
  <c r="BJ186" i="19"/>
  <c r="BJ187" i="19"/>
  <c r="BJ188" i="19"/>
  <c r="BJ189" i="19"/>
  <c r="BJ190" i="19"/>
  <c r="BJ191" i="19"/>
  <c r="BJ192" i="19"/>
  <c r="BJ193" i="19"/>
  <c r="BJ194" i="19"/>
  <c r="BJ195" i="19"/>
  <c r="BJ196" i="19"/>
  <c r="BJ197" i="19"/>
  <c r="BJ198" i="19"/>
  <c r="BJ199" i="19"/>
  <c r="BJ200" i="19"/>
  <c r="BJ201" i="19"/>
  <c r="BJ202" i="19"/>
  <c r="BJ203" i="19"/>
  <c r="BJ204" i="19"/>
  <c r="BJ205" i="19"/>
  <c r="BJ206" i="19"/>
  <c r="BJ207" i="19"/>
  <c r="BJ208" i="19"/>
  <c r="BJ209" i="19"/>
  <c r="BJ210" i="19"/>
  <c r="BJ211" i="19"/>
  <c r="BJ212" i="19"/>
  <c r="BJ213" i="19"/>
  <c r="BJ214" i="19"/>
  <c r="BJ215" i="19"/>
  <c r="BJ216" i="19"/>
  <c r="BJ217" i="19"/>
  <c r="BJ218" i="19"/>
  <c r="BJ219" i="19"/>
  <c r="BJ220" i="19"/>
  <c r="BJ221" i="19"/>
  <c r="BJ222" i="19"/>
  <c r="BJ223" i="19"/>
  <c r="BJ224" i="19"/>
  <c r="BJ225" i="19"/>
  <c r="BJ226" i="19"/>
  <c r="BJ227" i="19"/>
  <c r="BJ228" i="19"/>
  <c r="BJ229" i="19"/>
  <c r="BJ230" i="19"/>
  <c r="BJ231" i="19"/>
  <c r="BJ232" i="19"/>
  <c r="BJ233" i="19"/>
  <c r="BJ234" i="19"/>
  <c r="BJ235" i="19"/>
  <c r="BJ236" i="19"/>
  <c r="BJ237" i="19"/>
  <c r="BJ238" i="19"/>
  <c r="BJ239" i="19"/>
  <c r="BJ240" i="19"/>
  <c r="BJ241" i="19"/>
  <c r="BJ242" i="19"/>
  <c r="BJ243" i="19"/>
  <c r="BJ244" i="19"/>
  <c r="BJ245" i="19"/>
  <c r="BJ246" i="19"/>
  <c r="BJ247" i="19"/>
  <c r="BJ248" i="19"/>
  <c r="BJ249" i="19"/>
  <c r="BJ250" i="19"/>
  <c r="BJ251" i="19"/>
  <c r="BJ252" i="19"/>
  <c r="BJ253" i="19"/>
  <c r="BJ254" i="19"/>
  <c r="BJ255" i="19"/>
  <c r="BJ256" i="19"/>
  <c r="BJ257" i="19"/>
  <c r="BJ258" i="19"/>
  <c r="BJ259" i="19"/>
  <c r="BJ260" i="19"/>
  <c r="BJ261" i="19"/>
  <c r="BJ262" i="19"/>
  <c r="BJ263" i="19"/>
  <c r="BJ264" i="19"/>
  <c r="BJ265" i="19"/>
  <c r="BJ266" i="19"/>
  <c r="BJ267" i="19"/>
  <c r="BJ268" i="19"/>
  <c r="BJ269" i="19"/>
  <c r="BJ270" i="19"/>
  <c r="BJ271" i="19"/>
  <c r="BJ272" i="19"/>
  <c r="BJ273" i="19"/>
  <c r="BJ274" i="19"/>
  <c r="BJ275" i="19"/>
  <c r="BJ276" i="19"/>
  <c r="BJ277" i="19"/>
  <c r="BJ278" i="19"/>
  <c r="BJ279" i="19"/>
  <c r="BJ280" i="19"/>
  <c r="BJ281" i="19"/>
  <c r="BJ282" i="19"/>
  <c r="BJ283" i="19"/>
  <c r="BJ284" i="19"/>
  <c r="BJ285" i="19"/>
  <c r="BJ286" i="19"/>
  <c r="BJ287" i="19"/>
  <c r="BJ288" i="19"/>
  <c r="BJ289" i="19"/>
  <c r="BJ290" i="19"/>
  <c r="BJ291" i="19"/>
  <c r="BJ292" i="19"/>
  <c r="BJ293" i="19"/>
  <c r="BJ294" i="19"/>
  <c r="BJ295" i="19"/>
  <c r="BJ296" i="19"/>
  <c r="BJ297" i="19"/>
  <c r="BJ298" i="19"/>
  <c r="BJ299" i="19"/>
  <c r="BJ300" i="19"/>
  <c r="BJ301" i="19"/>
  <c r="BJ302" i="19"/>
  <c r="BJ303" i="19"/>
  <c r="BJ304" i="19"/>
  <c r="BJ305" i="19"/>
  <c r="BJ306" i="19"/>
  <c r="BJ307" i="19"/>
  <c r="BJ308" i="19"/>
  <c r="BJ309" i="19"/>
  <c r="BJ310" i="19"/>
  <c r="BJ311" i="19"/>
  <c r="BJ312" i="19"/>
  <c r="BJ313" i="19"/>
  <c r="BJ314" i="19"/>
  <c r="BJ315" i="19"/>
  <c r="BJ316" i="19"/>
  <c r="BJ317" i="19"/>
  <c r="BJ318" i="19"/>
  <c r="BJ319" i="19"/>
  <c r="BJ320" i="19"/>
  <c r="BJ321" i="19"/>
  <c r="BJ322" i="19"/>
  <c r="BJ323" i="19"/>
  <c r="BJ324" i="19"/>
  <c r="BJ325" i="19"/>
  <c r="BJ326" i="19"/>
  <c r="BJ327" i="19"/>
  <c r="BJ328" i="19"/>
  <c r="BJ329" i="19"/>
  <c r="BJ330" i="19"/>
  <c r="BJ331" i="19"/>
  <c r="BJ332" i="19"/>
  <c r="BJ333" i="19"/>
  <c r="BJ334" i="19"/>
  <c r="BJ335" i="19"/>
  <c r="BJ336" i="19"/>
  <c r="BJ337" i="19"/>
  <c r="BJ338" i="19"/>
  <c r="BJ339" i="19"/>
  <c r="BJ340" i="19"/>
  <c r="BJ341" i="19"/>
  <c r="BJ342" i="19"/>
  <c r="BJ343" i="19"/>
  <c r="BJ344" i="19"/>
  <c r="BJ345" i="19"/>
  <c r="BJ346" i="19"/>
  <c r="BJ347" i="19"/>
  <c r="BJ348" i="19"/>
  <c r="BJ349" i="19"/>
  <c r="BJ350" i="19"/>
  <c r="BJ351" i="19"/>
  <c r="BJ352" i="19"/>
  <c r="BJ353" i="19"/>
  <c r="BJ354" i="19"/>
  <c r="BJ355" i="19"/>
  <c r="BJ356" i="19"/>
  <c r="BJ357" i="19"/>
  <c r="BJ358" i="19"/>
  <c r="BJ359" i="19"/>
  <c r="BJ360" i="19"/>
  <c r="BJ361" i="19"/>
  <c r="BJ362" i="19"/>
  <c r="BJ363" i="19"/>
  <c r="BJ364" i="19"/>
  <c r="BJ365" i="19"/>
  <c r="BJ366" i="19"/>
  <c r="BJ367" i="19"/>
  <c r="BJ368" i="19"/>
  <c r="BJ369" i="19"/>
  <c r="BJ370" i="19"/>
  <c r="BJ371" i="19"/>
  <c r="BJ372" i="19"/>
  <c r="BJ373" i="19"/>
  <c r="BJ374" i="19"/>
  <c r="BJ375" i="19"/>
  <c r="BJ376" i="19"/>
  <c r="BJ377" i="19"/>
  <c r="BJ378" i="19"/>
  <c r="BJ379" i="19"/>
  <c r="BJ380" i="19"/>
  <c r="BJ381" i="19"/>
  <c r="BJ382" i="19"/>
  <c r="BJ383" i="19"/>
  <c r="BJ384" i="19"/>
  <c r="BJ385" i="19"/>
  <c r="BJ386" i="19"/>
  <c r="BJ387" i="19"/>
  <c r="BJ388" i="19"/>
  <c r="BJ389" i="19"/>
  <c r="BJ390" i="19"/>
  <c r="BJ391" i="19"/>
  <c r="BJ392" i="19"/>
  <c r="BJ393" i="19"/>
  <c r="BJ394" i="19"/>
  <c r="BJ395" i="19"/>
  <c r="BJ396" i="19"/>
  <c r="BJ397" i="19"/>
  <c r="BJ398" i="19"/>
  <c r="BJ399" i="19"/>
  <c r="BJ400" i="19"/>
  <c r="BJ401" i="19"/>
  <c r="BJ402" i="19"/>
  <c r="BJ403" i="19"/>
  <c r="BJ404" i="19"/>
  <c r="BJ405" i="19"/>
  <c r="BJ406" i="19"/>
  <c r="BJ407" i="19"/>
  <c r="BJ408" i="19"/>
  <c r="BJ409" i="19"/>
  <c r="BJ410" i="19"/>
  <c r="BJ411" i="19"/>
  <c r="BJ412" i="19"/>
  <c r="BJ413" i="19"/>
  <c r="BJ414" i="19"/>
  <c r="BJ415" i="19"/>
  <c r="BJ416" i="19"/>
  <c r="BJ417" i="19"/>
  <c r="BJ418" i="19"/>
  <c r="BJ419" i="19"/>
  <c r="BJ420" i="19"/>
  <c r="BJ421" i="19"/>
  <c r="BJ22" i="19"/>
  <c r="D43" i="20" s="1"/>
  <c r="F43" i="20" s="1"/>
  <c r="AQ27" i="19" l="1"/>
  <c r="AQ38" i="19"/>
  <c r="AQ39" i="19"/>
  <c r="AQ73" i="19"/>
  <c r="AQ74" i="19"/>
  <c r="AQ75" i="19"/>
  <c r="AQ76" i="19"/>
  <c r="AQ77" i="19"/>
  <c r="AQ78" i="19"/>
  <c r="AQ79" i="19"/>
  <c r="AQ80" i="19"/>
  <c r="AQ81" i="19"/>
  <c r="AQ82" i="19"/>
  <c r="AQ83" i="19"/>
  <c r="AQ84" i="19"/>
  <c r="AQ85" i="19"/>
  <c r="AQ86" i="19"/>
  <c r="AQ87" i="19"/>
  <c r="AQ88" i="19"/>
  <c r="AQ89" i="19"/>
  <c r="AQ90" i="19"/>
  <c r="AQ91" i="19"/>
  <c r="AQ92" i="19"/>
  <c r="AQ93" i="19"/>
  <c r="AQ94" i="19"/>
  <c r="AQ95" i="19"/>
  <c r="AQ96" i="19"/>
  <c r="AQ97" i="19"/>
  <c r="AQ98" i="19"/>
  <c r="AQ99" i="19"/>
  <c r="AQ100" i="19"/>
  <c r="AQ101" i="19"/>
  <c r="AQ102" i="19"/>
  <c r="AQ103" i="19"/>
  <c r="AQ104" i="19"/>
  <c r="AQ105" i="19"/>
  <c r="AQ106" i="19"/>
  <c r="AQ107" i="19"/>
  <c r="AQ108" i="19"/>
  <c r="AQ109" i="19"/>
  <c r="AQ110" i="19"/>
  <c r="AQ111" i="19"/>
  <c r="AQ112" i="19"/>
  <c r="AQ113" i="19"/>
  <c r="AQ114" i="19"/>
  <c r="AQ115" i="19"/>
  <c r="AQ116" i="19"/>
  <c r="AQ117" i="19"/>
  <c r="AQ118" i="19"/>
  <c r="AQ119" i="19"/>
  <c r="AQ120" i="19"/>
  <c r="AQ121" i="19"/>
  <c r="AQ122" i="19"/>
  <c r="AQ123" i="19"/>
  <c r="AQ124" i="19"/>
  <c r="AQ125" i="19"/>
  <c r="AQ126" i="19"/>
  <c r="AQ127" i="19"/>
  <c r="AQ128" i="19"/>
  <c r="AQ129" i="19"/>
  <c r="AQ130" i="19"/>
  <c r="AQ131" i="19"/>
  <c r="AQ132" i="19"/>
  <c r="AQ133" i="19"/>
  <c r="AQ134" i="19"/>
  <c r="AQ135" i="19"/>
  <c r="AQ136" i="19"/>
  <c r="AQ137" i="19"/>
  <c r="AQ138" i="19"/>
  <c r="AQ139" i="19"/>
  <c r="AQ140" i="19"/>
  <c r="AQ141" i="19"/>
  <c r="AQ142" i="19"/>
  <c r="AQ143" i="19"/>
  <c r="AQ144" i="19"/>
  <c r="AQ145" i="19"/>
  <c r="AQ146" i="19"/>
  <c r="AQ147" i="19"/>
  <c r="AQ148" i="19"/>
  <c r="AQ149" i="19"/>
  <c r="AQ150" i="19"/>
  <c r="AQ151" i="19"/>
  <c r="AQ152" i="19"/>
  <c r="AQ153" i="19"/>
  <c r="AQ154" i="19"/>
  <c r="AQ155" i="19"/>
  <c r="AQ156" i="19"/>
  <c r="AQ157" i="19"/>
  <c r="AQ158" i="19"/>
  <c r="AQ159" i="19"/>
  <c r="AQ160" i="19"/>
  <c r="AQ161" i="19"/>
  <c r="AQ162" i="19"/>
  <c r="AQ163" i="19"/>
  <c r="AQ164" i="19"/>
  <c r="AQ165" i="19"/>
  <c r="AQ166" i="19"/>
  <c r="AQ167" i="19"/>
  <c r="AQ168" i="19"/>
  <c r="AQ169" i="19"/>
  <c r="AQ170" i="19"/>
  <c r="AQ171" i="19"/>
  <c r="AQ172" i="19"/>
  <c r="AQ173" i="19"/>
  <c r="AQ174" i="19"/>
  <c r="AQ175" i="19"/>
  <c r="AQ176" i="19"/>
  <c r="AQ177" i="19"/>
  <c r="AQ178" i="19"/>
  <c r="AQ179" i="19"/>
  <c r="AQ180" i="19"/>
  <c r="AQ181" i="19"/>
  <c r="AQ182" i="19"/>
  <c r="AQ183" i="19"/>
  <c r="AQ184" i="19"/>
  <c r="AQ185" i="19"/>
  <c r="AQ186" i="19"/>
  <c r="AQ187" i="19"/>
  <c r="AQ188" i="19"/>
  <c r="AQ189" i="19"/>
  <c r="AQ190" i="19"/>
  <c r="AQ191" i="19"/>
  <c r="AQ192" i="19"/>
  <c r="AQ193" i="19"/>
  <c r="AQ194" i="19"/>
  <c r="AQ195" i="19"/>
  <c r="AQ196" i="19"/>
  <c r="AQ197" i="19"/>
  <c r="AQ198" i="19"/>
  <c r="AQ199" i="19"/>
  <c r="AQ200" i="19"/>
  <c r="AQ201" i="19"/>
  <c r="AQ202" i="19"/>
  <c r="AQ203" i="19"/>
  <c r="AQ204" i="19"/>
  <c r="AQ205" i="19"/>
  <c r="AQ206" i="19"/>
  <c r="AQ207" i="19"/>
  <c r="AQ208" i="19"/>
  <c r="AQ209" i="19"/>
  <c r="AQ210" i="19"/>
  <c r="AQ211" i="19"/>
  <c r="AQ212" i="19"/>
  <c r="AQ213" i="19"/>
  <c r="AQ214" i="19"/>
  <c r="AQ215" i="19"/>
  <c r="AQ216" i="19"/>
  <c r="AQ217" i="19"/>
  <c r="AQ218" i="19"/>
  <c r="AQ219" i="19"/>
  <c r="AQ220" i="19"/>
  <c r="AQ221" i="19"/>
  <c r="AQ222" i="19"/>
  <c r="AQ223" i="19"/>
  <c r="AQ224" i="19"/>
  <c r="AQ225" i="19"/>
  <c r="AQ226" i="19"/>
  <c r="AQ227" i="19"/>
  <c r="AQ228" i="19"/>
  <c r="AQ229" i="19"/>
  <c r="AQ230" i="19"/>
  <c r="AQ231" i="19"/>
  <c r="AQ232" i="19"/>
  <c r="AQ233" i="19"/>
  <c r="AQ234" i="19"/>
  <c r="AQ235" i="19"/>
  <c r="AQ236" i="19"/>
  <c r="AQ237" i="19"/>
  <c r="AQ238" i="19"/>
  <c r="AQ239" i="19"/>
  <c r="AQ240" i="19"/>
  <c r="AQ241" i="19"/>
  <c r="AQ242" i="19"/>
  <c r="AQ243" i="19"/>
  <c r="AQ244" i="19"/>
  <c r="AQ245" i="19"/>
  <c r="AQ246" i="19"/>
  <c r="AQ247" i="19"/>
  <c r="AQ248" i="19"/>
  <c r="AQ249" i="19"/>
  <c r="AQ250" i="19"/>
  <c r="AQ251" i="19"/>
  <c r="AQ252" i="19"/>
  <c r="AQ253" i="19"/>
  <c r="AQ254" i="19"/>
  <c r="AQ255" i="19"/>
  <c r="AQ256" i="19"/>
  <c r="AQ257" i="19"/>
  <c r="AQ258" i="19"/>
  <c r="AQ259" i="19"/>
  <c r="AQ260" i="19"/>
  <c r="AQ261" i="19"/>
  <c r="AQ262" i="19"/>
  <c r="AQ263" i="19"/>
  <c r="AQ264" i="19"/>
  <c r="AQ265" i="19"/>
  <c r="AQ266" i="19"/>
  <c r="AQ267" i="19"/>
  <c r="AQ268" i="19"/>
  <c r="AQ269" i="19"/>
  <c r="AQ270" i="19"/>
  <c r="AQ271" i="19"/>
  <c r="AQ272" i="19"/>
  <c r="AQ273" i="19"/>
  <c r="AQ274" i="19"/>
  <c r="AQ275" i="19"/>
  <c r="AQ276" i="19"/>
  <c r="AQ277" i="19"/>
  <c r="AQ278" i="19"/>
  <c r="AQ279" i="19"/>
  <c r="AQ280" i="19"/>
  <c r="AQ281" i="19"/>
  <c r="AQ282" i="19"/>
  <c r="AQ283" i="19"/>
  <c r="AQ284" i="19"/>
  <c r="AQ285" i="19"/>
  <c r="AQ286" i="19"/>
  <c r="AQ287" i="19"/>
  <c r="AQ288" i="19"/>
  <c r="AQ289" i="19"/>
  <c r="AQ290" i="19"/>
  <c r="AQ291" i="19"/>
  <c r="AQ292" i="19"/>
  <c r="AQ293" i="19"/>
  <c r="AQ294" i="19"/>
  <c r="AQ295" i="19"/>
  <c r="AQ296" i="19"/>
  <c r="AQ297" i="19"/>
  <c r="AQ298" i="19"/>
  <c r="AQ299" i="19"/>
  <c r="AQ300" i="19"/>
  <c r="AQ301" i="19"/>
  <c r="AQ302" i="19"/>
  <c r="AQ303" i="19"/>
  <c r="AQ304" i="19"/>
  <c r="AQ305" i="19"/>
  <c r="AQ306" i="19"/>
  <c r="AQ307" i="19"/>
  <c r="AQ308" i="19"/>
  <c r="AQ309" i="19"/>
  <c r="AQ310" i="19"/>
  <c r="AQ311" i="19"/>
  <c r="AQ312" i="19"/>
  <c r="AQ313" i="19"/>
  <c r="AQ314" i="19"/>
  <c r="AQ315" i="19"/>
  <c r="AQ316" i="19"/>
  <c r="AQ317" i="19"/>
  <c r="AQ318" i="19"/>
  <c r="AQ319" i="19"/>
  <c r="AQ320" i="19"/>
  <c r="AQ321" i="19"/>
  <c r="AQ322" i="19"/>
  <c r="AQ323" i="19"/>
  <c r="AQ324" i="19"/>
  <c r="AQ325" i="19"/>
  <c r="AQ326" i="19"/>
  <c r="AQ327" i="19"/>
  <c r="AQ328" i="19"/>
  <c r="AQ329" i="19"/>
  <c r="AQ330" i="19"/>
  <c r="AQ331" i="19"/>
  <c r="AQ332" i="19"/>
  <c r="AQ333" i="19"/>
  <c r="AQ334" i="19"/>
  <c r="AQ335" i="19"/>
  <c r="AQ336" i="19"/>
  <c r="AQ337" i="19"/>
  <c r="AQ338" i="19"/>
  <c r="AQ339" i="19"/>
  <c r="AQ340" i="19"/>
  <c r="AQ341" i="19"/>
  <c r="AQ342" i="19"/>
  <c r="AQ343" i="19"/>
  <c r="AQ344" i="19"/>
  <c r="AQ345" i="19"/>
  <c r="AQ346" i="19"/>
  <c r="AQ347" i="19"/>
  <c r="AQ348" i="19"/>
  <c r="AQ349" i="19"/>
  <c r="AQ350" i="19"/>
  <c r="AQ351" i="19"/>
  <c r="AQ352" i="19"/>
  <c r="AQ353" i="19"/>
  <c r="AQ354" i="19"/>
  <c r="AQ355" i="19"/>
  <c r="AQ356" i="19"/>
  <c r="AQ357" i="19"/>
  <c r="AQ358" i="19"/>
  <c r="AQ359" i="19"/>
  <c r="AQ360" i="19"/>
  <c r="AQ361" i="19"/>
  <c r="AQ362" i="19"/>
  <c r="AQ363" i="19"/>
  <c r="AQ364" i="19"/>
  <c r="AQ365" i="19"/>
  <c r="AQ366" i="19"/>
  <c r="AQ367" i="19"/>
  <c r="AQ368" i="19"/>
  <c r="AQ369" i="19"/>
  <c r="AQ370" i="19"/>
  <c r="AQ371" i="19"/>
  <c r="AQ372" i="19"/>
  <c r="AQ373" i="19"/>
  <c r="AQ374" i="19"/>
  <c r="AQ375" i="19"/>
  <c r="AQ376" i="19"/>
  <c r="AQ377" i="19"/>
  <c r="AQ378" i="19"/>
  <c r="AQ379" i="19"/>
  <c r="AQ380" i="19"/>
  <c r="AQ381" i="19"/>
  <c r="AQ382" i="19"/>
  <c r="AQ383" i="19"/>
  <c r="AQ384" i="19"/>
  <c r="AQ385" i="19"/>
  <c r="AQ386" i="19"/>
  <c r="AQ387" i="19"/>
  <c r="AQ388" i="19"/>
  <c r="AQ389" i="19"/>
  <c r="AQ390" i="19"/>
  <c r="AQ391" i="19"/>
  <c r="AQ392" i="19"/>
  <c r="AQ393" i="19"/>
  <c r="AQ394" i="19"/>
  <c r="AQ395" i="19"/>
  <c r="AQ396" i="19"/>
  <c r="AQ397" i="19"/>
  <c r="AQ398" i="19"/>
  <c r="AQ399" i="19"/>
  <c r="AQ400" i="19"/>
  <c r="AQ401" i="19"/>
  <c r="AQ402" i="19"/>
  <c r="AQ403" i="19"/>
  <c r="AQ404" i="19"/>
  <c r="AQ405" i="19"/>
  <c r="AQ406" i="19"/>
  <c r="AQ407" i="19"/>
  <c r="AQ408" i="19"/>
  <c r="AQ409" i="19"/>
  <c r="AQ410" i="19"/>
  <c r="AQ411" i="19"/>
  <c r="AQ412" i="19"/>
  <c r="AQ413" i="19"/>
  <c r="AQ414" i="19"/>
  <c r="AQ415" i="19"/>
  <c r="AQ416" i="19"/>
  <c r="AQ417" i="19"/>
  <c r="AQ418" i="19"/>
  <c r="AQ419" i="19"/>
  <c r="AQ420" i="19"/>
  <c r="AQ421" i="19"/>
  <c r="N23" i="19" l="1"/>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70" i="19"/>
  <c r="N71" i="19"/>
  <c r="N72" i="19"/>
  <c r="N73" i="19"/>
  <c r="N74" i="19"/>
  <c r="N75" i="19"/>
  <c r="N76" i="19"/>
  <c r="N77" i="19"/>
  <c r="N78" i="19"/>
  <c r="N79" i="19"/>
  <c r="N80" i="19"/>
  <c r="N81" i="19"/>
  <c r="N82" i="19"/>
  <c r="N83" i="19"/>
  <c r="N84" i="19"/>
  <c r="N85" i="19"/>
  <c r="N86" i="19"/>
  <c r="N87" i="19"/>
  <c r="N88" i="19"/>
  <c r="N89" i="19"/>
  <c r="N90" i="19"/>
  <c r="N91" i="19"/>
  <c r="N92" i="19"/>
  <c r="N93" i="19"/>
  <c r="N94" i="19"/>
  <c r="N95" i="19"/>
  <c r="N96" i="19"/>
  <c r="N97" i="19"/>
  <c r="N98" i="19"/>
  <c r="N99" i="19"/>
  <c r="N100" i="19"/>
  <c r="N101" i="19"/>
  <c r="N102" i="19"/>
  <c r="N103" i="19"/>
  <c r="N104" i="19"/>
  <c r="N105" i="19"/>
  <c r="N106" i="19"/>
  <c r="N107" i="19"/>
  <c r="N108" i="19"/>
  <c r="N109" i="19"/>
  <c r="N110" i="19"/>
  <c r="N111" i="19"/>
  <c r="N112" i="19"/>
  <c r="N113" i="19"/>
  <c r="N114" i="19"/>
  <c r="N115" i="19"/>
  <c r="N116" i="19"/>
  <c r="N117" i="19"/>
  <c r="N118" i="19"/>
  <c r="N119" i="19"/>
  <c r="N120" i="19"/>
  <c r="N121" i="19"/>
  <c r="N122" i="19"/>
  <c r="N123" i="19"/>
  <c r="N124" i="19"/>
  <c r="N125" i="19"/>
  <c r="N126" i="19"/>
  <c r="N127" i="19"/>
  <c r="N128" i="19"/>
  <c r="N129" i="19"/>
  <c r="N130" i="19"/>
  <c r="N131" i="19"/>
  <c r="N132" i="19"/>
  <c r="N133" i="19"/>
  <c r="N134" i="19"/>
  <c r="N135" i="19"/>
  <c r="N136" i="19"/>
  <c r="N137" i="19"/>
  <c r="N138" i="19"/>
  <c r="N139" i="19"/>
  <c r="N140" i="19"/>
  <c r="N141" i="19"/>
  <c r="N142" i="19"/>
  <c r="N143" i="19"/>
  <c r="N144" i="19"/>
  <c r="N145" i="19"/>
  <c r="N146" i="19"/>
  <c r="N147" i="19"/>
  <c r="N148" i="19"/>
  <c r="N149" i="19"/>
  <c r="N150" i="19"/>
  <c r="N151" i="19"/>
  <c r="N152" i="19"/>
  <c r="N153" i="19"/>
  <c r="N154" i="19"/>
  <c r="N155" i="19"/>
  <c r="N156" i="19"/>
  <c r="N157" i="19"/>
  <c r="N158" i="19"/>
  <c r="N159" i="19"/>
  <c r="N160" i="19"/>
  <c r="N161" i="19"/>
  <c r="N162" i="19"/>
  <c r="N163" i="19"/>
  <c r="N164" i="19"/>
  <c r="N165" i="19"/>
  <c r="N166" i="19"/>
  <c r="N167" i="19"/>
  <c r="N168" i="19"/>
  <c r="N169" i="19"/>
  <c r="N170" i="19"/>
  <c r="N171" i="19"/>
  <c r="N172" i="19"/>
  <c r="N173" i="19"/>
  <c r="N174" i="19"/>
  <c r="N175" i="19"/>
  <c r="N176" i="19"/>
  <c r="N177" i="19"/>
  <c r="N178" i="19"/>
  <c r="N179" i="19"/>
  <c r="N180" i="19"/>
  <c r="N181" i="19"/>
  <c r="N182" i="19"/>
  <c r="N183" i="19"/>
  <c r="N184" i="19"/>
  <c r="N185" i="19"/>
  <c r="N186" i="19"/>
  <c r="N187" i="19"/>
  <c r="N188" i="19"/>
  <c r="N189" i="19"/>
  <c r="N190" i="19"/>
  <c r="N191" i="19"/>
  <c r="N192" i="19"/>
  <c r="N193" i="19"/>
  <c r="N194" i="19"/>
  <c r="N195" i="19"/>
  <c r="N196" i="19"/>
  <c r="N197" i="19"/>
  <c r="N198" i="19"/>
  <c r="N199" i="19"/>
  <c r="N200" i="19"/>
  <c r="N201" i="19"/>
  <c r="N202" i="19"/>
  <c r="N203" i="19"/>
  <c r="N204" i="19"/>
  <c r="N205" i="19"/>
  <c r="N206" i="19"/>
  <c r="N207" i="19"/>
  <c r="N208" i="19"/>
  <c r="N209" i="19"/>
  <c r="N210" i="19"/>
  <c r="N211" i="19"/>
  <c r="N212" i="19"/>
  <c r="N213" i="19"/>
  <c r="N214" i="19"/>
  <c r="N215" i="19"/>
  <c r="N216" i="19"/>
  <c r="N217" i="19"/>
  <c r="N218" i="19"/>
  <c r="N219" i="19"/>
  <c r="N220" i="19"/>
  <c r="N221" i="19"/>
  <c r="N222" i="19"/>
  <c r="N223" i="19"/>
  <c r="N224" i="19"/>
  <c r="N225" i="19"/>
  <c r="N226" i="19"/>
  <c r="N227" i="19"/>
  <c r="N228" i="19"/>
  <c r="N229" i="19"/>
  <c r="N230" i="19"/>
  <c r="N231" i="19"/>
  <c r="N232" i="19"/>
  <c r="N233" i="19"/>
  <c r="N234" i="19"/>
  <c r="N235" i="19"/>
  <c r="N236" i="19"/>
  <c r="N237" i="19"/>
  <c r="N238" i="19"/>
  <c r="N239" i="19"/>
  <c r="N240" i="19"/>
  <c r="N241" i="19"/>
  <c r="N242" i="19"/>
  <c r="N243" i="19"/>
  <c r="N244" i="19"/>
  <c r="N245" i="19"/>
  <c r="N246" i="19"/>
  <c r="N247" i="19"/>
  <c r="N248" i="19"/>
  <c r="N249" i="19"/>
  <c r="N250" i="19"/>
  <c r="N251" i="19"/>
  <c r="N252" i="19"/>
  <c r="N253" i="19"/>
  <c r="N254" i="19"/>
  <c r="N255" i="19"/>
  <c r="N256" i="19"/>
  <c r="N257" i="19"/>
  <c r="N258" i="19"/>
  <c r="N259" i="19"/>
  <c r="N260" i="19"/>
  <c r="N261" i="19"/>
  <c r="N262" i="19"/>
  <c r="N263" i="19"/>
  <c r="N264" i="19"/>
  <c r="N265" i="19"/>
  <c r="N266" i="19"/>
  <c r="N267" i="19"/>
  <c r="N268" i="19"/>
  <c r="N269" i="19"/>
  <c r="N270" i="19"/>
  <c r="N271" i="19"/>
  <c r="N272" i="19"/>
  <c r="N273" i="19"/>
  <c r="N274" i="19"/>
  <c r="N275" i="19"/>
  <c r="N276" i="19"/>
  <c r="N277" i="19"/>
  <c r="N278" i="19"/>
  <c r="N279" i="19"/>
  <c r="N280" i="19"/>
  <c r="N281" i="19"/>
  <c r="N282" i="19"/>
  <c r="N283" i="19"/>
  <c r="N284" i="19"/>
  <c r="N285" i="19"/>
  <c r="N286" i="19"/>
  <c r="N287" i="19"/>
  <c r="N288" i="19"/>
  <c r="N289" i="19"/>
  <c r="N290" i="19"/>
  <c r="N291" i="19"/>
  <c r="N292" i="19"/>
  <c r="N293" i="19"/>
  <c r="N294" i="19"/>
  <c r="N295" i="19"/>
  <c r="N296" i="19"/>
  <c r="N297" i="19"/>
  <c r="N298" i="19"/>
  <c r="N299" i="19"/>
  <c r="N300" i="19"/>
  <c r="N301" i="19"/>
  <c r="N302" i="19"/>
  <c r="N303" i="19"/>
  <c r="N304" i="19"/>
  <c r="N305" i="19"/>
  <c r="N306" i="19"/>
  <c r="N307" i="19"/>
  <c r="N308" i="19"/>
  <c r="N309" i="19"/>
  <c r="N310" i="19"/>
  <c r="N311" i="19"/>
  <c r="N312" i="19"/>
  <c r="N313" i="19"/>
  <c r="N314" i="19"/>
  <c r="N315" i="19"/>
  <c r="N316" i="19"/>
  <c r="N317" i="19"/>
  <c r="N318" i="19"/>
  <c r="N319" i="19"/>
  <c r="N320" i="19"/>
  <c r="N321" i="19"/>
  <c r="N322" i="19"/>
  <c r="N323" i="19"/>
  <c r="N324" i="19"/>
  <c r="N325" i="19"/>
  <c r="N326" i="19"/>
  <c r="N327" i="19"/>
  <c r="N328" i="19"/>
  <c r="N329" i="19"/>
  <c r="N330" i="19"/>
  <c r="N331" i="19"/>
  <c r="N332" i="19"/>
  <c r="N333" i="19"/>
  <c r="N334" i="19"/>
  <c r="N335" i="19"/>
  <c r="N336" i="19"/>
  <c r="N337" i="19"/>
  <c r="N338" i="19"/>
  <c r="N339" i="19"/>
  <c r="N340" i="19"/>
  <c r="N341" i="19"/>
  <c r="N342" i="19"/>
  <c r="N343" i="19"/>
  <c r="N344" i="19"/>
  <c r="N345" i="19"/>
  <c r="N346" i="19"/>
  <c r="N347" i="19"/>
  <c r="N348" i="19"/>
  <c r="N349" i="19"/>
  <c r="N350" i="19"/>
  <c r="N351" i="19"/>
  <c r="N352" i="19"/>
  <c r="N353" i="19"/>
  <c r="N354" i="19"/>
  <c r="N355" i="19"/>
  <c r="N356" i="19"/>
  <c r="N357" i="19"/>
  <c r="N358" i="19"/>
  <c r="N359" i="19"/>
  <c r="N360" i="19"/>
  <c r="N361" i="19"/>
  <c r="N362" i="19"/>
  <c r="N363" i="19"/>
  <c r="N364" i="19"/>
  <c r="N365" i="19"/>
  <c r="N366" i="19"/>
  <c r="N367" i="19"/>
  <c r="N368" i="19"/>
  <c r="N369" i="19"/>
  <c r="N370" i="19"/>
  <c r="N371" i="19"/>
  <c r="N372" i="19"/>
  <c r="N373" i="19"/>
  <c r="N374" i="19"/>
  <c r="N375" i="19"/>
  <c r="N376" i="19"/>
  <c r="N377" i="19"/>
  <c r="N378" i="19"/>
  <c r="N379" i="19"/>
  <c r="N380" i="19"/>
  <c r="N381" i="19"/>
  <c r="N382" i="19"/>
  <c r="N383" i="19"/>
  <c r="N384" i="19"/>
  <c r="N385" i="19"/>
  <c r="N386" i="19"/>
  <c r="N387" i="19"/>
  <c r="N388" i="19"/>
  <c r="N389" i="19"/>
  <c r="N390" i="19"/>
  <c r="N391" i="19"/>
  <c r="N392" i="19"/>
  <c r="N393" i="19"/>
  <c r="N394" i="19"/>
  <c r="N395" i="19"/>
  <c r="N396" i="19"/>
  <c r="N397" i="19"/>
  <c r="N398" i="19"/>
  <c r="N399" i="19"/>
  <c r="N400" i="19"/>
  <c r="N401" i="19"/>
  <c r="N402" i="19"/>
  <c r="N403" i="19"/>
  <c r="N404" i="19"/>
  <c r="N405" i="19"/>
  <c r="N406" i="19"/>
  <c r="N407" i="19"/>
  <c r="N408" i="19"/>
  <c r="N409" i="19"/>
  <c r="N410" i="19"/>
  <c r="N411" i="19"/>
  <c r="N412" i="19"/>
  <c r="N413" i="19"/>
  <c r="N414" i="19"/>
  <c r="N415" i="19"/>
  <c r="N416" i="19"/>
  <c r="N417" i="19"/>
  <c r="N418" i="19"/>
  <c r="N419" i="19"/>
  <c r="N420" i="19"/>
  <c r="N421" i="19"/>
  <c r="N22" i="19"/>
  <c r="AN38" i="19" l="1"/>
  <c r="AN39" i="19"/>
  <c r="AN73" i="19"/>
  <c r="AN74" i="19"/>
  <c r="AN75" i="19"/>
  <c r="AN76" i="19"/>
  <c r="AN77" i="19"/>
  <c r="AN78" i="19"/>
  <c r="AN79" i="19"/>
  <c r="AN80" i="19"/>
  <c r="AN81" i="19"/>
  <c r="AN82" i="19"/>
  <c r="AN83" i="19"/>
  <c r="AN84" i="19"/>
  <c r="AN85" i="19"/>
  <c r="AN86" i="19"/>
  <c r="AN87" i="19"/>
  <c r="AN88" i="19"/>
  <c r="AN89" i="19"/>
  <c r="AN90" i="19"/>
  <c r="AN91" i="19"/>
  <c r="AN92" i="19"/>
  <c r="AN93" i="19"/>
  <c r="AN94" i="19"/>
  <c r="AN95" i="19"/>
  <c r="AN96" i="19"/>
  <c r="AN97" i="19"/>
  <c r="AN98" i="19"/>
  <c r="AN99" i="19"/>
  <c r="AN100" i="19"/>
  <c r="AN101" i="19"/>
  <c r="AN102" i="19"/>
  <c r="AN103" i="19"/>
  <c r="AN104" i="19"/>
  <c r="AN105" i="19"/>
  <c r="AN106" i="19"/>
  <c r="AN107" i="19"/>
  <c r="AN108" i="19"/>
  <c r="AN109" i="19"/>
  <c r="AN110" i="19"/>
  <c r="AN111" i="19"/>
  <c r="AN112" i="19"/>
  <c r="AN113" i="19"/>
  <c r="AN114" i="19"/>
  <c r="AN115" i="19"/>
  <c r="AN116" i="19"/>
  <c r="AN117" i="19"/>
  <c r="AN118" i="19"/>
  <c r="AN119" i="19"/>
  <c r="AN120" i="19"/>
  <c r="AN121" i="19"/>
  <c r="AN122" i="19"/>
  <c r="AN123" i="19"/>
  <c r="AN124" i="19"/>
  <c r="AN125" i="19"/>
  <c r="AN126" i="19"/>
  <c r="AN127" i="19"/>
  <c r="AN128" i="19"/>
  <c r="AN129" i="19"/>
  <c r="AN130" i="19"/>
  <c r="AN131" i="19"/>
  <c r="AN132" i="19"/>
  <c r="AN133" i="19"/>
  <c r="AN134" i="19"/>
  <c r="AN135" i="19"/>
  <c r="AN136" i="19"/>
  <c r="AN137" i="19"/>
  <c r="AN138" i="19"/>
  <c r="AN139" i="19"/>
  <c r="AN140" i="19"/>
  <c r="AN141" i="19"/>
  <c r="AN142" i="19"/>
  <c r="AN143" i="19"/>
  <c r="AN144" i="19"/>
  <c r="AN145" i="19"/>
  <c r="AN146" i="19"/>
  <c r="AN147" i="19"/>
  <c r="AN148" i="19"/>
  <c r="AN149" i="19"/>
  <c r="AN150" i="19"/>
  <c r="AN151" i="19"/>
  <c r="AN152" i="19"/>
  <c r="AN153" i="19"/>
  <c r="AN154" i="19"/>
  <c r="AN155" i="19"/>
  <c r="AN156" i="19"/>
  <c r="AN157" i="19"/>
  <c r="AN158" i="19"/>
  <c r="AN159" i="19"/>
  <c r="AN160" i="19"/>
  <c r="AN161" i="19"/>
  <c r="AN162" i="19"/>
  <c r="AN163" i="19"/>
  <c r="AN164" i="19"/>
  <c r="AN165" i="19"/>
  <c r="AN166" i="19"/>
  <c r="AN167" i="19"/>
  <c r="AN168" i="19"/>
  <c r="AN169" i="19"/>
  <c r="AN170" i="19"/>
  <c r="AN171" i="19"/>
  <c r="AN172" i="19"/>
  <c r="AN173" i="19"/>
  <c r="AN174" i="19"/>
  <c r="AN175" i="19"/>
  <c r="AN176" i="19"/>
  <c r="AN177" i="19"/>
  <c r="AN178" i="19"/>
  <c r="AN179" i="19"/>
  <c r="AN180" i="19"/>
  <c r="AN181" i="19"/>
  <c r="AN182" i="19"/>
  <c r="AN183" i="19"/>
  <c r="AN184" i="19"/>
  <c r="AN185" i="19"/>
  <c r="AN186" i="19"/>
  <c r="AN187" i="19"/>
  <c r="AN188" i="19"/>
  <c r="AN189" i="19"/>
  <c r="AN190" i="19"/>
  <c r="AN191" i="19"/>
  <c r="AN192" i="19"/>
  <c r="AN193" i="19"/>
  <c r="AN194" i="19"/>
  <c r="AN195" i="19"/>
  <c r="AN196" i="19"/>
  <c r="AN197" i="19"/>
  <c r="AN198" i="19"/>
  <c r="AN199" i="19"/>
  <c r="AN200" i="19"/>
  <c r="AN201" i="19"/>
  <c r="AN202" i="19"/>
  <c r="AN203" i="19"/>
  <c r="AN204" i="19"/>
  <c r="AN205" i="19"/>
  <c r="AN206" i="19"/>
  <c r="AN207" i="19"/>
  <c r="AN208" i="19"/>
  <c r="AN209" i="19"/>
  <c r="AN210" i="19"/>
  <c r="AN211" i="19"/>
  <c r="AN212" i="19"/>
  <c r="AN213" i="19"/>
  <c r="AN214" i="19"/>
  <c r="AN215" i="19"/>
  <c r="AN216" i="19"/>
  <c r="AN217" i="19"/>
  <c r="AN218" i="19"/>
  <c r="AN219" i="19"/>
  <c r="AN220" i="19"/>
  <c r="AN221" i="19"/>
  <c r="AN222" i="19"/>
  <c r="AN223" i="19"/>
  <c r="AN224" i="19"/>
  <c r="AN225" i="19"/>
  <c r="AN226" i="19"/>
  <c r="AN227" i="19"/>
  <c r="AN228" i="19"/>
  <c r="AN229" i="19"/>
  <c r="AN230" i="19"/>
  <c r="AN231" i="19"/>
  <c r="AN232" i="19"/>
  <c r="AN233" i="19"/>
  <c r="AN234" i="19"/>
  <c r="AN235" i="19"/>
  <c r="AN236" i="19"/>
  <c r="AN237" i="19"/>
  <c r="AN238" i="19"/>
  <c r="AN239" i="19"/>
  <c r="AN240" i="19"/>
  <c r="AN241" i="19"/>
  <c r="AN242" i="19"/>
  <c r="AN243" i="19"/>
  <c r="AN244" i="19"/>
  <c r="AN245" i="19"/>
  <c r="AN246" i="19"/>
  <c r="AN247" i="19"/>
  <c r="AN248" i="19"/>
  <c r="AN249" i="19"/>
  <c r="AN250" i="19"/>
  <c r="AN251" i="19"/>
  <c r="AN252" i="19"/>
  <c r="AN253" i="19"/>
  <c r="AN254" i="19"/>
  <c r="AN255" i="19"/>
  <c r="AN256" i="19"/>
  <c r="AN257" i="19"/>
  <c r="AN258" i="19"/>
  <c r="AN259" i="19"/>
  <c r="AN260" i="19"/>
  <c r="AN261" i="19"/>
  <c r="AN262" i="19"/>
  <c r="AN263" i="19"/>
  <c r="AN264" i="19"/>
  <c r="AN265" i="19"/>
  <c r="AN266" i="19"/>
  <c r="AN267" i="19"/>
  <c r="AN268" i="19"/>
  <c r="AN269" i="19"/>
  <c r="AN270" i="19"/>
  <c r="AN271" i="19"/>
  <c r="AN272" i="19"/>
  <c r="AN273" i="19"/>
  <c r="AN274" i="19"/>
  <c r="AN275" i="19"/>
  <c r="AN276" i="19"/>
  <c r="AN277" i="19"/>
  <c r="AN278" i="19"/>
  <c r="AN279" i="19"/>
  <c r="AN280" i="19"/>
  <c r="AN281" i="19"/>
  <c r="AN282" i="19"/>
  <c r="AN283" i="19"/>
  <c r="AN284" i="19"/>
  <c r="AN285" i="19"/>
  <c r="AN286" i="19"/>
  <c r="AN287" i="19"/>
  <c r="AN288" i="19"/>
  <c r="AN289" i="19"/>
  <c r="AN290" i="19"/>
  <c r="AN291" i="19"/>
  <c r="AN292" i="19"/>
  <c r="AN293" i="19"/>
  <c r="AN294" i="19"/>
  <c r="AN295" i="19"/>
  <c r="AN296" i="19"/>
  <c r="AN297" i="19"/>
  <c r="AN298" i="19"/>
  <c r="AN299" i="19"/>
  <c r="AN300" i="19"/>
  <c r="AN301" i="19"/>
  <c r="AN302" i="19"/>
  <c r="AN303" i="19"/>
  <c r="AN304" i="19"/>
  <c r="AN305" i="19"/>
  <c r="AN306" i="19"/>
  <c r="AN307" i="19"/>
  <c r="AN308" i="19"/>
  <c r="AN309" i="19"/>
  <c r="AN310" i="19"/>
  <c r="AN311" i="19"/>
  <c r="AN312" i="19"/>
  <c r="AN313" i="19"/>
  <c r="AN314" i="19"/>
  <c r="AN315" i="19"/>
  <c r="AN316" i="19"/>
  <c r="AN317" i="19"/>
  <c r="AN318" i="19"/>
  <c r="AN319" i="19"/>
  <c r="AN320" i="19"/>
  <c r="AN321" i="19"/>
  <c r="AN322" i="19"/>
  <c r="AN323" i="19"/>
  <c r="AN324" i="19"/>
  <c r="AN325" i="19"/>
  <c r="AN326" i="19"/>
  <c r="AN327" i="19"/>
  <c r="AN328" i="19"/>
  <c r="AN329" i="19"/>
  <c r="AN330" i="19"/>
  <c r="AN331" i="19"/>
  <c r="AN332" i="19"/>
  <c r="AN333" i="19"/>
  <c r="AN334" i="19"/>
  <c r="AN335" i="19"/>
  <c r="AN336" i="19"/>
  <c r="AN337" i="19"/>
  <c r="AN338" i="19"/>
  <c r="AN339" i="19"/>
  <c r="AN340" i="19"/>
  <c r="AN341" i="19"/>
  <c r="AN342" i="19"/>
  <c r="AN343" i="19"/>
  <c r="AN344" i="19"/>
  <c r="AN345" i="19"/>
  <c r="AN346" i="19"/>
  <c r="AN347" i="19"/>
  <c r="AN348" i="19"/>
  <c r="AN349" i="19"/>
  <c r="AN350" i="19"/>
  <c r="AN351" i="19"/>
  <c r="AN352" i="19"/>
  <c r="AN353" i="19"/>
  <c r="AN354" i="19"/>
  <c r="AN355" i="19"/>
  <c r="AN356" i="19"/>
  <c r="AN357" i="19"/>
  <c r="AN358" i="19"/>
  <c r="AN359" i="19"/>
  <c r="AN360" i="19"/>
  <c r="AN361" i="19"/>
  <c r="AN362" i="19"/>
  <c r="AN363" i="19"/>
  <c r="AN364" i="19"/>
  <c r="AN365" i="19"/>
  <c r="AN366" i="19"/>
  <c r="AN367" i="19"/>
  <c r="AN368" i="19"/>
  <c r="AN369" i="19"/>
  <c r="AN370" i="19"/>
  <c r="AN371" i="19"/>
  <c r="AN372" i="19"/>
  <c r="AN373" i="19"/>
  <c r="AN374" i="19"/>
  <c r="AN375" i="19"/>
  <c r="AN376" i="19"/>
  <c r="AN377" i="19"/>
  <c r="AN378" i="19"/>
  <c r="AN379" i="19"/>
  <c r="AN380" i="19"/>
  <c r="AN381" i="19"/>
  <c r="AN382" i="19"/>
  <c r="AN383" i="19"/>
  <c r="AN384" i="19"/>
  <c r="AN385" i="19"/>
  <c r="AN386" i="19"/>
  <c r="AN387" i="19"/>
  <c r="AN388" i="19"/>
  <c r="AN389" i="19"/>
  <c r="AN390" i="19"/>
  <c r="AN391" i="19"/>
  <c r="AN392" i="19"/>
  <c r="AN393" i="19"/>
  <c r="AN394" i="19"/>
  <c r="AN395" i="19"/>
  <c r="AN396" i="19"/>
  <c r="AN397" i="19"/>
  <c r="AN398" i="19"/>
  <c r="AN399" i="19"/>
  <c r="AN400" i="19"/>
  <c r="AN401" i="19"/>
  <c r="AN402" i="19"/>
  <c r="AN403" i="19"/>
  <c r="AN404" i="19"/>
  <c r="AN405" i="19"/>
  <c r="AN406" i="19"/>
  <c r="AN407" i="19"/>
  <c r="AN408" i="19"/>
  <c r="AN409" i="19"/>
  <c r="AN410" i="19"/>
  <c r="AN411" i="19"/>
  <c r="AN412" i="19"/>
  <c r="AN413" i="19"/>
  <c r="AN414" i="19"/>
  <c r="AN415" i="19"/>
  <c r="AN416" i="19"/>
  <c r="AN417" i="19"/>
  <c r="AN418" i="19"/>
  <c r="AN419" i="19"/>
  <c r="AN420" i="19"/>
  <c r="AN421" i="19"/>
  <c r="F22" i="19" l="1"/>
  <c r="AP23" i="23"/>
  <c r="AP24" i="23"/>
  <c r="AP25" i="23"/>
  <c r="AP26" i="23"/>
  <c r="AP27" i="23"/>
  <c r="AP28" i="23"/>
  <c r="AP29" i="23"/>
  <c r="AP30" i="23"/>
  <c r="AP31" i="23"/>
  <c r="AP32" i="23"/>
  <c r="AP33" i="23"/>
  <c r="AP34" i="23"/>
  <c r="AP35" i="23"/>
  <c r="AP36" i="23"/>
  <c r="AP37" i="23"/>
  <c r="AP38" i="23"/>
  <c r="AP39" i="23"/>
  <c r="AP40" i="23"/>
  <c r="AP41" i="23"/>
  <c r="AP42" i="23"/>
  <c r="AP43" i="23"/>
  <c r="AP44" i="23"/>
  <c r="AP45" i="23"/>
  <c r="AP46" i="23"/>
  <c r="AP47" i="23"/>
  <c r="AP48" i="23"/>
  <c r="AP49" i="23"/>
  <c r="AP50" i="23"/>
  <c r="AP51" i="23"/>
  <c r="AP52" i="23"/>
  <c r="AP53" i="23"/>
  <c r="AP54" i="23"/>
  <c r="AP55" i="23"/>
  <c r="AP56" i="23"/>
  <c r="AP57" i="23"/>
  <c r="AP58" i="23"/>
  <c r="AP59" i="23"/>
  <c r="AP60" i="23"/>
  <c r="AP61" i="23"/>
  <c r="AP62" i="23"/>
  <c r="AP63" i="23"/>
  <c r="AP64" i="23"/>
  <c r="AP65" i="23"/>
  <c r="AP66" i="23"/>
  <c r="AP67" i="23"/>
  <c r="AP68" i="23"/>
  <c r="AP69" i="23"/>
  <c r="AP70" i="23"/>
  <c r="AP71" i="23"/>
  <c r="AP72" i="23"/>
  <c r="AP73" i="23"/>
  <c r="AP74" i="23"/>
  <c r="AP75" i="23"/>
  <c r="AP76" i="23"/>
  <c r="AP77" i="23"/>
  <c r="AP78" i="23"/>
  <c r="AP79" i="23"/>
  <c r="AP80" i="23"/>
  <c r="AP81" i="23"/>
  <c r="AP82" i="23"/>
  <c r="AP83" i="23"/>
  <c r="AP84" i="23"/>
  <c r="AP85" i="23"/>
  <c r="AP86" i="23"/>
  <c r="AP87" i="23"/>
  <c r="AP88" i="23"/>
  <c r="AP89" i="23"/>
  <c r="AP90" i="23"/>
  <c r="AP91" i="23"/>
  <c r="AP92" i="23"/>
  <c r="AP93" i="23"/>
  <c r="AP94" i="23"/>
  <c r="AP95" i="23"/>
  <c r="AP96" i="23"/>
  <c r="AP97" i="23"/>
  <c r="AP98" i="23"/>
  <c r="AP99" i="23"/>
  <c r="AP100" i="23"/>
  <c r="AP101" i="23"/>
  <c r="AP102" i="23"/>
  <c r="AP103" i="23"/>
  <c r="AP104" i="23"/>
  <c r="AP105" i="23"/>
  <c r="AP106" i="23"/>
  <c r="AP107" i="23"/>
  <c r="AP108" i="23"/>
  <c r="AP109" i="23"/>
  <c r="AP110" i="23"/>
  <c r="AP111" i="23"/>
  <c r="AP112" i="23"/>
  <c r="AP113" i="23"/>
  <c r="AP114" i="23"/>
  <c r="AP115" i="23"/>
  <c r="AP116" i="23"/>
  <c r="AP117" i="23"/>
  <c r="AP118" i="23"/>
  <c r="AP119" i="23"/>
  <c r="AP120" i="23"/>
  <c r="AP121" i="23"/>
  <c r="AP122" i="23"/>
  <c r="AP123" i="23"/>
  <c r="AP124" i="23"/>
  <c r="AP125" i="23"/>
  <c r="AP126" i="23"/>
  <c r="AP127" i="23"/>
  <c r="AP128" i="23"/>
  <c r="AP129" i="23"/>
  <c r="AP130" i="23"/>
  <c r="AP131" i="23"/>
  <c r="AP132" i="23"/>
  <c r="AP133" i="23"/>
  <c r="AP134" i="23"/>
  <c r="AP135" i="23"/>
  <c r="AP136" i="23"/>
  <c r="AP137" i="23"/>
  <c r="AP138" i="23"/>
  <c r="AP139" i="23"/>
  <c r="AP140" i="23"/>
  <c r="AP141" i="23"/>
  <c r="AP142" i="23"/>
  <c r="AP143" i="23"/>
  <c r="AP144" i="23"/>
  <c r="AP145" i="23"/>
  <c r="AP146" i="23"/>
  <c r="AP147" i="23"/>
  <c r="AP148" i="23"/>
  <c r="AP149" i="23"/>
  <c r="AP150" i="23"/>
  <c r="AP151" i="23"/>
  <c r="AP152" i="23"/>
  <c r="AP153" i="23"/>
  <c r="AP154" i="23"/>
  <c r="AP155" i="23"/>
  <c r="AP156" i="23"/>
  <c r="AP157" i="23"/>
  <c r="AP158" i="23"/>
  <c r="AP159" i="23"/>
  <c r="AP160" i="23"/>
  <c r="AP161" i="23"/>
  <c r="AP162" i="23"/>
  <c r="AP163" i="23"/>
  <c r="AP164" i="23"/>
  <c r="AP165" i="23"/>
  <c r="AP166" i="23"/>
  <c r="AP167" i="23"/>
  <c r="AP168" i="23"/>
  <c r="AP169" i="23"/>
  <c r="AP170" i="23"/>
  <c r="AP171" i="23"/>
  <c r="AP172" i="23"/>
  <c r="AP173" i="23"/>
  <c r="AP174" i="23"/>
  <c r="AP175" i="23"/>
  <c r="AP176" i="23"/>
  <c r="AP177" i="23"/>
  <c r="AP178" i="23"/>
  <c r="AP179" i="23"/>
  <c r="AP180" i="23"/>
  <c r="AP181" i="23"/>
  <c r="AP182" i="23"/>
  <c r="AP183" i="23"/>
  <c r="AP184" i="23"/>
  <c r="AP185" i="23"/>
  <c r="AP186" i="23"/>
  <c r="AP187" i="23"/>
  <c r="AP188" i="23"/>
  <c r="AP189" i="23"/>
  <c r="AP190" i="23"/>
  <c r="AP191" i="23"/>
  <c r="AP192" i="23"/>
  <c r="AP193" i="23"/>
  <c r="AP194" i="23"/>
  <c r="AP195" i="23"/>
  <c r="AP196" i="23"/>
  <c r="AP197" i="23"/>
  <c r="AP198" i="23"/>
  <c r="AP199" i="23"/>
  <c r="AP200" i="23"/>
  <c r="AP201" i="23"/>
  <c r="AP202" i="23"/>
  <c r="AP203" i="23"/>
  <c r="AP204" i="23"/>
  <c r="AP205" i="23"/>
  <c r="AP206" i="23"/>
  <c r="AP207" i="23"/>
  <c r="AP208" i="23"/>
  <c r="AP209" i="23"/>
  <c r="AP210" i="23"/>
  <c r="AP211" i="23"/>
  <c r="AP212" i="23"/>
  <c r="AP213" i="23"/>
  <c r="AP214" i="23"/>
  <c r="AP215" i="23"/>
  <c r="AP216" i="23"/>
  <c r="AP217" i="23"/>
  <c r="AP218" i="23"/>
  <c r="AP219" i="23"/>
  <c r="AP220" i="23"/>
  <c r="AP221" i="23"/>
  <c r="AP222" i="23"/>
  <c r="AP223" i="23"/>
  <c r="AP224" i="23"/>
  <c r="AP225" i="23"/>
  <c r="AP226" i="23"/>
  <c r="AP227" i="23"/>
  <c r="AP228" i="23"/>
  <c r="AP229" i="23"/>
  <c r="AP230" i="23"/>
  <c r="AP231" i="23"/>
  <c r="AP232" i="23"/>
  <c r="AP233" i="23"/>
  <c r="AP234" i="23"/>
  <c r="AP235" i="23"/>
  <c r="AP236" i="23"/>
  <c r="AP237" i="23"/>
  <c r="AP238" i="23"/>
  <c r="AP239" i="23"/>
  <c r="AP240" i="23"/>
  <c r="AP241" i="23"/>
  <c r="AP242" i="23"/>
  <c r="AP243" i="23"/>
  <c r="AP244" i="23"/>
  <c r="AP245" i="23"/>
  <c r="AP246" i="23"/>
  <c r="AP247" i="23"/>
  <c r="AP248" i="23"/>
  <c r="AP249" i="23"/>
  <c r="AP250" i="23"/>
  <c r="AP251" i="23"/>
  <c r="AP252" i="23"/>
  <c r="AP253" i="23"/>
  <c r="AP254" i="23"/>
  <c r="AP255" i="23"/>
  <c r="AP256" i="23"/>
  <c r="AP257" i="23"/>
  <c r="AP258" i="23"/>
  <c r="AP259" i="23"/>
  <c r="AP260" i="23"/>
  <c r="AP261" i="23"/>
  <c r="AP262" i="23"/>
  <c r="AP263" i="23"/>
  <c r="AP264" i="23"/>
  <c r="AP265" i="23"/>
  <c r="AP266" i="23"/>
  <c r="AP267" i="23"/>
  <c r="AP268" i="23"/>
  <c r="AP269" i="23"/>
  <c r="AP270" i="23"/>
  <c r="AP271" i="23"/>
  <c r="AP272" i="23"/>
  <c r="AP273" i="23"/>
  <c r="AP274" i="23"/>
  <c r="AP275" i="23"/>
  <c r="AP276" i="23"/>
  <c r="AP277" i="23"/>
  <c r="AP278" i="23"/>
  <c r="AP279" i="23"/>
  <c r="AP280" i="23"/>
  <c r="AP281" i="23"/>
  <c r="AP282" i="23"/>
  <c r="AP283" i="23"/>
  <c r="AP284" i="23"/>
  <c r="AP285" i="23"/>
  <c r="AP286" i="23"/>
  <c r="AP287" i="23"/>
  <c r="AP288" i="23"/>
  <c r="AP289" i="23"/>
  <c r="AP290" i="23"/>
  <c r="AP291" i="23"/>
  <c r="AP292" i="23"/>
  <c r="AP293" i="23"/>
  <c r="AP294" i="23"/>
  <c r="AP295" i="23"/>
  <c r="AP296" i="23"/>
  <c r="AP297" i="23"/>
  <c r="AP298" i="23"/>
  <c r="AP299" i="23"/>
  <c r="AP300" i="23"/>
  <c r="AP301" i="23"/>
  <c r="AP302" i="23"/>
  <c r="AP303" i="23"/>
  <c r="AP304" i="23"/>
  <c r="AP305" i="23"/>
  <c r="AP306" i="23"/>
  <c r="AP307" i="23"/>
  <c r="AP308" i="23"/>
  <c r="AP309" i="23"/>
  <c r="AP310" i="23"/>
  <c r="AP311" i="23"/>
  <c r="AP312" i="23"/>
  <c r="AP313" i="23"/>
  <c r="AP314" i="23"/>
  <c r="AP315" i="23"/>
  <c r="AP316" i="23"/>
  <c r="AP317" i="23"/>
  <c r="AP318" i="23"/>
  <c r="AP319" i="23"/>
  <c r="AP320" i="23"/>
  <c r="AP321" i="23"/>
  <c r="AP322" i="23"/>
  <c r="AP323" i="23"/>
  <c r="AP324" i="23"/>
  <c r="AP325" i="23"/>
  <c r="AP326" i="23"/>
  <c r="AP327" i="23"/>
  <c r="AP328" i="23"/>
  <c r="AP329" i="23"/>
  <c r="AP330" i="23"/>
  <c r="AP331" i="23"/>
  <c r="AP332" i="23"/>
  <c r="AP333" i="23"/>
  <c r="AP334" i="23"/>
  <c r="AP335" i="23"/>
  <c r="AP336" i="23"/>
  <c r="AP337" i="23"/>
  <c r="AP338" i="23"/>
  <c r="AP339" i="23"/>
  <c r="AP340" i="23"/>
  <c r="AP341" i="23"/>
  <c r="AP342" i="23"/>
  <c r="AP343" i="23"/>
  <c r="AP344" i="23"/>
  <c r="AP345" i="23"/>
  <c r="AP346" i="23"/>
  <c r="AP347" i="23"/>
  <c r="AP348" i="23"/>
  <c r="AP349" i="23"/>
  <c r="AP350" i="23"/>
  <c r="AP351" i="23"/>
  <c r="AP352" i="23"/>
  <c r="AP353" i="23"/>
  <c r="AP354" i="23"/>
  <c r="AP355" i="23"/>
  <c r="AP356" i="23"/>
  <c r="AP357" i="23"/>
  <c r="AP358" i="23"/>
  <c r="AP359" i="23"/>
  <c r="AP360" i="23"/>
  <c r="AP361" i="23"/>
  <c r="AP362" i="23"/>
  <c r="AP363" i="23"/>
  <c r="AP364" i="23"/>
  <c r="AP365" i="23"/>
  <c r="AP366" i="23"/>
  <c r="AP367" i="23"/>
  <c r="AP368" i="23"/>
  <c r="AP369" i="23"/>
  <c r="AP370" i="23"/>
  <c r="AP371" i="23"/>
  <c r="AP372" i="23"/>
  <c r="AP373" i="23"/>
  <c r="AP374" i="23"/>
  <c r="AP375" i="23"/>
  <c r="AP376" i="23"/>
  <c r="AP377" i="23"/>
  <c r="AP378" i="23"/>
  <c r="AP379" i="23"/>
  <c r="AP380" i="23"/>
  <c r="AP381" i="23"/>
  <c r="AP382" i="23"/>
  <c r="AP383" i="23"/>
  <c r="AP384" i="23"/>
  <c r="AP385" i="23"/>
  <c r="AP386" i="23"/>
  <c r="AP387" i="23"/>
  <c r="AP388" i="23"/>
  <c r="AP389" i="23"/>
  <c r="AP390" i="23"/>
  <c r="AP391" i="23"/>
  <c r="AP392" i="23"/>
  <c r="AP393" i="23"/>
  <c r="AP394" i="23"/>
  <c r="AP395" i="23"/>
  <c r="AP396" i="23"/>
  <c r="AP397" i="23"/>
  <c r="AP398" i="23"/>
  <c r="AP399" i="23"/>
  <c r="AP400" i="23"/>
  <c r="AP401" i="23"/>
  <c r="AP402" i="23"/>
  <c r="AP403" i="23"/>
  <c r="AP404" i="23"/>
  <c r="AP405" i="23"/>
  <c r="AP406" i="23"/>
  <c r="AP407" i="23"/>
  <c r="AP408" i="23"/>
  <c r="AP409" i="23"/>
  <c r="AP410" i="23"/>
  <c r="AP411" i="23"/>
  <c r="AP412" i="23"/>
  <c r="AP413" i="23"/>
  <c r="AP414" i="23"/>
  <c r="AP415" i="23"/>
  <c r="AP416" i="23"/>
  <c r="AP417" i="23"/>
  <c r="AP418" i="23"/>
  <c r="AP419" i="23"/>
  <c r="AP420" i="23"/>
  <c r="AP421" i="23"/>
  <c r="AP22" i="23"/>
  <c r="Q13" i="19"/>
  <c r="AK38" i="19" l="1"/>
  <c r="AK39" i="19"/>
  <c r="AK73" i="19"/>
  <c r="AK74" i="19"/>
  <c r="AK75" i="19"/>
  <c r="AK76" i="19"/>
  <c r="AK77" i="19"/>
  <c r="AK78" i="19"/>
  <c r="AK79" i="19"/>
  <c r="AK80" i="19"/>
  <c r="AK81" i="19"/>
  <c r="AK82" i="19"/>
  <c r="AK83" i="19"/>
  <c r="AK84" i="19"/>
  <c r="AK85" i="19"/>
  <c r="AK86" i="19"/>
  <c r="AK87" i="19"/>
  <c r="AK88" i="19"/>
  <c r="AK89" i="19"/>
  <c r="AK90" i="19"/>
  <c r="AK91" i="19"/>
  <c r="AK92" i="19"/>
  <c r="AK93" i="19"/>
  <c r="AK94" i="19"/>
  <c r="AK95" i="19"/>
  <c r="AK96" i="19"/>
  <c r="AK97" i="19"/>
  <c r="AK98" i="19"/>
  <c r="AK99" i="19"/>
  <c r="AK100" i="19"/>
  <c r="AK101" i="19"/>
  <c r="AK102" i="19"/>
  <c r="AK103" i="19"/>
  <c r="AK104" i="19"/>
  <c r="AK105" i="19"/>
  <c r="AK106" i="19"/>
  <c r="AK107" i="19"/>
  <c r="AK108" i="19"/>
  <c r="AK109" i="19"/>
  <c r="AK110" i="19"/>
  <c r="AK111" i="19"/>
  <c r="AK112" i="19"/>
  <c r="AK113" i="19"/>
  <c r="AK114" i="19"/>
  <c r="AK115" i="19"/>
  <c r="AK116" i="19"/>
  <c r="AK117" i="19"/>
  <c r="AK118" i="19"/>
  <c r="AK119" i="19"/>
  <c r="AK120" i="19"/>
  <c r="AK121" i="19"/>
  <c r="AK122" i="19"/>
  <c r="AK123" i="19"/>
  <c r="AK124" i="19"/>
  <c r="AK125" i="19"/>
  <c r="AK126" i="19"/>
  <c r="AK127" i="19"/>
  <c r="AK128" i="19"/>
  <c r="AK129" i="19"/>
  <c r="AK130" i="19"/>
  <c r="AK131" i="19"/>
  <c r="AK132" i="19"/>
  <c r="AK133" i="19"/>
  <c r="AK134" i="19"/>
  <c r="AK135" i="19"/>
  <c r="AK136" i="19"/>
  <c r="AK137" i="19"/>
  <c r="AK138" i="19"/>
  <c r="AK139" i="19"/>
  <c r="AK140" i="19"/>
  <c r="AK141" i="19"/>
  <c r="AK142" i="19"/>
  <c r="AK143" i="19"/>
  <c r="AK144" i="19"/>
  <c r="AK145" i="19"/>
  <c r="AK146" i="19"/>
  <c r="AK147" i="19"/>
  <c r="AK148" i="19"/>
  <c r="AK149" i="19"/>
  <c r="AK150" i="19"/>
  <c r="AK151" i="19"/>
  <c r="AK152" i="19"/>
  <c r="AK153" i="19"/>
  <c r="AK154" i="19"/>
  <c r="AK155" i="19"/>
  <c r="AK156" i="19"/>
  <c r="AK157" i="19"/>
  <c r="AK158" i="19"/>
  <c r="AK159" i="19"/>
  <c r="AK160" i="19"/>
  <c r="AK161" i="19"/>
  <c r="AK162" i="19"/>
  <c r="AK163" i="19"/>
  <c r="AK164" i="19"/>
  <c r="AK165" i="19"/>
  <c r="AK166" i="19"/>
  <c r="AK167" i="19"/>
  <c r="AK168" i="19"/>
  <c r="AK169" i="19"/>
  <c r="AK170" i="19"/>
  <c r="AK171" i="19"/>
  <c r="AK172" i="19"/>
  <c r="AK173" i="19"/>
  <c r="AK174" i="19"/>
  <c r="AK175" i="19"/>
  <c r="AK176" i="19"/>
  <c r="AK177" i="19"/>
  <c r="AK178" i="19"/>
  <c r="AK179" i="19"/>
  <c r="AK180" i="19"/>
  <c r="AK181" i="19"/>
  <c r="AK182" i="19"/>
  <c r="AK183" i="19"/>
  <c r="AK184" i="19"/>
  <c r="AK185" i="19"/>
  <c r="AK186" i="19"/>
  <c r="AK187" i="19"/>
  <c r="AK188" i="19"/>
  <c r="AK189" i="19"/>
  <c r="AK190" i="19"/>
  <c r="AK191" i="19"/>
  <c r="AK192" i="19"/>
  <c r="AK193" i="19"/>
  <c r="AK194" i="19"/>
  <c r="AK195" i="19"/>
  <c r="AK196" i="19"/>
  <c r="AK197" i="19"/>
  <c r="AK198" i="19"/>
  <c r="AK199" i="19"/>
  <c r="AK200" i="19"/>
  <c r="AK201" i="19"/>
  <c r="AK202" i="19"/>
  <c r="AK203" i="19"/>
  <c r="AK204" i="19"/>
  <c r="AK205" i="19"/>
  <c r="AK206" i="19"/>
  <c r="AK207" i="19"/>
  <c r="AK208" i="19"/>
  <c r="AK209" i="19"/>
  <c r="AK210" i="19"/>
  <c r="AK211" i="19"/>
  <c r="AK212" i="19"/>
  <c r="AK213" i="19"/>
  <c r="AK214" i="19"/>
  <c r="AK215" i="19"/>
  <c r="AK216" i="19"/>
  <c r="AK217" i="19"/>
  <c r="AK218" i="19"/>
  <c r="AK219" i="19"/>
  <c r="AK220" i="19"/>
  <c r="AK221" i="19"/>
  <c r="AK222" i="19"/>
  <c r="AK223" i="19"/>
  <c r="AK224" i="19"/>
  <c r="AK225" i="19"/>
  <c r="AK226" i="19"/>
  <c r="AK227" i="19"/>
  <c r="AK228" i="19"/>
  <c r="AK229" i="19"/>
  <c r="AK230" i="19"/>
  <c r="AK231" i="19"/>
  <c r="AK232" i="19"/>
  <c r="AK233" i="19"/>
  <c r="AK234" i="19"/>
  <c r="AK235" i="19"/>
  <c r="AK236" i="19"/>
  <c r="AK237" i="19"/>
  <c r="AK238" i="19"/>
  <c r="AK239" i="19"/>
  <c r="AK240" i="19"/>
  <c r="AK241" i="19"/>
  <c r="AK242" i="19"/>
  <c r="AK243" i="19"/>
  <c r="AK244" i="19"/>
  <c r="AK245" i="19"/>
  <c r="AK246" i="19"/>
  <c r="AK247" i="19"/>
  <c r="AK248" i="19"/>
  <c r="AK249" i="19"/>
  <c r="AK250" i="19"/>
  <c r="AK251" i="19"/>
  <c r="AK252" i="19"/>
  <c r="AK253" i="19"/>
  <c r="AK254" i="19"/>
  <c r="AK255" i="19"/>
  <c r="AK256" i="19"/>
  <c r="AK257" i="19"/>
  <c r="AK258" i="19"/>
  <c r="AK259" i="19"/>
  <c r="AK260" i="19"/>
  <c r="AK261" i="19"/>
  <c r="AK262" i="19"/>
  <c r="AK263" i="19"/>
  <c r="AK264" i="19"/>
  <c r="AK265" i="19"/>
  <c r="AK266" i="19"/>
  <c r="AK267" i="19"/>
  <c r="AK268" i="19"/>
  <c r="AK269" i="19"/>
  <c r="AK270" i="19"/>
  <c r="AK271" i="19"/>
  <c r="AK272" i="19"/>
  <c r="AK273" i="19"/>
  <c r="AK274" i="19"/>
  <c r="AK275" i="19"/>
  <c r="AK276" i="19"/>
  <c r="AK277" i="19"/>
  <c r="AK278" i="19"/>
  <c r="AK279" i="19"/>
  <c r="AK280" i="19"/>
  <c r="AK281" i="19"/>
  <c r="AK282" i="19"/>
  <c r="AK283" i="19"/>
  <c r="AK284" i="19"/>
  <c r="AK285" i="19"/>
  <c r="AK286" i="19"/>
  <c r="AK287" i="19"/>
  <c r="AK288" i="19"/>
  <c r="AK289" i="19"/>
  <c r="AK290" i="19"/>
  <c r="AK291" i="19"/>
  <c r="AK292" i="19"/>
  <c r="AK293" i="19"/>
  <c r="AK294" i="19"/>
  <c r="AK295" i="19"/>
  <c r="AK296" i="19"/>
  <c r="AK297" i="19"/>
  <c r="AK298" i="19"/>
  <c r="AK299" i="19"/>
  <c r="AK300" i="19"/>
  <c r="AK301" i="19"/>
  <c r="AK302" i="19"/>
  <c r="AK303" i="19"/>
  <c r="AK304" i="19"/>
  <c r="AK305" i="19"/>
  <c r="AK306" i="19"/>
  <c r="AK307" i="19"/>
  <c r="AK308" i="19"/>
  <c r="AK309" i="19"/>
  <c r="AK310" i="19"/>
  <c r="AK311" i="19"/>
  <c r="AK312" i="19"/>
  <c r="AK313" i="19"/>
  <c r="AK314" i="19"/>
  <c r="AK315" i="19"/>
  <c r="AK316" i="19"/>
  <c r="AK317" i="19"/>
  <c r="AK318" i="19"/>
  <c r="AK319" i="19"/>
  <c r="AK320" i="19"/>
  <c r="AK321" i="19"/>
  <c r="AK322" i="19"/>
  <c r="AK323" i="19"/>
  <c r="AK324" i="19"/>
  <c r="AK325" i="19"/>
  <c r="AK326" i="19"/>
  <c r="AK327" i="19"/>
  <c r="AK328" i="19"/>
  <c r="AK329" i="19"/>
  <c r="AK330" i="19"/>
  <c r="AK331" i="19"/>
  <c r="AK332" i="19"/>
  <c r="AK333" i="19"/>
  <c r="AK334" i="19"/>
  <c r="AK335" i="19"/>
  <c r="AK336" i="19"/>
  <c r="AK337" i="19"/>
  <c r="AK338" i="19"/>
  <c r="AK339" i="19"/>
  <c r="AK340" i="19"/>
  <c r="AK341" i="19"/>
  <c r="AK342" i="19"/>
  <c r="AK343" i="19"/>
  <c r="AK344" i="19"/>
  <c r="AK345" i="19"/>
  <c r="AK346" i="19"/>
  <c r="AK347" i="19"/>
  <c r="AK348" i="19"/>
  <c r="AK349" i="19"/>
  <c r="AK350" i="19"/>
  <c r="AK351" i="19"/>
  <c r="AK352" i="19"/>
  <c r="AK353" i="19"/>
  <c r="AK354" i="19"/>
  <c r="AK355" i="19"/>
  <c r="AK356" i="19"/>
  <c r="AK357" i="19"/>
  <c r="AK358" i="19"/>
  <c r="AK359" i="19"/>
  <c r="AK360" i="19"/>
  <c r="AK361" i="19"/>
  <c r="AK362" i="19"/>
  <c r="AK363" i="19"/>
  <c r="AK364" i="19"/>
  <c r="AK365" i="19"/>
  <c r="AK366" i="19"/>
  <c r="AK367" i="19"/>
  <c r="AK368" i="19"/>
  <c r="AK369" i="19"/>
  <c r="AK370" i="19"/>
  <c r="AK371" i="19"/>
  <c r="AK372" i="19"/>
  <c r="AK373" i="19"/>
  <c r="AK374" i="19"/>
  <c r="AK375" i="19"/>
  <c r="AK376" i="19"/>
  <c r="AK377" i="19"/>
  <c r="AK378" i="19"/>
  <c r="AK379" i="19"/>
  <c r="AK380" i="19"/>
  <c r="AK381" i="19"/>
  <c r="AK382" i="19"/>
  <c r="AK383" i="19"/>
  <c r="AK384" i="19"/>
  <c r="AK385" i="19"/>
  <c r="AK386" i="19"/>
  <c r="AK387" i="19"/>
  <c r="AK388" i="19"/>
  <c r="AK389" i="19"/>
  <c r="AK390" i="19"/>
  <c r="AK391" i="19"/>
  <c r="AK392" i="19"/>
  <c r="AK393" i="19"/>
  <c r="AK394" i="19"/>
  <c r="AK395" i="19"/>
  <c r="AK396" i="19"/>
  <c r="AK397" i="19"/>
  <c r="AK398" i="19"/>
  <c r="AK399" i="19"/>
  <c r="AK400" i="19"/>
  <c r="AK401" i="19"/>
  <c r="AK402" i="19"/>
  <c r="AK403" i="19"/>
  <c r="AK404" i="19"/>
  <c r="AK405" i="19"/>
  <c r="AK406" i="19"/>
  <c r="AK407" i="19"/>
  <c r="AK408" i="19"/>
  <c r="AK409" i="19"/>
  <c r="AK410" i="19"/>
  <c r="AK411" i="19"/>
  <c r="AK412" i="19"/>
  <c r="AK413" i="19"/>
  <c r="AK414" i="19"/>
  <c r="AK415" i="19"/>
  <c r="AK416" i="19"/>
  <c r="AK417" i="19"/>
  <c r="AK418" i="19"/>
  <c r="AK419" i="19"/>
  <c r="AK420" i="19"/>
  <c r="AK421" i="19"/>
  <c r="AJ23" i="19"/>
  <c r="AJ24" i="19"/>
  <c r="AJ25" i="19"/>
  <c r="AJ26" i="19"/>
  <c r="AJ27" i="19"/>
  <c r="AJ28" i="19"/>
  <c r="AJ29" i="19"/>
  <c r="AJ30" i="19"/>
  <c r="AJ31" i="19"/>
  <c r="AJ32" i="19"/>
  <c r="AJ33" i="19"/>
  <c r="AJ34" i="19"/>
  <c r="AJ35" i="19"/>
  <c r="AJ36" i="19"/>
  <c r="AJ37" i="19"/>
  <c r="AJ38" i="19"/>
  <c r="AJ39" i="19"/>
  <c r="AJ40" i="19"/>
  <c r="AJ41" i="19"/>
  <c r="AJ42" i="19"/>
  <c r="AJ43" i="19"/>
  <c r="AJ44" i="19"/>
  <c r="AJ45" i="19"/>
  <c r="AJ46" i="19"/>
  <c r="AJ47" i="19"/>
  <c r="AJ48" i="19"/>
  <c r="AJ49" i="19"/>
  <c r="AJ50" i="19"/>
  <c r="AJ51" i="19"/>
  <c r="AJ52" i="19"/>
  <c r="AJ53" i="19"/>
  <c r="AJ54" i="19"/>
  <c r="AJ55" i="19"/>
  <c r="AJ56" i="19"/>
  <c r="AJ57" i="19"/>
  <c r="AJ58" i="19"/>
  <c r="AJ59" i="19"/>
  <c r="AJ60" i="19"/>
  <c r="AJ61" i="19"/>
  <c r="AJ62" i="19"/>
  <c r="AJ63" i="19"/>
  <c r="AJ64" i="19"/>
  <c r="AJ65" i="19"/>
  <c r="AJ66" i="19"/>
  <c r="AJ67" i="19"/>
  <c r="AJ68" i="19"/>
  <c r="AJ69" i="19"/>
  <c r="AJ70" i="19"/>
  <c r="AJ71" i="19"/>
  <c r="AJ72" i="19"/>
  <c r="AJ73" i="19"/>
  <c r="AJ74" i="19"/>
  <c r="AJ75" i="19"/>
  <c r="AJ76" i="19"/>
  <c r="AJ77" i="19"/>
  <c r="AJ78" i="19"/>
  <c r="AJ79" i="19"/>
  <c r="AJ80" i="19"/>
  <c r="AJ81" i="19"/>
  <c r="AJ82" i="19"/>
  <c r="AJ83" i="19"/>
  <c r="AJ84" i="19"/>
  <c r="AJ85" i="19"/>
  <c r="AJ86" i="19"/>
  <c r="AJ87" i="19"/>
  <c r="AJ88" i="19"/>
  <c r="AJ89" i="19"/>
  <c r="AJ90" i="19"/>
  <c r="AJ91" i="19"/>
  <c r="AJ92" i="19"/>
  <c r="AJ93" i="19"/>
  <c r="AJ94" i="19"/>
  <c r="AJ95" i="19"/>
  <c r="AJ96" i="19"/>
  <c r="AJ97" i="19"/>
  <c r="AJ98" i="19"/>
  <c r="AJ99" i="19"/>
  <c r="AJ100" i="19"/>
  <c r="AJ101" i="19"/>
  <c r="AJ102" i="19"/>
  <c r="AJ103" i="19"/>
  <c r="AJ104" i="19"/>
  <c r="AJ105" i="19"/>
  <c r="AJ106" i="19"/>
  <c r="AJ107" i="19"/>
  <c r="AJ108" i="19"/>
  <c r="AJ109" i="19"/>
  <c r="AJ110" i="19"/>
  <c r="AJ111" i="19"/>
  <c r="AJ112" i="19"/>
  <c r="AJ113" i="19"/>
  <c r="AJ114" i="19"/>
  <c r="AJ115" i="19"/>
  <c r="AJ116" i="19"/>
  <c r="AJ117" i="19"/>
  <c r="AJ118" i="19"/>
  <c r="AJ119" i="19"/>
  <c r="AJ120" i="19"/>
  <c r="AJ121" i="19"/>
  <c r="AJ122" i="19"/>
  <c r="AJ123" i="19"/>
  <c r="AJ124" i="19"/>
  <c r="AJ125" i="19"/>
  <c r="AJ126" i="19"/>
  <c r="AJ127" i="19"/>
  <c r="AJ128" i="19"/>
  <c r="AJ129" i="19"/>
  <c r="AJ130" i="19"/>
  <c r="AJ131" i="19"/>
  <c r="AJ132" i="19"/>
  <c r="AJ133" i="19"/>
  <c r="AJ134" i="19"/>
  <c r="AJ135" i="19"/>
  <c r="AJ136" i="19"/>
  <c r="AJ137" i="19"/>
  <c r="AJ138" i="19"/>
  <c r="AJ139" i="19"/>
  <c r="AJ140" i="19"/>
  <c r="AJ141" i="19"/>
  <c r="AJ142" i="19"/>
  <c r="AJ143" i="19"/>
  <c r="AJ144" i="19"/>
  <c r="AJ145" i="19"/>
  <c r="AJ146" i="19"/>
  <c r="AJ147" i="19"/>
  <c r="AJ148" i="19"/>
  <c r="AJ149" i="19"/>
  <c r="AJ150" i="19"/>
  <c r="AJ151" i="19"/>
  <c r="AJ152" i="19"/>
  <c r="AJ153" i="19"/>
  <c r="AJ154" i="19"/>
  <c r="AJ155" i="19"/>
  <c r="AJ156" i="19"/>
  <c r="AJ157" i="19"/>
  <c r="AJ158" i="19"/>
  <c r="AJ159" i="19"/>
  <c r="AJ160" i="19"/>
  <c r="AJ161" i="19"/>
  <c r="AJ162" i="19"/>
  <c r="AJ163" i="19"/>
  <c r="AJ164" i="19"/>
  <c r="AJ165" i="19"/>
  <c r="AJ166" i="19"/>
  <c r="AJ167" i="19"/>
  <c r="AJ168" i="19"/>
  <c r="AJ169" i="19"/>
  <c r="AJ170" i="19"/>
  <c r="AJ171" i="19"/>
  <c r="AJ172" i="19"/>
  <c r="AJ173" i="19"/>
  <c r="AJ174" i="19"/>
  <c r="AJ175" i="19"/>
  <c r="AJ176" i="19"/>
  <c r="AJ177" i="19"/>
  <c r="AJ178" i="19"/>
  <c r="AJ179" i="19"/>
  <c r="AJ180" i="19"/>
  <c r="AJ181" i="19"/>
  <c r="AJ182" i="19"/>
  <c r="AJ183" i="19"/>
  <c r="AJ184" i="19"/>
  <c r="AJ185" i="19"/>
  <c r="AJ186" i="19"/>
  <c r="AJ187" i="19"/>
  <c r="AJ188" i="19"/>
  <c r="AJ189" i="19"/>
  <c r="AJ190" i="19"/>
  <c r="AJ191" i="19"/>
  <c r="AJ192" i="19"/>
  <c r="AJ193" i="19"/>
  <c r="AJ194" i="19"/>
  <c r="AJ195" i="19"/>
  <c r="AJ196" i="19"/>
  <c r="AJ197" i="19"/>
  <c r="AJ198" i="19"/>
  <c r="AJ199" i="19"/>
  <c r="AJ200" i="19"/>
  <c r="AJ201" i="19"/>
  <c r="AJ202" i="19"/>
  <c r="AJ203" i="19"/>
  <c r="AJ204" i="19"/>
  <c r="AJ205" i="19"/>
  <c r="AJ206" i="19"/>
  <c r="AJ207" i="19"/>
  <c r="AJ208" i="19"/>
  <c r="AJ209" i="19"/>
  <c r="AJ210" i="19"/>
  <c r="AJ211" i="19"/>
  <c r="AJ212" i="19"/>
  <c r="AJ213" i="19"/>
  <c r="AJ214" i="19"/>
  <c r="AJ215" i="19"/>
  <c r="AJ216" i="19"/>
  <c r="AJ217" i="19"/>
  <c r="AJ218" i="19"/>
  <c r="AJ219" i="19"/>
  <c r="AJ220" i="19"/>
  <c r="AJ221" i="19"/>
  <c r="AJ222" i="19"/>
  <c r="AJ223" i="19"/>
  <c r="AJ224" i="19"/>
  <c r="AJ225" i="19"/>
  <c r="AJ226" i="19"/>
  <c r="AJ227" i="19"/>
  <c r="AJ228" i="19"/>
  <c r="AJ229" i="19"/>
  <c r="AJ230" i="19"/>
  <c r="AJ231" i="19"/>
  <c r="AJ232" i="19"/>
  <c r="AJ233" i="19"/>
  <c r="AJ234" i="19"/>
  <c r="AJ235" i="19"/>
  <c r="AJ236" i="19"/>
  <c r="AJ237" i="19"/>
  <c r="AJ238" i="19"/>
  <c r="AJ239" i="19"/>
  <c r="AJ240" i="19"/>
  <c r="AJ241" i="19"/>
  <c r="AJ242" i="19"/>
  <c r="AJ243" i="19"/>
  <c r="AJ244" i="19"/>
  <c r="AJ245" i="19"/>
  <c r="AJ246" i="19"/>
  <c r="AJ247" i="19"/>
  <c r="AJ248" i="19"/>
  <c r="AJ249" i="19"/>
  <c r="AJ250" i="19"/>
  <c r="AJ251" i="19"/>
  <c r="AJ252" i="19"/>
  <c r="AJ253" i="19"/>
  <c r="AJ254" i="19"/>
  <c r="AJ255" i="19"/>
  <c r="AJ256" i="19"/>
  <c r="AJ257" i="19"/>
  <c r="AJ258" i="19"/>
  <c r="AJ259" i="19"/>
  <c r="AJ260" i="19"/>
  <c r="AJ261" i="19"/>
  <c r="AJ262" i="19"/>
  <c r="AJ263" i="19"/>
  <c r="AJ264" i="19"/>
  <c r="AJ265" i="19"/>
  <c r="AJ266" i="19"/>
  <c r="AJ267" i="19"/>
  <c r="AJ268" i="19"/>
  <c r="AJ269" i="19"/>
  <c r="AJ270" i="19"/>
  <c r="AJ271" i="19"/>
  <c r="AJ272" i="19"/>
  <c r="AJ273" i="19"/>
  <c r="AJ274" i="19"/>
  <c r="AJ275" i="19"/>
  <c r="AJ276" i="19"/>
  <c r="AJ277" i="19"/>
  <c r="AJ278" i="19"/>
  <c r="AJ279" i="19"/>
  <c r="AJ280" i="19"/>
  <c r="AJ281" i="19"/>
  <c r="AJ282" i="19"/>
  <c r="AJ283" i="19"/>
  <c r="AJ284" i="19"/>
  <c r="AJ285" i="19"/>
  <c r="AJ286" i="19"/>
  <c r="AJ287" i="19"/>
  <c r="AJ288" i="19"/>
  <c r="AJ289" i="19"/>
  <c r="AJ290" i="19"/>
  <c r="AJ291" i="19"/>
  <c r="AJ292" i="19"/>
  <c r="AJ293" i="19"/>
  <c r="AJ294" i="19"/>
  <c r="AJ295" i="19"/>
  <c r="AJ296" i="19"/>
  <c r="AJ297" i="19"/>
  <c r="AJ298" i="19"/>
  <c r="AJ299" i="19"/>
  <c r="AJ300" i="19"/>
  <c r="AJ301" i="19"/>
  <c r="AJ302" i="19"/>
  <c r="AJ303" i="19"/>
  <c r="AJ304" i="19"/>
  <c r="AJ305" i="19"/>
  <c r="AJ306" i="19"/>
  <c r="AJ307" i="19"/>
  <c r="AJ308" i="19"/>
  <c r="AJ309" i="19"/>
  <c r="AJ310" i="19"/>
  <c r="AJ311" i="19"/>
  <c r="AJ312" i="19"/>
  <c r="AJ313" i="19"/>
  <c r="AJ314" i="19"/>
  <c r="AJ315" i="19"/>
  <c r="AJ316" i="19"/>
  <c r="AJ317" i="19"/>
  <c r="AJ318" i="19"/>
  <c r="AJ319" i="19"/>
  <c r="AJ320" i="19"/>
  <c r="AJ321" i="19"/>
  <c r="AJ322" i="19"/>
  <c r="AJ323" i="19"/>
  <c r="AJ324" i="19"/>
  <c r="AJ325" i="19"/>
  <c r="AJ326" i="19"/>
  <c r="AJ327" i="19"/>
  <c r="AJ328" i="19"/>
  <c r="AJ329" i="19"/>
  <c r="AJ330" i="19"/>
  <c r="AJ331" i="19"/>
  <c r="AJ332" i="19"/>
  <c r="AJ333" i="19"/>
  <c r="AJ334" i="19"/>
  <c r="AJ335" i="19"/>
  <c r="AJ336" i="19"/>
  <c r="AJ337" i="19"/>
  <c r="AJ338" i="19"/>
  <c r="AJ339" i="19"/>
  <c r="AJ340" i="19"/>
  <c r="AJ341" i="19"/>
  <c r="AJ342" i="19"/>
  <c r="AJ343" i="19"/>
  <c r="AJ344" i="19"/>
  <c r="AJ345" i="19"/>
  <c r="AJ346" i="19"/>
  <c r="AJ347" i="19"/>
  <c r="AJ348" i="19"/>
  <c r="AJ349" i="19"/>
  <c r="AJ350" i="19"/>
  <c r="AJ351" i="19"/>
  <c r="AJ352" i="19"/>
  <c r="AJ353" i="19"/>
  <c r="AJ354" i="19"/>
  <c r="AJ355" i="19"/>
  <c r="AJ356" i="19"/>
  <c r="AJ357" i="19"/>
  <c r="AJ358" i="19"/>
  <c r="AJ359" i="19"/>
  <c r="AJ360" i="19"/>
  <c r="AJ361" i="19"/>
  <c r="AJ362" i="19"/>
  <c r="AJ363" i="19"/>
  <c r="AJ364" i="19"/>
  <c r="AJ365" i="19"/>
  <c r="AJ366" i="19"/>
  <c r="AJ367" i="19"/>
  <c r="AJ368" i="19"/>
  <c r="AJ369" i="19"/>
  <c r="AJ370" i="19"/>
  <c r="AJ371" i="19"/>
  <c r="AJ372" i="19"/>
  <c r="AJ373" i="19"/>
  <c r="AJ374" i="19"/>
  <c r="AJ375" i="19"/>
  <c r="AJ376" i="19"/>
  <c r="AJ377" i="19"/>
  <c r="AJ378" i="19"/>
  <c r="AJ379" i="19"/>
  <c r="AJ380" i="19"/>
  <c r="AJ381" i="19"/>
  <c r="AJ382" i="19"/>
  <c r="AJ383" i="19"/>
  <c r="AJ384" i="19"/>
  <c r="AJ385" i="19"/>
  <c r="AJ386" i="19"/>
  <c r="AJ387" i="19"/>
  <c r="AJ388" i="19"/>
  <c r="AJ389" i="19"/>
  <c r="AJ390" i="19"/>
  <c r="AJ391" i="19"/>
  <c r="AJ392" i="19"/>
  <c r="AJ393" i="19"/>
  <c r="AJ394" i="19"/>
  <c r="AJ395" i="19"/>
  <c r="AJ396" i="19"/>
  <c r="AJ397" i="19"/>
  <c r="AJ398" i="19"/>
  <c r="AJ399" i="19"/>
  <c r="AJ400" i="19"/>
  <c r="AJ401" i="19"/>
  <c r="AJ402" i="19"/>
  <c r="AJ403" i="19"/>
  <c r="AJ404" i="19"/>
  <c r="AJ405" i="19"/>
  <c r="AJ406" i="19"/>
  <c r="AJ407" i="19"/>
  <c r="AJ408" i="19"/>
  <c r="AJ409" i="19"/>
  <c r="AJ410" i="19"/>
  <c r="AJ411" i="19"/>
  <c r="AJ412" i="19"/>
  <c r="AJ413" i="19"/>
  <c r="AJ414" i="19"/>
  <c r="AJ415" i="19"/>
  <c r="AJ416" i="19"/>
  <c r="AJ417" i="19"/>
  <c r="AJ418" i="19"/>
  <c r="AJ419" i="19"/>
  <c r="AJ420" i="19"/>
  <c r="AJ421" i="19"/>
  <c r="AJ22" i="19"/>
  <c r="AO38" i="23" l="1"/>
  <c r="AO39" i="23"/>
  <c r="AO73" i="23"/>
  <c r="AO74" i="23"/>
  <c r="AO75" i="23"/>
  <c r="AO76" i="23"/>
  <c r="AO77" i="23"/>
  <c r="AO79" i="23"/>
  <c r="AO80" i="23"/>
  <c r="AO81" i="23"/>
  <c r="AO82" i="23"/>
  <c r="AO83" i="23"/>
  <c r="AO84" i="23"/>
  <c r="AO85" i="23"/>
  <c r="AO86" i="23"/>
  <c r="AO87" i="23"/>
  <c r="AO88" i="23"/>
  <c r="AO89" i="23"/>
  <c r="AO90" i="23"/>
  <c r="AO91" i="23"/>
  <c r="AO92" i="23"/>
  <c r="AO93" i="23"/>
  <c r="AO94" i="23"/>
  <c r="AO95" i="23"/>
  <c r="AO96" i="23"/>
  <c r="AO97" i="23"/>
  <c r="AO98" i="23"/>
  <c r="AO99" i="23"/>
  <c r="AO100" i="23"/>
  <c r="AO101" i="23"/>
  <c r="AO102" i="23"/>
  <c r="AO103" i="23"/>
  <c r="AO104" i="23"/>
  <c r="AO105" i="23"/>
  <c r="AO106" i="23"/>
  <c r="AO107" i="23"/>
  <c r="AO108" i="23"/>
  <c r="AO109" i="23"/>
  <c r="AO110" i="23"/>
  <c r="AO111" i="23"/>
  <c r="AO112" i="23"/>
  <c r="AO113" i="23"/>
  <c r="AO114" i="23"/>
  <c r="AO115" i="23"/>
  <c r="AO116" i="23"/>
  <c r="AO117" i="23"/>
  <c r="AO118" i="23"/>
  <c r="AO119" i="23"/>
  <c r="AO120" i="23"/>
  <c r="AO122" i="23"/>
  <c r="AO123" i="23"/>
  <c r="AO124" i="23"/>
  <c r="AO125" i="23"/>
  <c r="AO126" i="23"/>
  <c r="AO127" i="23"/>
  <c r="AO128" i="23"/>
  <c r="AO129" i="23"/>
  <c r="AO130" i="23"/>
  <c r="AO131" i="23"/>
  <c r="AO132" i="23"/>
  <c r="AO133" i="23"/>
  <c r="AO134" i="23"/>
  <c r="AO135" i="23"/>
  <c r="AO136" i="23"/>
  <c r="AO137" i="23"/>
  <c r="AO138" i="23"/>
  <c r="AO139" i="23"/>
  <c r="AO140" i="23"/>
  <c r="AO141" i="23"/>
  <c r="AO142" i="23"/>
  <c r="AO143" i="23"/>
  <c r="AO144" i="23"/>
  <c r="AO145" i="23"/>
  <c r="AO146" i="23"/>
  <c r="AO147" i="23"/>
  <c r="AO148" i="23"/>
  <c r="AO149" i="23"/>
  <c r="AO150" i="23"/>
  <c r="AO151" i="23"/>
  <c r="AO152" i="23"/>
  <c r="AO153" i="23"/>
  <c r="AO154" i="23"/>
  <c r="AO155" i="23"/>
  <c r="AO156" i="23"/>
  <c r="AO157" i="23"/>
  <c r="AO158" i="23"/>
  <c r="AO159" i="23"/>
  <c r="AO160" i="23"/>
  <c r="AO161" i="23"/>
  <c r="AO162" i="23"/>
  <c r="AO163" i="23"/>
  <c r="AO164" i="23"/>
  <c r="AO165" i="23"/>
  <c r="AO166" i="23"/>
  <c r="AO167" i="23"/>
  <c r="AO168" i="23"/>
  <c r="AO169" i="23"/>
  <c r="AO170" i="23"/>
  <c r="AO171" i="23"/>
  <c r="AO172" i="23"/>
  <c r="AO173" i="23"/>
  <c r="AO174" i="23"/>
  <c r="AO175" i="23"/>
  <c r="AO176" i="23"/>
  <c r="AO177" i="23"/>
  <c r="AO178" i="23"/>
  <c r="AO179" i="23"/>
  <c r="AO180" i="23"/>
  <c r="AO181" i="23"/>
  <c r="AO182" i="23"/>
  <c r="AO183" i="23"/>
  <c r="AO184" i="23"/>
  <c r="AO185" i="23"/>
  <c r="AO186" i="23"/>
  <c r="AO187" i="23"/>
  <c r="AO188" i="23"/>
  <c r="AO189" i="23"/>
  <c r="AO190" i="23"/>
  <c r="AO191" i="23"/>
  <c r="AO192" i="23"/>
  <c r="AO193" i="23"/>
  <c r="AO194" i="23"/>
  <c r="AO195" i="23"/>
  <c r="AO196" i="23"/>
  <c r="AO197" i="23"/>
  <c r="AO198" i="23"/>
  <c r="AO199" i="23"/>
  <c r="AO200" i="23"/>
  <c r="AO201" i="23"/>
  <c r="AO202" i="23"/>
  <c r="AO203" i="23"/>
  <c r="AO204" i="23"/>
  <c r="AO205" i="23"/>
  <c r="AO206" i="23"/>
  <c r="AO207" i="23"/>
  <c r="AO208" i="23"/>
  <c r="AO209" i="23"/>
  <c r="AO210" i="23"/>
  <c r="AO211" i="23"/>
  <c r="AO212" i="23"/>
  <c r="AO213" i="23"/>
  <c r="AO214" i="23"/>
  <c r="AO215" i="23"/>
  <c r="AO216" i="23"/>
  <c r="AO217" i="23"/>
  <c r="AO218" i="23"/>
  <c r="AO219" i="23"/>
  <c r="AO220" i="23"/>
  <c r="AO221" i="23"/>
  <c r="AO222" i="23"/>
  <c r="AO223" i="23"/>
  <c r="AO224" i="23"/>
  <c r="AO225" i="23"/>
  <c r="AO226" i="23"/>
  <c r="AO227" i="23"/>
  <c r="AO228" i="23"/>
  <c r="AO229" i="23"/>
  <c r="AO230" i="23"/>
  <c r="AO231" i="23"/>
  <c r="AO232" i="23"/>
  <c r="AO233" i="23"/>
  <c r="AO234" i="23"/>
  <c r="AO235" i="23"/>
  <c r="AO236" i="23"/>
  <c r="AO237" i="23"/>
  <c r="AO238" i="23"/>
  <c r="AO239" i="23"/>
  <c r="AO240" i="23"/>
  <c r="AO241" i="23"/>
  <c r="AO242" i="23"/>
  <c r="AO243" i="23"/>
  <c r="AO244" i="23"/>
  <c r="AO245" i="23"/>
  <c r="AO246" i="23"/>
  <c r="AO247" i="23"/>
  <c r="AO248" i="23"/>
  <c r="AO249" i="23"/>
  <c r="AO250" i="23"/>
  <c r="AO251" i="23"/>
  <c r="AO252" i="23"/>
  <c r="AO253" i="23"/>
  <c r="AO254" i="23"/>
  <c r="AO255" i="23"/>
  <c r="AO256" i="23"/>
  <c r="AO257" i="23"/>
  <c r="AO258" i="23"/>
  <c r="AO259" i="23"/>
  <c r="AO260" i="23"/>
  <c r="AO261" i="23"/>
  <c r="AO262" i="23"/>
  <c r="AO263" i="23"/>
  <c r="AO264" i="23"/>
  <c r="AO265" i="23"/>
  <c r="AO266" i="23"/>
  <c r="AO267" i="23"/>
  <c r="AO268" i="23"/>
  <c r="AO269" i="23"/>
  <c r="AO270" i="23"/>
  <c r="AO271" i="23"/>
  <c r="AO272" i="23"/>
  <c r="AO273" i="23"/>
  <c r="AO274" i="23"/>
  <c r="AO275" i="23"/>
  <c r="AO276" i="23"/>
  <c r="AO277" i="23"/>
  <c r="AO278" i="23"/>
  <c r="AO279" i="23"/>
  <c r="AO280" i="23"/>
  <c r="AO281" i="23"/>
  <c r="AO282" i="23"/>
  <c r="AO283" i="23"/>
  <c r="AO284" i="23"/>
  <c r="AO285" i="23"/>
  <c r="AO286" i="23"/>
  <c r="AO287" i="23"/>
  <c r="AO288" i="23"/>
  <c r="AO289" i="23"/>
  <c r="AO290" i="23"/>
  <c r="AO291" i="23"/>
  <c r="AO292" i="23"/>
  <c r="AO293" i="23"/>
  <c r="AO294" i="23"/>
  <c r="AO295" i="23"/>
  <c r="AO296" i="23"/>
  <c r="AO297" i="23"/>
  <c r="AO298" i="23"/>
  <c r="AO299" i="23"/>
  <c r="AO300" i="23"/>
  <c r="AO301" i="23"/>
  <c r="AO302" i="23"/>
  <c r="AO303" i="23"/>
  <c r="AO304" i="23"/>
  <c r="AO305" i="23"/>
  <c r="AO306" i="23"/>
  <c r="AO307" i="23"/>
  <c r="AO308" i="23"/>
  <c r="AO309" i="23"/>
  <c r="AO310" i="23"/>
  <c r="AO311" i="23"/>
  <c r="AO312" i="23"/>
  <c r="AO313" i="23"/>
  <c r="AO314" i="23"/>
  <c r="AO315" i="23"/>
  <c r="AO316" i="23"/>
  <c r="AO317" i="23"/>
  <c r="AO318" i="23"/>
  <c r="AO319" i="23"/>
  <c r="AO320" i="23"/>
  <c r="AO321" i="23"/>
  <c r="AO322" i="23"/>
  <c r="AO323" i="23"/>
  <c r="AO324" i="23"/>
  <c r="AO325" i="23"/>
  <c r="AO326" i="23"/>
  <c r="AO327" i="23"/>
  <c r="AO328" i="23"/>
  <c r="AO329" i="23"/>
  <c r="AO330" i="23"/>
  <c r="AO331" i="23"/>
  <c r="AO332" i="23"/>
  <c r="AO333" i="23"/>
  <c r="AO334" i="23"/>
  <c r="AO335" i="23"/>
  <c r="AO336" i="23"/>
  <c r="AO337" i="23"/>
  <c r="AO338" i="23"/>
  <c r="AO339" i="23"/>
  <c r="AO340" i="23"/>
  <c r="AO341" i="23"/>
  <c r="AO342" i="23"/>
  <c r="AO343" i="23"/>
  <c r="AO344" i="23"/>
  <c r="AO345" i="23"/>
  <c r="AO346" i="23"/>
  <c r="AO347" i="23"/>
  <c r="AO348" i="23"/>
  <c r="AO349" i="23"/>
  <c r="AO350" i="23"/>
  <c r="AO351" i="23"/>
  <c r="AO352" i="23"/>
  <c r="AO353" i="23"/>
  <c r="AO354" i="23"/>
  <c r="AO355" i="23"/>
  <c r="AO356" i="23"/>
  <c r="AO357" i="23"/>
  <c r="AO358" i="23"/>
  <c r="AO359" i="23"/>
  <c r="AO360" i="23"/>
  <c r="AO361" i="23"/>
  <c r="AO362" i="23"/>
  <c r="AO363" i="23"/>
  <c r="AO364" i="23"/>
  <c r="AO365" i="23"/>
  <c r="AO366" i="23"/>
  <c r="AO367" i="23"/>
  <c r="AO368" i="23"/>
  <c r="AO369" i="23"/>
  <c r="AO370" i="23"/>
  <c r="AO371" i="23"/>
  <c r="AO372" i="23"/>
  <c r="AO373" i="23"/>
  <c r="AO374" i="23"/>
  <c r="AO375" i="23"/>
  <c r="AO376" i="23"/>
  <c r="AO377" i="23"/>
  <c r="AO378" i="23"/>
  <c r="AO379" i="23"/>
  <c r="AO380" i="23"/>
  <c r="AO381" i="23"/>
  <c r="AO382" i="23"/>
  <c r="AO383" i="23"/>
  <c r="AO384" i="23"/>
  <c r="AO385" i="23"/>
  <c r="AO386" i="23"/>
  <c r="AO387" i="23"/>
  <c r="AO388" i="23"/>
  <c r="AO389" i="23"/>
  <c r="AO390" i="23"/>
  <c r="AO391" i="23"/>
  <c r="AO392" i="23"/>
  <c r="AO393" i="23"/>
  <c r="AO394" i="23"/>
  <c r="AO395" i="23"/>
  <c r="AO396" i="23"/>
  <c r="AO397" i="23"/>
  <c r="AO398" i="23"/>
  <c r="AO399" i="23"/>
  <c r="AO400" i="23"/>
  <c r="AO401" i="23"/>
  <c r="AO402" i="23"/>
  <c r="AO403" i="23"/>
  <c r="AO404" i="23"/>
  <c r="AO405" i="23"/>
  <c r="AO406" i="23"/>
  <c r="AO407" i="23"/>
  <c r="AO408" i="23"/>
  <c r="AO409" i="23"/>
  <c r="AO410" i="23"/>
  <c r="AO411" i="23"/>
  <c r="AO412" i="23"/>
  <c r="AO413" i="23"/>
  <c r="AO414" i="23"/>
  <c r="AO415" i="23"/>
  <c r="AO416" i="23"/>
  <c r="AO417" i="23"/>
  <c r="AO418" i="23"/>
  <c r="AO419" i="23"/>
  <c r="AO420" i="23"/>
  <c r="AO421" i="23"/>
  <c r="B23" i="23"/>
  <c r="B24" i="23"/>
  <c r="B25" i="23"/>
  <c r="B26" i="23"/>
  <c r="B27" i="23"/>
  <c r="I27" i="23" s="1"/>
  <c r="B28" i="23"/>
  <c r="B29" i="23"/>
  <c r="B30" i="23"/>
  <c r="B31" i="23"/>
  <c r="AJ31" i="23" s="1"/>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I121" i="23" s="1"/>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 r="B324" i="23"/>
  <c r="B325" i="23"/>
  <c r="B326" i="23"/>
  <c r="B327" i="23"/>
  <c r="B328" i="23"/>
  <c r="B329" i="23"/>
  <c r="B330" i="23"/>
  <c r="B331" i="23"/>
  <c r="B332" i="23"/>
  <c r="B333" i="23"/>
  <c r="B334" i="23"/>
  <c r="B335" i="23"/>
  <c r="B336" i="23"/>
  <c r="B337" i="23"/>
  <c r="B338" i="23"/>
  <c r="B339" i="23"/>
  <c r="B340" i="23"/>
  <c r="B341" i="23"/>
  <c r="B342" i="23"/>
  <c r="B343" i="23"/>
  <c r="B344" i="23"/>
  <c r="B345" i="23"/>
  <c r="B346" i="23"/>
  <c r="B347" i="23"/>
  <c r="B348" i="23"/>
  <c r="B349" i="23"/>
  <c r="B350" i="23"/>
  <c r="B351" i="23"/>
  <c r="B352" i="23"/>
  <c r="B353" i="23"/>
  <c r="B354" i="23"/>
  <c r="B355" i="23"/>
  <c r="B356" i="23"/>
  <c r="B357" i="23"/>
  <c r="B358" i="23"/>
  <c r="B359" i="23"/>
  <c r="B360" i="23"/>
  <c r="B361" i="23"/>
  <c r="B362" i="23"/>
  <c r="B363" i="23"/>
  <c r="B364" i="23"/>
  <c r="B365" i="23"/>
  <c r="B366" i="23"/>
  <c r="B367" i="23"/>
  <c r="B368" i="23"/>
  <c r="B369" i="23"/>
  <c r="B370" i="23"/>
  <c r="B371" i="23"/>
  <c r="B372" i="23"/>
  <c r="B373" i="23"/>
  <c r="B374" i="23"/>
  <c r="B375" i="23"/>
  <c r="B376" i="23"/>
  <c r="B377" i="23"/>
  <c r="B378" i="23"/>
  <c r="B379" i="23"/>
  <c r="B380" i="23"/>
  <c r="B381" i="23"/>
  <c r="B382" i="23"/>
  <c r="B383" i="23"/>
  <c r="B384" i="23"/>
  <c r="B385" i="23"/>
  <c r="B386" i="23"/>
  <c r="B387" i="23"/>
  <c r="B388" i="23"/>
  <c r="B389" i="23"/>
  <c r="B390" i="23"/>
  <c r="B391" i="23"/>
  <c r="B392" i="23"/>
  <c r="B393" i="23"/>
  <c r="B394" i="23"/>
  <c r="B395" i="23"/>
  <c r="B396" i="23"/>
  <c r="B397" i="23"/>
  <c r="B398" i="23"/>
  <c r="B399" i="23"/>
  <c r="B400" i="23"/>
  <c r="B401" i="23"/>
  <c r="B402" i="23"/>
  <c r="B403" i="23"/>
  <c r="B404" i="23"/>
  <c r="B405" i="23"/>
  <c r="B406" i="23"/>
  <c r="B407" i="23"/>
  <c r="B408" i="23"/>
  <c r="B409" i="23"/>
  <c r="B410" i="23"/>
  <c r="B411" i="23"/>
  <c r="B412" i="23"/>
  <c r="B413" i="23"/>
  <c r="B414" i="23"/>
  <c r="B415" i="23"/>
  <c r="B416" i="23"/>
  <c r="B417" i="23"/>
  <c r="B418" i="23"/>
  <c r="B419" i="23"/>
  <c r="B420" i="23"/>
  <c r="B421" i="23"/>
  <c r="B22" i="23"/>
  <c r="AJ28" i="23" l="1"/>
  <c r="AK28" i="19"/>
  <c r="AJ58" i="23"/>
  <c r="AK58" i="19"/>
  <c r="AJ57" i="23"/>
  <c r="AK57" i="19"/>
  <c r="AJ60" i="23"/>
  <c r="AK60" i="19"/>
  <c r="AJ59" i="23"/>
  <c r="AK59" i="19"/>
  <c r="AJ65" i="23"/>
  <c r="AK65" i="19"/>
  <c r="AJ64" i="23"/>
  <c r="AK64" i="19"/>
  <c r="AJ63" i="23"/>
  <c r="AK63" i="19"/>
  <c r="AJ62" i="23"/>
  <c r="AK62" i="19"/>
  <c r="AJ61" i="23"/>
  <c r="AK61" i="19"/>
  <c r="AJ68" i="23"/>
  <c r="AK68" i="19"/>
  <c r="AJ71" i="23"/>
  <c r="AK71" i="19"/>
  <c r="AJ70" i="23"/>
  <c r="AK70" i="19"/>
  <c r="AJ69" i="23"/>
  <c r="AK69" i="19"/>
  <c r="AJ67" i="23"/>
  <c r="AK67" i="19"/>
  <c r="AJ66" i="23"/>
  <c r="AK66" i="19"/>
  <c r="AJ56" i="23"/>
  <c r="AK56" i="19"/>
  <c r="AJ55" i="23"/>
  <c r="AK55" i="19"/>
  <c r="AJ54" i="23"/>
  <c r="AK54" i="19"/>
  <c r="AJ53" i="23"/>
  <c r="AK53" i="19"/>
  <c r="AJ52" i="23"/>
  <c r="AK52" i="19"/>
  <c r="AJ51" i="23"/>
  <c r="AK51" i="19"/>
  <c r="AJ50" i="23"/>
  <c r="AK50" i="19"/>
  <c r="AJ49" i="23"/>
  <c r="AK49" i="19"/>
  <c r="AJ48" i="23"/>
  <c r="AK48" i="19"/>
  <c r="AJ47" i="23"/>
  <c r="AK47" i="19"/>
  <c r="AJ46" i="23"/>
  <c r="AK46" i="19"/>
  <c r="AJ45" i="23"/>
  <c r="AK45" i="19"/>
  <c r="AJ44" i="23"/>
  <c r="AK44" i="19"/>
  <c r="AJ43" i="23"/>
  <c r="AK43" i="19"/>
  <c r="AJ42" i="23"/>
  <c r="AK42" i="19"/>
  <c r="AJ41" i="23"/>
  <c r="AK41" i="19"/>
  <c r="AJ40" i="23"/>
  <c r="AK40" i="19"/>
  <c r="AJ37" i="23"/>
  <c r="AK37" i="19"/>
  <c r="AJ36" i="23"/>
  <c r="AK36" i="19"/>
  <c r="AJ35" i="23"/>
  <c r="AK35" i="19"/>
  <c r="AJ34" i="23"/>
  <c r="AK34" i="19"/>
  <c r="AJ33" i="23"/>
  <c r="AK33" i="19"/>
  <c r="I32" i="23"/>
  <c r="AJ32" i="23"/>
  <c r="AJ30" i="23"/>
  <c r="AK30" i="19"/>
  <c r="I29" i="23"/>
  <c r="AJ29" i="23"/>
  <c r="I26" i="23"/>
  <c r="AQ26" i="19" s="1"/>
  <c r="AJ26" i="23"/>
  <c r="AJ25" i="23"/>
  <c r="AK25" i="19"/>
  <c r="I24" i="23"/>
  <c r="AJ24" i="23"/>
  <c r="I23" i="23"/>
  <c r="AQ23" i="19" s="1"/>
  <c r="AJ23" i="23"/>
  <c r="AJ72" i="23"/>
  <c r="AK72" i="19"/>
  <c r="I22" i="23"/>
  <c r="AQ22" i="19" s="1"/>
  <c r="AL420" i="23"/>
  <c r="I420" i="23"/>
  <c r="AL418" i="23"/>
  <c r="I418" i="23"/>
  <c r="AL414" i="23"/>
  <c r="I414" i="23"/>
  <c r="AL412" i="23"/>
  <c r="I412" i="23"/>
  <c r="AL410" i="23"/>
  <c r="I410" i="23"/>
  <c r="AL406" i="23"/>
  <c r="I406" i="23"/>
  <c r="AL404" i="23"/>
  <c r="I404" i="23"/>
  <c r="AL402" i="23"/>
  <c r="I402" i="23"/>
  <c r="AL398" i="23"/>
  <c r="I398" i="23"/>
  <c r="AL396" i="23"/>
  <c r="I396" i="23"/>
  <c r="AL394" i="23"/>
  <c r="I394" i="23"/>
  <c r="AL392" i="23"/>
  <c r="I392" i="23"/>
  <c r="AL390" i="23"/>
  <c r="I390" i="23"/>
  <c r="AL386" i="23"/>
  <c r="I386" i="23"/>
  <c r="AL384" i="23"/>
  <c r="I384" i="23"/>
  <c r="AL382" i="23"/>
  <c r="I382" i="23"/>
  <c r="AL380" i="23"/>
  <c r="I380" i="23"/>
  <c r="AL376" i="23"/>
  <c r="I376" i="23"/>
  <c r="AL374" i="23"/>
  <c r="I374" i="23"/>
  <c r="AL372" i="23"/>
  <c r="I372" i="23"/>
  <c r="AL368" i="23"/>
  <c r="I368" i="23"/>
  <c r="AL366" i="23"/>
  <c r="I366" i="23"/>
  <c r="AL364" i="23"/>
  <c r="I364" i="23"/>
  <c r="AL360" i="23"/>
  <c r="I360" i="23"/>
  <c r="AL358" i="23"/>
  <c r="I358" i="23"/>
  <c r="AL354" i="23"/>
  <c r="I354" i="23"/>
  <c r="AL352" i="23"/>
  <c r="I352" i="23"/>
  <c r="AL348" i="23"/>
  <c r="I348" i="23"/>
  <c r="AL346" i="23"/>
  <c r="I346" i="23"/>
  <c r="AL344" i="23"/>
  <c r="I344" i="23"/>
  <c r="AL340" i="23"/>
  <c r="I340" i="23"/>
  <c r="AL338" i="23"/>
  <c r="I338" i="23"/>
  <c r="AL336" i="23"/>
  <c r="I336" i="23"/>
  <c r="AL332" i="23"/>
  <c r="I332" i="23"/>
  <c r="AL330" i="23"/>
  <c r="I330" i="23"/>
  <c r="AL328" i="23"/>
  <c r="I328" i="23"/>
  <c r="AL324" i="23"/>
  <c r="I324" i="23"/>
  <c r="AL322" i="23"/>
  <c r="I322" i="23"/>
  <c r="AL320" i="23"/>
  <c r="I320" i="23"/>
  <c r="AL318" i="23"/>
  <c r="I318" i="23"/>
  <c r="AL314" i="23"/>
  <c r="I314" i="23"/>
  <c r="AL312" i="23"/>
  <c r="I312" i="23"/>
  <c r="AL310" i="23"/>
  <c r="I310" i="23"/>
  <c r="AL306" i="23"/>
  <c r="I306" i="23"/>
  <c r="AL304" i="23"/>
  <c r="I304" i="23"/>
  <c r="AL302" i="23"/>
  <c r="I302" i="23"/>
  <c r="AL298" i="23"/>
  <c r="I298" i="23"/>
  <c r="AL296" i="23"/>
  <c r="I296" i="23"/>
  <c r="AL294" i="23"/>
  <c r="I294" i="23"/>
  <c r="AL292" i="23"/>
  <c r="I292" i="23"/>
  <c r="AL288" i="23"/>
  <c r="I288" i="23"/>
  <c r="AL286" i="23"/>
  <c r="I286" i="23"/>
  <c r="AL284" i="23"/>
  <c r="I284" i="23"/>
  <c r="AL280" i="23"/>
  <c r="I280" i="23"/>
  <c r="AL278" i="23"/>
  <c r="I278" i="23"/>
  <c r="AL274" i="23"/>
  <c r="I274" i="23"/>
  <c r="AL272" i="23"/>
  <c r="I272" i="23"/>
  <c r="AL268" i="23"/>
  <c r="I268" i="23"/>
  <c r="AL266" i="23"/>
  <c r="I266" i="23"/>
  <c r="AL264" i="23"/>
  <c r="I264" i="23"/>
  <c r="AL262" i="23"/>
  <c r="I262" i="23"/>
  <c r="AL258" i="23"/>
  <c r="I258" i="23"/>
  <c r="AL256" i="23"/>
  <c r="I256" i="23"/>
  <c r="AL254" i="23"/>
  <c r="I254" i="23"/>
  <c r="AL250" i="23"/>
  <c r="I250" i="23"/>
  <c r="AL248" i="23"/>
  <c r="I248" i="23"/>
  <c r="AL246" i="23"/>
  <c r="I246" i="23"/>
  <c r="AL242" i="23"/>
  <c r="I242" i="23"/>
  <c r="AL240" i="23"/>
  <c r="I240" i="23"/>
  <c r="AL236" i="23"/>
  <c r="I236" i="23"/>
  <c r="AL234" i="23"/>
  <c r="I234" i="23"/>
  <c r="AL232" i="23"/>
  <c r="I232" i="23"/>
  <c r="AL230" i="23"/>
  <c r="I230" i="23"/>
  <c r="AL226" i="23"/>
  <c r="I226" i="23"/>
  <c r="AL224" i="23"/>
  <c r="I224" i="23"/>
  <c r="AL222" i="23"/>
  <c r="I222" i="23"/>
  <c r="AL218" i="23"/>
  <c r="I218" i="23"/>
  <c r="AL216" i="23"/>
  <c r="I216" i="23"/>
  <c r="AL214" i="23"/>
  <c r="I214" i="23"/>
  <c r="AL212" i="23"/>
  <c r="I212" i="23"/>
  <c r="AL208" i="23"/>
  <c r="I208" i="23"/>
  <c r="AL206" i="23"/>
  <c r="I206" i="23"/>
  <c r="AL204" i="23"/>
  <c r="I204" i="23"/>
  <c r="AL200" i="23"/>
  <c r="I200" i="23"/>
  <c r="AL198" i="23"/>
  <c r="I198" i="23"/>
  <c r="AL196" i="23"/>
  <c r="I196" i="23"/>
  <c r="AL194" i="23"/>
  <c r="I194" i="23"/>
  <c r="AL190" i="23"/>
  <c r="I190" i="23"/>
  <c r="AL188" i="23"/>
  <c r="I188" i="23"/>
  <c r="AL186" i="23"/>
  <c r="I186" i="23"/>
  <c r="AL182" i="23"/>
  <c r="I182" i="23"/>
  <c r="AL180" i="23"/>
  <c r="I180" i="23"/>
  <c r="AL178" i="23"/>
  <c r="I178" i="23"/>
  <c r="AL174" i="23"/>
  <c r="I174" i="23"/>
  <c r="AL172" i="23"/>
  <c r="I172" i="23"/>
  <c r="AL170" i="23"/>
  <c r="I170" i="23"/>
  <c r="AL166" i="23"/>
  <c r="I166" i="23"/>
  <c r="AL164" i="23"/>
  <c r="I164" i="23"/>
  <c r="AL158" i="23"/>
  <c r="I158" i="23"/>
  <c r="AL421" i="23"/>
  <c r="I421" i="23"/>
  <c r="AL419" i="23"/>
  <c r="I419" i="23"/>
  <c r="AL417" i="23"/>
  <c r="I417" i="23"/>
  <c r="AL415" i="23"/>
  <c r="I415" i="23"/>
  <c r="AL413" i="23"/>
  <c r="I413" i="23"/>
  <c r="AL411" i="23"/>
  <c r="I411" i="23"/>
  <c r="AL409" i="23"/>
  <c r="I409" i="23"/>
  <c r="AL407" i="23"/>
  <c r="I407" i="23"/>
  <c r="AL405" i="23"/>
  <c r="I405" i="23"/>
  <c r="AL403" i="23"/>
  <c r="I403" i="23"/>
  <c r="AL401" i="23"/>
  <c r="I401" i="23"/>
  <c r="AL399" i="23"/>
  <c r="I399" i="23"/>
  <c r="AL397" i="23"/>
  <c r="I397" i="23"/>
  <c r="AL395" i="23"/>
  <c r="I395" i="23"/>
  <c r="AL393" i="23"/>
  <c r="I393" i="23"/>
  <c r="AL391" i="23"/>
  <c r="I391" i="23"/>
  <c r="AL389" i="23"/>
  <c r="I389" i="23"/>
  <c r="AL387" i="23"/>
  <c r="I387" i="23"/>
  <c r="AL385" i="23"/>
  <c r="I385" i="23"/>
  <c r="AL383" i="23"/>
  <c r="I383" i="23"/>
  <c r="AL381" i="23"/>
  <c r="I381" i="23"/>
  <c r="AL379" i="23"/>
  <c r="I379" i="23"/>
  <c r="AL377" i="23"/>
  <c r="I377" i="23"/>
  <c r="AL375" i="23"/>
  <c r="I375" i="23"/>
  <c r="AL373" i="23"/>
  <c r="I373" i="23"/>
  <c r="AL371" i="23"/>
  <c r="I371" i="23"/>
  <c r="AL369" i="23"/>
  <c r="I369" i="23"/>
  <c r="AL367" i="23"/>
  <c r="I367" i="23"/>
  <c r="AL365" i="23"/>
  <c r="I365" i="23"/>
  <c r="AL363" i="23"/>
  <c r="I363" i="23"/>
  <c r="AL361" i="23"/>
  <c r="I361" i="23"/>
  <c r="AL359" i="23"/>
  <c r="I359" i="23"/>
  <c r="AL357" i="23"/>
  <c r="I357" i="23"/>
  <c r="AL355" i="23"/>
  <c r="I355" i="23"/>
  <c r="AL353" i="23"/>
  <c r="I353" i="23"/>
  <c r="AL351" i="23"/>
  <c r="I351" i="23"/>
  <c r="AL349" i="23"/>
  <c r="I349" i="23"/>
  <c r="AL347" i="23"/>
  <c r="I347" i="23"/>
  <c r="AL345" i="23"/>
  <c r="I345" i="23"/>
  <c r="AL343" i="23"/>
  <c r="I343" i="23"/>
  <c r="AL341" i="23"/>
  <c r="I341" i="23"/>
  <c r="AL339" i="23"/>
  <c r="I339" i="23"/>
  <c r="AL337" i="23"/>
  <c r="I337" i="23"/>
  <c r="AL335" i="23"/>
  <c r="I335" i="23"/>
  <c r="AL333" i="23"/>
  <c r="I333" i="23"/>
  <c r="AL331" i="23"/>
  <c r="I331" i="23"/>
  <c r="AL329" i="23"/>
  <c r="I329" i="23"/>
  <c r="AL327" i="23"/>
  <c r="I327" i="23"/>
  <c r="AL325" i="23"/>
  <c r="I325" i="23"/>
  <c r="AL323" i="23"/>
  <c r="I323" i="23"/>
  <c r="AL321" i="23"/>
  <c r="I321" i="23"/>
  <c r="AL319" i="23"/>
  <c r="I319" i="23"/>
  <c r="AL317" i="23"/>
  <c r="I317" i="23"/>
  <c r="AL315" i="23"/>
  <c r="I315" i="23"/>
  <c r="AL313" i="23"/>
  <c r="I313" i="23"/>
  <c r="AL311" i="23"/>
  <c r="I311" i="23"/>
  <c r="AL309" i="23"/>
  <c r="I309" i="23"/>
  <c r="AL307" i="23"/>
  <c r="I307" i="23"/>
  <c r="AL305" i="23"/>
  <c r="I305" i="23"/>
  <c r="AL303" i="23"/>
  <c r="I303" i="23"/>
  <c r="AL301" i="23"/>
  <c r="I301" i="23"/>
  <c r="AL299" i="23"/>
  <c r="I299" i="23"/>
  <c r="AL297" i="23"/>
  <c r="I297" i="23"/>
  <c r="AL295" i="23"/>
  <c r="I295" i="23"/>
  <c r="AL293" i="23"/>
  <c r="I293" i="23"/>
  <c r="AL291" i="23"/>
  <c r="I291" i="23"/>
  <c r="AL289" i="23"/>
  <c r="I289" i="23"/>
  <c r="AL287" i="23"/>
  <c r="I287" i="23"/>
  <c r="AL285" i="23"/>
  <c r="I285" i="23"/>
  <c r="AL283" i="23"/>
  <c r="I283" i="23"/>
  <c r="AL281" i="23"/>
  <c r="I281" i="23"/>
  <c r="AL279" i="23"/>
  <c r="I279" i="23"/>
  <c r="AL277" i="23"/>
  <c r="I277" i="23"/>
  <c r="AL275" i="23"/>
  <c r="I275" i="23"/>
  <c r="AL273" i="23"/>
  <c r="I273" i="23"/>
  <c r="AL271" i="23"/>
  <c r="I271" i="23"/>
  <c r="AL269" i="23"/>
  <c r="I269" i="23"/>
  <c r="AL267" i="23"/>
  <c r="I267" i="23"/>
  <c r="AL265" i="23"/>
  <c r="I265" i="23"/>
  <c r="AL263" i="23"/>
  <c r="I263" i="23"/>
  <c r="AL261" i="23"/>
  <c r="I261" i="23"/>
  <c r="AL259" i="23"/>
  <c r="I259" i="23"/>
  <c r="AL257" i="23"/>
  <c r="I257" i="23"/>
  <c r="AL255" i="23"/>
  <c r="I255" i="23"/>
  <c r="AL253" i="23"/>
  <c r="I253" i="23"/>
  <c r="AL251" i="23"/>
  <c r="I251" i="23"/>
  <c r="AL249" i="23"/>
  <c r="I249" i="23"/>
  <c r="AL247" i="23"/>
  <c r="I247" i="23"/>
  <c r="AL245" i="23"/>
  <c r="I245" i="23"/>
  <c r="AL243" i="23"/>
  <c r="I243" i="23"/>
  <c r="AL241" i="23"/>
  <c r="I241" i="23"/>
  <c r="AL239" i="23"/>
  <c r="I239" i="23"/>
  <c r="AL237" i="23"/>
  <c r="I237" i="23"/>
  <c r="AL235" i="23"/>
  <c r="I235" i="23"/>
  <c r="AL233" i="23"/>
  <c r="I233" i="23"/>
  <c r="AL231" i="23"/>
  <c r="I231" i="23"/>
  <c r="AL229" i="23"/>
  <c r="I229" i="23"/>
  <c r="AL227" i="23"/>
  <c r="I227" i="23"/>
  <c r="AL225" i="23"/>
  <c r="I225" i="23"/>
  <c r="AL223" i="23"/>
  <c r="I223" i="23"/>
  <c r="AL221" i="23"/>
  <c r="I221" i="23"/>
  <c r="AL219" i="23"/>
  <c r="I219" i="23"/>
  <c r="AL217" i="23"/>
  <c r="I217" i="23"/>
  <c r="AL215" i="23"/>
  <c r="I215" i="23"/>
  <c r="AL213" i="23"/>
  <c r="I213" i="23"/>
  <c r="AL211" i="23"/>
  <c r="I211" i="23"/>
  <c r="AL209" i="23"/>
  <c r="I209" i="23"/>
  <c r="AL207" i="23"/>
  <c r="I207" i="23"/>
  <c r="AL205" i="23"/>
  <c r="I205" i="23"/>
  <c r="AL203" i="23"/>
  <c r="I203" i="23"/>
  <c r="AL201" i="23"/>
  <c r="I201" i="23"/>
  <c r="AL199" i="23"/>
  <c r="I199" i="23"/>
  <c r="AL197" i="23"/>
  <c r="I197" i="23"/>
  <c r="AL195" i="23"/>
  <c r="I195" i="23"/>
  <c r="AL193" i="23"/>
  <c r="I193" i="23"/>
  <c r="AL191" i="23"/>
  <c r="I191" i="23"/>
  <c r="AL189" i="23"/>
  <c r="I189" i="23"/>
  <c r="AL187" i="23"/>
  <c r="I187" i="23"/>
  <c r="AL185" i="23"/>
  <c r="I185" i="23"/>
  <c r="AL183" i="23"/>
  <c r="I183" i="23"/>
  <c r="AL181" i="23"/>
  <c r="I181" i="23"/>
  <c r="AL179" i="23"/>
  <c r="I179" i="23"/>
  <c r="AL177" i="23"/>
  <c r="I177" i="23"/>
  <c r="AL175" i="23"/>
  <c r="I175" i="23"/>
  <c r="AL173" i="23"/>
  <c r="I173" i="23"/>
  <c r="AL171" i="23"/>
  <c r="I171" i="23"/>
  <c r="AL169" i="23"/>
  <c r="I169" i="23"/>
  <c r="AL167" i="23"/>
  <c r="I167" i="23"/>
  <c r="AL165" i="23"/>
  <c r="I165" i="23"/>
  <c r="AL163" i="23"/>
  <c r="I163" i="23"/>
  <c r="AL161" i="23"/>
  <c r="I161" i="23"/>
  <c r="AL159" i="23"/>
  <c r="I159" i="23"/>
  <c r="AL157" i="23"/>
  <c r="I157" i="23"/>
  <c r="AL155" i="23"/>
  <c r="I155" i="23"/>
  <c r="AL153" i="23"/>
  <c r="I153" i="23"/>
  <c r="AL151" i="23"/>
  <c r="I151" i="23"/>
  <c r="AL149" i="23"/>
  <c r="I149" i="23"/>
  <c r="AL147" i="23"/>
  <c r="I147" i="23"/>
  <c r="AL145" i="23"/>
  <c r="I145" i="23"/>
  <c r="AL143" i="23"/>
  <c r="I143" i="23"/>
  <c r="AL141" i="23"/>
  <c r="I141" i="23"/>
  <c r="AL139" i="23"/>
  <c r="I139" i="23"/>
  <c r="AL137" i="23"/>
  <c r="I137" i="23"/>
  <c r="AL135" i="23"/>
  <c r="I135" i="23"/>
  <c r="AL133" i="23"/>
  <c r="I133" i="23"/>
  <c r="AL131" i="23"/>
  <c r="I131" i="23"/>
  <c r="AL129" i="23"/>
  <c r="I129" i="23"/>
  <c r="AL127" i="23"/>
  <c r="I127" i="23"/>
  <c r="AL125" i="23"/>
  <c r="I125" i="23"/>
  <c r="AL123" i="23"/>
  <c r="I123" i="23"/>
  <c r="AL119" i="23"/>
  <c r="I119" i="23"/>
  <c r="AL117" i="23"/>
  <c r="I117" i="23"/>
  <c r="AL115" i="23"/>
  <c r="I115" i="23"/>
  <c r="AL113" i="23"/>
  <c r="I113" i="23"/>
  <c r="AL111" i="23"/>
  <c r="I111" i="23"/>
  <c r="AL109" i="23"/>
  <c r="I109" i="23"/>
  <c r="AL107" i="23"/>
  <c r="I107" i="23"/>
  <c r="AL105" i="23"/>
  <c r="I105" i="23"/>
  <c r="AL103" i="23"/>
  <c r="I103" i="23"/>
  <c r="AL101" i="23"/>
  <c r="I101" i="23"/>
  <c r="AL99" i="23"/>
  <c r="I99" i="23"/>
  <c r="AL97" i="23"/>
  <c r="I97" i="23"/>
  <c r="AL95" i="23"/>
  <c r="I95" i="23"/>
  <c r="AL93" i="23"/>
  <c r="I93" i="23"/>
  <c r="AL91" i="23"/>
  <c r="I91" i="23"/>
  <c r="AL89" i="23"/>
  <c r="I89" i="23"/>
  <c r="AL87" i="23"/>
  <c r="I87" i="23"/>
  <c r="AL85" i="23"/>
  <c r="I85" i="23"/>
  <c r="AL83" i="23"/>
  <c r="I83" i="23"/>
  <c r="AL81" i="23"/>
  <c r="I81" i="23"/>
  <c r="AL79" i="23"/>
  <c r="I79" i="23"/>
  <c r="AL77" i="23"/>
  <c r="I77" i="23"/>
  <c r="AL75" i="23"/>
  <c r="I75" i="23"/>
  <c r="AL73" i="23"/>
  <c r="I73" i="23"/>
  <c r="AL71" i="23"/>
  <c r="I71" i="23"/>
  <c r="AQ71" i="19" s="1"/>
  <c r="AL69" i="23"/>
  <c r="I69" i="23"/>
  <c r="AQ69" i="19" s="1"/>
  <c r="AL67" i="23"/>
  <c r="I67" i="23"/>
  <c r="AQ67" i="19" s="1"/>
  <c r="AL65" i="23"/>
  <c r="I65" i="23"/>
  <c r="AQ65" i="19" s="1"/>
  <c r="AL63" i="23"/>
  <c r="I63" i="23"/>
  <c r="AQ63" i="19" s="1"/>
  <c r="AL61" i="23"/>
  <c r="I61" i="23"/>
  <c r="AQ61" i="19" s="1"/>
  <c r="AL59" i="23"/>
  <c r="I59" i="23"/>
  <c r="AQ59" i="19" s="1"/>
  <c r="AL57" i="23"/>
  <c r="I57" i="23"/>
  <c r="AQ57" i="19" s="1"/>
  <c r="AL55" i="23"/>
  <c r="I55" i="23"/>
  <c r="AQ55" i="19" s="1"/>
  <c r="AL53" i="23"/>
  <c r="I53" i="23"/>
  <c r="AQ53" i="19" s="1"/>
  <c r="AL51" i="23"/>
  <c r="I51" i="23"/>
  <c r="AQ51" i="19" s="1"/>
  <c r="AL49" i="23"/>
  <c r="I49" i="23"/>
  <c r="AQ49" i="19" s="1"/>
  <c r="AL47" i="23"/>
  <c r="I47" i="23"/>
  <c r="AQ47" i="19" s="1"/>
  <c r="AL45" i="23"/>
  <c r="I45" i="23"/>
  <c r="AQ45" i="19" s="1"/>
  <c r="AL43" i="23"/>
  <c r="I43" i="23"/>
  <c r="AQ43" i="19" s="1"/>
  <c r="AL41" i="23"/>
  <c r="I41" i="23"/>
  <c r="AQ41" i="19" s="1"/>
  <c r="AL39" i="23"/>
  <c r="I39" i="23"/>
  <c r="AL37" i="23"/>
  <c r="I37" i="23"/>
  <c r="AQ37" i="19" s="1"/>
  <c r="AL35" i="23"/>
  <c r="I35" i="23"/>
  <c r="AQ35" i="19" s="1"/>
  <c r="AL33" i="23"/>
  <c r="I33" i="23"/>
  <c r="AQ33" i="19" s="1"/>
  <c r="AL416" i="23"/>
  <c r="I416" i="23"/>
  <c r="AL408" i="23"/>
  <c r="I408" i="23"/>
  <c r="AL400" i="23"/>
  <c r="I400" i="23"/>
  <c r="AL388" i="23"/>
  <c r="I388" i="23"/>
  <c r="AL378" i="23"/>
  <c r="I378" i="23"/>
  <c r="AL370" i="23"/>
  <c r="I370" i="23"/>
  <c r="AL362" i="23"/>
  <c r="I362" i="23"/>
  <c r="AL356" i="23"/>
  <c r="I356" i="23"/>
  <c r="AL350" i="23"/>
  <c r="I350" i="23"/>
  <c r="AL342" i="23"/>
  <c r="I342" i="23"/>
  <c r="AL334" i="23"/>
  <c r="I334" i="23"/>
  <c r="AL326" i="23"/>
  <c r="I326" i="23"/>
  <c r="AL316" i="23"/>
  <c r="I316" i="23"/>
  <c r="AL308" i="23"/>
  <c r="I308" i="23"/>
  <c r="AL300" i="23"/>
  <c r="I300" i="23"/>
  <c r="AL290" i="23"/>
  <c r="I290" i="23"/>
  <c r="AL282" i="23"/>
  <c r="I282" i="23"/>
  <c r="AL276" i="23"/>
  <c r="I276" i="23"/>
  <c r="AL270" i="23"/>
  <c r="I270" i="23"/>
  <c r="AL260" i="23"/>
  <c r="I260" i="23"/>
  <c r="AL252" i="23"/>
  <c r="I252" i="23"/>
  <c r="AL244" i="23"/>
  <c r="I244" i="23"/>
  <c r="AL238" i="23"/>
  <c r="I238" i="23"/>
  <c r="AL228" i="23"/>
  <c r="I228" i="23"/>
  <c r="AL220" i="23"/>
  <c r="I220" i="23"/>
  <c r="AL210" i="23"/>
  <c r="I210" i="23"/>
  <c r="AL202" i="23"/>
  <c r="I202" i="23"/>
  <c r="AL192" i="23"/>
  <c r="I192" i="23"/>
  <c r="AL184" i="23"/>
  <c r="I184" i="23"/>
  <c r="AL176" i="23"/>
  <c r="I176" i="23"/>
  <c r="AL168" i="23"/>
  <c r="I168" i="23"/>
  <c r="AL162" i="23"/>
  <c r="I162" i="23"/>
  <c r="AL160" i="23"/>
  <c r="I160" i="23"/>
  <c r="AL156" i="23"/>
  <c r="I156" i="23"/>
  <c r="AL154" i="23"/>
  <c r="I154" i="23"/>
  <c r="AL152" i="23"/>
  <c r="I152" i="23"/>
  <c r="AL150" i="23"/>
  <c r="I150" i="23"/>
  <c r="AL148" i="23"/>
  <c r="I148" i="23"/>
  <c r="AL146" i="23"/>
  <c r="I146" i="23"/>
  <c r="AL144" i="23"/>
  <c r="I144" i="23"/>
  <c r="AL142" i="23"/>
  <c r="I142" i="23"/>
  <c r="AL140" i="23"/>
  <c r="I140" i="23"/>
  <c r="AL138" i="23"/>
  <c r="I138" i="23"/>
  <c r="AL136" i="23"/>
  <c r="I136" i="23"/>
  <c r="AL134" i="23"/>
  <c r="I134" i="23"/>
  <c r="AL132" i="23"/>
  <c r="I132" i="23"/>
  <c r="AL130" i="23"/>
  <c r="I130" i="23"/>
  <c r="AL128" i="23"/>
  <c r="I128" i="23"/>
  <c r="AL126" i="23"/>
  <c r="I126" i="23"/>
  <c r="AL124" i="23"/>
  <c r="I124" i="23"/>
  <c r="AL122" i="23"/>
  <c r="I122" i="23"/>
  <c r="AL120" i="23"/>
  <c r="I120" i="23"/>
  <c r="AL118" i="23"/>
  <c r="I118" i="23"/>
  <c r="AL116" i="23"/>
  <c r="I116" i="23"/>
  <c r="AL114" i="23"/>
  <c r="I114" i="23"/>
  <c r="AL112" i="23"/>
  <c r="I112" i="23"/>
  <c r="AL110" i="23"/>
  <c r="I110" i="23"/>
  <c r="AL108" i="23"/>
  <c r="I108" i="23"/>
  <c r="AL106" i="23"/>
  <c r="I106" i="23"/>
  <c r="AL104" i="23"/>
  <c r="I104" i="23"/>
  <c r="AL102" i="23"/>
  <c r="I102" i="23"/>
  <c r="AL100" i="23"/>
  <c r="I100" i="23"/>
  <c r="AL98" i="23"/>
  <c r="I98" i="23"/>
  <c r="AL96" i="23"/>
  <c r="I96" i="23"/>
  <c r="AL94" i="23"/>
  <c r="I94" i="23"/>
  <c r="AL92" i="23"/>
  <c r="I92" i="23"/>
  <c r="AL90" i="23"/>
  <c r="I90" i="23"/>
  <c r="AL88" i="23"/>
  <c r="I88" i="23"/>
  <c r="AL86" i="23"/>
  <c r="I86" i="23"/>
  <c r="AL84" i="23"/>
  <c r="I84" i="23"/>
  <c r="AL82" i="23"/>
  <c r="I82" i="23"/>
  <c r="AL80" i="23"/>
  <c r="I80" i="23"/>
  <c r="AL78" i="23"/>
  <c r="I78" i="23"/>
  <c r="AL76" i="23"/>
  <c r="I76" i="23"/>
  <c r="AL74" i="23"/>
  <c r="I74" i="23"/>
  <c r="AL72" i="23"/>
  <c r="I72" i="23"/>
  <c r="AQ72" i="19" s="1"/>
  <c r="AL70" i="23"/>
  <c r="I70" i="23"/>
  <c r="AQ70" i="19" s="1"/>
  <c r="AL68" i="23"/>
  <c r="I68" i="23"/>
  <c r="AQ68" i="19" s="1"/>
  <c r="AL66" i="23"/>
  <c r="I66" i="23"/>
  <c r="AQ66" i="19" s="1"/>
  <c r="AL64" i="23"/>
  <c r="I64" i="23"/>
  <c r="AQ64" i="19" s="1"/>
  <c r="AL62" i="23"/>
  <c r="I62" i="23"/>
  <c r="AQ62" i="19" s="1"/>
  <c r="AL60" i="23"/>
  <c r="I60" i="23"/>
  <c r="AQ60" i="19" s="1"/>
  <c r="AL58" i="23"/>
  <c r="I58" i="23"/>
  <c r="AQ58" i="19" s="1"/>
  <c r="AL56" i="23"/>
  <c r="I56" i="23"/>
  <c r="AQ56" i="19" s="1"/>
  <c r="AL54" i="23"/>
  <c r="I54" i="23"/>
  <c r="AQ54" i="19" s="1"/>
  <c r="AL52" i="23"/>
  <c r="I52" i="23"/>
  <c r="AQ52" i="19" s="1"/>
  <c r="AL50" i="23"/>
  <c r="I50" i="23"/>
  <c r="AQ50" i="19" s="1"/>
  <c r="AL48" i="23"/>
  <c r="I48" i="23"/>
  <c r="AQ48" i="19" s="1"/>
  <c r="AL46" i="23"/>
  <c r="I46" i="23"/>
  <c r="AQ46" i="19" s="1"/>
  <c r="AL44" i="23"/>
  <c r="I44" i="23"/>
  <c r="AQ44" i="19" s="1"/>
  <c r="AL42" i="23"/>
  <c r="I42" i="23"/>
  <c r="AQ42" i="19" s="1"/>
  <c r="AL40" i="23"/>
  <c r="I40" i="23"/>
  <c r="AQ40" i="19" s="1"/>
  <c r="AL38" i="23"/>
  <c r="I38" i="23"/>
  <c r="AL36" i="23"/>
  <c r="I36" i="23"/>
  <c r="AQ36" i="19" s="1"/>
  <c r="AL34" i="23"/>
  <c r="I34" i="23"/>
  <c r="AQ34" i="19" s="1"/>
  <c r="AL25" i="23"/>
  <c r="I25" i="23"/>
  <c r="AQ25" i="19" s="1"/>
  <c r="AL30" i="23"/>
  <c r="I30" i="23"/>
  <c r="AL28" i="23"/>
  <c r="I28" i="23"/>
  <c r="AL31" i="23"/>
  <c r="I31" i="23"/>
  <c r="AK31" i="19"/>
  <c r="AL29" i="23"/>
  <c r="AK29" i="19"/>
  <c r="AL32" i="23"/>
  <c r="AK32" i="19"/>
  <c r="AL23" i="23"/>
  <c r="AK23" i="19"/>
  <c r="AL27" i="23"/>
  <c r="AK27" i="19"/>
  <c r="AL26" i="23"/>
  <c r="AK26" i="19"/>
  <c r="AL24" i="23"/>
  <c r="AK24" i="19"/>
  <c r="AL22" i="23"/>
  <c r="AK22" i="19"/>
  <c r="AL121" i="23"/>
  <c r="BG38" i="19"/>
  <c r="BG39" i="19"/>
  <c r="BG73" i="19"/>
  <c r="BG74" i="19"/>
  <c r="BG75" i="19"/>
  <c r="BG76" i="19"/>
  <c r="BG77" i="19"/>
  <c r="BG78" i="19"/>
  <c r="BG79" i="19"/>
  <c r="BG80" i="19"/>
  <c r="BG81" i="19"/>
  <c r="BG82" i="19"/>
  <c r="BG83" i="19"/>
  <c r="BG84" i="19"/>
  <c r="BG85" i="19"/>
  <c r="BG86" i="19"/>
  <c r="BG87" i="19"/>
  <c r="BG88" i="19"/>
  <c r="BG89" i="19"/>
  <c r="BG90" i="19"/>
  <c r="BG91" i="19"/>
  <c r="BG92" i="19"/>
  <c r="BG93" i="19"/>
  <c r="BG94" i="19"/>
  <c r="BG95" i="19"/>
  <c r="BG96" i="19"/>
  <c r="BG97" i="19"/>
  <c r="BG98" i="19"/>
  <c r="BG99" i="19"/>
  <c r="BG100" i="19"/>
  <c r="BG101" i="19"/>
  <c r="BG102" i="19"/>
  <c r="BG103" i="19"/>
  <c r="BG104" i="19"/>
  <c r="BG105" i="19"/>
  <c r="BG106" i="19"/>
  <c r="BG107" i="19"/>
  <c r="BG108" i="19"/>
  <c r="BG109" i="19"/>
  <c r="BG110" i="19"/>
  <c r="BG111" i="19"/>
  <c r="BG112" i="19"/>
  <c r="BG113" i="19"/>
  <c r="BG114" i="19"/>
  <c r="BG115" i="19"/>
  <c r="BG116" i="19"/>
  <c r="BG117" i="19"/>
  <c r="BG118" i="19"/>
  <c r="BG119" i="19"/>
  <c r="BG120" i="19"/>
  <c r="BG122" i="19"/>
  <c r="BG123" i="19"/>
  <c r="BG124" i="19"/>
  <c r="BG125" i="19"/>
  <c r="BG126" i="19"/>
  <c r="BG127" i="19"/>
  <c r="BG128" i="19"/>
  <c r="BG129" i="19"/>
  <c r="BG130" i="19"/>
  <c r="BG131" i="19"/>
  <c r="BG132" i="19"/>
  <c r="BG133" i="19"/>
  <c r="BG134" i="19"/>
  <c r="BG135" i="19"/>
  <c r="BG136" i="19"/>
  <c r="BG137" i="19"/>
  <c r="BG138" i="19"/>
  <c r="BG139" i="19"/>
  <c r="BG140" i="19"/>
  <c r="BG141" i="19"/>
  <c r="BG142" i="19"/>
  <c r="BG143" i="19"/>
  <c r="BG144" i="19"/>
  <c r="BG145" i="19"/>
  <c r="BG146" i="19"/>
  <c r="BG147" i="19"/>
  <c r="BG148" i="19"/>
  <c r="BG149" i="19"/>
  <c r="BG150" i="19"/>
  <c r="BG151" i="19"/>
  <c r="BG152" i="19"/>
  <c r="BG153" i="19"/>
  <c r="BG154" i="19"/>
  <c r="BG155" i="19"/>
  <c r="BG156" i="19"/>
  <c r="BG157" i="19"/>
  <c r="BG158" i="19"/>
  <c r="BG159" i="19"/>
  <c r="BG160" i="19"/>
  <c r="BG161" i="19"/>
  <c r="BG162" i="19"/>
  <c r="BG163" i="19"/>
  <c r="BG164" i="19"/>
  <c r="BG165" i="19"/>
  <c r="BG166" i="19"/>
  <c r="BG167" i="19"/>
  <c r="BG168" i="19"/>
  <c r="BG169" i="19"/>
  <c r="BG170" i="19"/>
  <c r="BG171" i="19"/>
  <c r="BG172" i="19"/>
  <c r="BG173" i="19"/>
  <c r="BG174" i="19"/>
  <c r="BG175" i="19"/>
  <c r="BG176" i="19"/>
  <c r="BG177" i="19"/>
  <c r="BG178" i="19"/>
  <c r="BG179" i="19"/>
  <c r="BG180" i="19"/>
  <c r="BG181" i="19"/>
  <c r="BG182" i="19"/>
  <c r="BG183" i="19"/>
  <c r="BG184" i="19"/>
  <c r="BG185" i="19"/>
  <c r="BG186" i="19"/>
  <c r="BG187" i="19"/>
  <c r="BG188" i="19"/>
  <c r="BG189" i="19"/>
  <c r="BG190" i="19"/>
  <c r="BG191" i="19"/>
  <c r="BG192" i="19"/>
  <c r="BG193" i="19"/>
  <c r="BG194" i="19"/>
  <c r="BG195" i="19"/>
  <c r="BG196" i="19"/>
  <c r="BG197" i="19"/>
  <c r="BG198" i="19"/>
  <c r="BG199" i="19"/>
  <c r="BG200" i="19"/>
  <c r="BG201" i="19"/>
  <c r="BG202" i="19"/>
  <c r="BG203" i="19"/>
  <c r="BG204" i="19"/>
  <c r="BG205" i="19"/>
  <c r="BG206" i="19"/>
  <c r="BG207" i="19"/>
  <c r="BG208" i="19"/>
  <c r="BG209" i="19"/>
  <c r="BG210" i="19"/>
  <c r="BG211" i="19"/>
  <c r="BG212" i="19"/>
  <c r="BG213" i="19"/>
  <c r="BG214" i="19"/>
  <c r="BG215" i="19"/>
  <c r="BG216" i="19"/>
  <c r="BG217" i="19"/>
  <c r="BG218" i="19"/>
  <c r="BG219" i="19"/>
  <c r="BG220" i="19"/>
  <c r="BG221" i="19"/>
  <c r="BG222" i="19"/>
  <c r="BG223" i="19"/>
  <c r="BG224" i="19"/>
  <c r="BG225" i="19"/>
  <c r="BG226" i="19"/>
  <c r="BG227" i="19"/>
  <c r="BG228" i="19"/>
  <c r="BG229" i="19"/>
  <c r="BG230" i="19"/>
  <c r="BG231" i="19"/>
  <c r="BG232" i="19"/>
  <c r="BG233" i="19"/>
  <c r="BG234" i="19"/>
  <c r="BG235" i="19"/>
  <c r="BG236" i="19"/>
  <c r="BG237" i="19"/>
  <c r="BG238" i="19"/>
  <c r="BG239" i="19"/>
  <c r="BG240" i="19"/>
  <c r="BG241" i="19"/>
  <c r="BG242" i="19"/>
  <c r="BG243" i="19"/>
  <c r="BG244" i="19"/>
  <c r="BG245" i="19"/>
  <c r="BG246" i="19"/>
  <c r="BG247" i="19"/>
  <c r="BG248" i="19"/>
  <c r="BG249" i="19"/>
  <c r="BG250" i="19"/>
  <c r="BG251" i="19"/>
  <c r="BG252" i="19"/>
  <c r="BG253" i="19"/>
  <c r="BG254" i="19"/>
  <c r="BG255" i="19"/>
  <c r="BG256" i="19"/>
  <c r="BG257" i="19"/>
  <c r="BG258" i="19"/>
  <c r="BG259" i="19"/>
  <c r="BG260" i="19"/>
  <c r="BG261" i="19"/>
  <c r="BG262" i="19"/>
  <c r="BG263" i="19"/>
  <c r="BG264" i="19"/>
  <c r="BG265" i="19"/>
  <c r="BG266" i="19"/>
  <c r="BG267" i="19"/>
  <c r="BG268" i="19"/>
  <c r="BG269" i="19"/>
  <c r="BG270" i="19"/>
  <c r="BG271" i="19"/>
  <c r="BG272" i="19"/>
  <c r="BG273" i="19"/>
  <c r="BG274" i="19"/>
  <c r="BG275" i="19"/>
  <c r="BG276" i="19"/>
  <c r="BG277" i="19"/>
  <c r="BG278" i="19"/>
  <c r="BG279" i="19"/>
  <c r="BG280" i="19"/>
  <c r="BG281" i="19"/>
  <c r="BG282" i="19"/>
  <c r="BG283" i="19"/>
  <c r="BG284" i="19"/>
  <c r="BG285" i="19"/>
  <c r="BG286" i="19"/>
  <c r="BG287" i="19"/>
  <c r="BG288" i="19"/>
  <c r="BG289" i="19"/>
  <c r="BG290" i="19"/>
  <c r="BG291" i="19"/>
  <c r="BG292" i="19"/>
  <c r="BG293" i="19"/>
  <c r="BG294" i="19"/>
  <c r="BG295" i="19"/>
  <c r="BG296" i="19"/>
  <c r="BG297" i="19"/>
  <c r="BG298" i="19"/>
  <c r="BG299" i="19"/>
  <c r="BG300" i="19"/>
  <c r="BG301" i="19"/>
  <c r="BG302" i="19"/>
  <c r="BG303" i="19"/>
  <c r="BG304" i="19"/>
  <c r="BG305" i="19"/>
  <c r="BG306" i="19"/>
  <c r="BG307" i="19"/>
  <c r="BG308" i="19"/>
  <c r="BG309" i="19"/>
  <c r="BG310" i="19"/>
  <c r="BG311" i="19"/>
  <c r="BG312" i="19"/>
  <c r="BG313" i="19"/>
  <c r="BG314" i="19"/>
  <c r="BG315" i="19"/>
  <c r="BG316" i="19"/>
  <c r="BG317" i="19"/>
  <c r="BG318" i="19"/>
  <c r="BG319" i="19"/>
  <c r="BG320" i="19"/>
  <c r="BG321" i="19"/>
  <c r="BG322" i="19"/>
  <c r="BG323" i="19"/>
  <c r="BG324" i="19"/>
  <c r="BG325" i="19"/>
  <c r="BG326" i="19"/>
  <c r="BG327" i="19"/>
  <c r="BG328" i="19"/>
  <c r="BG329" i="19"/>
  <c r="BG330" i="19"/>
  <c r="BG331" i="19"/>
  <c r="BG332" i="19"/>
  <c r="BG333" i="19"/>
  <c r="BG334" i="19"/>
  <c r="BG335" i="19"/>
  <c r="BG336" i="19"/>
  <c r="BG337" i="19"/>
  <c r="BG338" i="19"/>
  <c r="BG339" i="19"/>
  <c r="BG340" i="19"/>
  <c r="BG341" i="19"/>
  <c r="BG342" i="19"/>
  <c r="BG343" i="19"/>
  <c r="BG344" i="19"/>
  <c r="BG345" i="19"/>
  <c r="BG346" i="19"/>
  <c r="BG347" i="19"/>
  <c r="BG348" i="19"/>
  <c r="BG349" i="19"/>
  <c r="BG350" i="19"/>
  <c r="BG351" i="19"/>
  <c r="BG352" i="19"/>
  <c r="BG353" i="19"/>
  <c r="BG354" i="19"/>
  <c r="BG355" i="19"/>
  <c r="BG356" i="19"/>
  <c r="BG357" i="19"/>
  <c r="BG358" i="19"/>
  <c r="BG359" i="19"/>
  <c r="BG360" i="19"/>
  <c r="BG361" i="19"/>
  <c r="BG362" i="19"/>
  <c r="BG363" i="19"/>
  <c r="BG364" i="19"/>
  <c r="BG365" i="19"/>
  <c r="BG366" i="19"/>
  <c r="BG367" i="19"/>
  <c r="BG368" i="19"/>
  <c r="BG369" i="19"/>
  <c r="BG370" i="19"/>
  <c r="BG371" i="19"/>
  <c r="BG372" i="19"/>
  <c r="BG373" i="19"/>
  <c r="BG374" i="19"/>
  <c r="BG375" i="19"/>
  <c r="BG376" i="19"/>
  <c r="BG377" i="19"/>
  <c r="BG378" i="19"/>
  <c r="BG379" i="19"/>
  <c r="BG380" i="19"/>
  <c r="BG381" i="19"/>
  <c r="BG382" i="19"/>
  <c r="BG383" i="19"/>
  <c r="BG384" i="19"/>
  <c r="BG385" i="19"/>
  <c r="BG386" i="19"/>
  <c r="BG387" i="19"/>
  <c r="BG388" i="19"/>
  <c r="BG389" i="19"/>
  <c r="BG390" i="19"/>
  <c r="BG391" i="19"/>
  <c r="BG392" i="19"/>
  <c r="BG393" i="19"/>
  <c r="BG394" i="19"/>
  <c r="BG395" i="19"/>
  <c r="BG396" i="19"/>
  <c r="BG397" i="19"/>
  <c r="BG398" i="19"/>
  <c r="BG399" i="19"/>
  <c r="BG400" i="19"/>
  <c r="BG401" i="19"/>
  <c r="BG402" i="19"/>
  <c r="BG403" i="19"/>
  <c r="BG404" i="19"/>
  <c r="BG405" i="19"/>
  <c r="BG406" i="19"/>
  <c r="BG407" i="19"/>
  <c r="BG408" i="19"/>
  <c r="BG409" i="19"/>
  <c r="BG410" i="19"/>
  <c r="BG411" i="19"/>
  <c r="BG412" i="19"/>
  <c r="BG413" i="19"/>
  <c r="BG414" i="19"/>
  <c r="BG415" i="19"/>
  <c r="BG416" i="19"/>
  <c r="BG417" i="19"/>
  <c r="BG418" i="19"/>
  <c r="BG419" i="19"/>
  <c r="BG420" i="19"/>
  <c r="BG421" i="19"/>
  <c r="AZ23" i="19"/>
  <c r="AZ24" i="19"/>
  <c r="AZ25" i="19"/>
  <c r="AZ26" i="19"/>
  <c r="AZ27" i="19"/>
  <c r="AZ28" i="19"/>
  <c r="AZ29" i="19"/>
  <c r="AZ30" i="19"/>
  <c r="AZ31" i="19"/>
  <c r="AZ32" i="19"/>
  <c r="AZ33" i="19"/>
  <c r="AZ34" i="19"/>
  <c r="AZ35" i="19"/>
  <c r="AZ36" i="19"/>
  <c r="AZ37" i="19"/>
  <c r="AZ38" i="19"/>
  <c r="AZ39" i="19"/>
  <c r="AZ40" i="19"/>
  <c r="AZ41" i="19"/>
  <c r="AZ42" i="19"/>
  <c r="AZ43" i="19"/>
  <c r="AZ44" i="19"/>
  <c r="AZ45" i="19"/>
  <c r="AZ46" i="19"/>
  <c r="AZ47" i="19"/>
  <c r="AZ48" i="19"/>
  <c r="AZ49" i="19"/>
  <c r="AZ50" i="19"/>
  <c r="AZ51" i="19"/>
  <c r="AZ52" i="19"/>
  <c r="AZ53" i="19"/>
  <c r="AZ54" i="19"/>
  <c r="AZ55" i="19"/>
  <c r="AZ56" i="19"/>
  <c r="AZ57" i="19"/>
  <c r="AZ58" i="19"/>
  <c r="AZ59" i="19"/>
  <c r="AZ60" i="19"/>
  <c r="AZ61" i="19"/>
  <c r="AZ62" i="19"/>
  <c r="AZ63" i="19"/>
  <c r="AZ64" i="19"/>
  <c r="AZ65" i="19"/>
  <c r="AZ66" i="19"/>
  <c r="AZ67" i="19"/>
  <c r="AZ68" i="19"/>
  <c r="AZ69" i="19"/>
  <c r="AZ70" i="19"/>
  <c r="AZ71" i="19"/>
  <c r="AZ72" i="19"/>
  <c r="AZ73" i="19"/>
  <c r="AZ74" i="19"/>
  <c r="AZ75" i="19"/>
  <c r="AZ76" i="19"/>
  <c r="AZ77" i="19"/>
  <c r="AZ78" i="19"/>
  <c r="AZ79" i="19"/>
  <c r="AZ80" i="19"/>
  <c r="AZ81" i="19"/>
  <c r="AZ82" i="19"/>
  <c r="AZ83" i="19"/>
  <c r="AZ84" i="19"/>
  <c r="AZ85" i="19"/>
  <c r="AZ86" i="19"/>
  <c r="AZ87" i="19"/>
  <c r="AZ88" i="19"/>
  <c r="AZ89" i="19"/>
  <c r="AZ90" i="19"/>
  <c r="AZ91" i="19"/>
  <c r="AZ92" i="19"/>
  <c r="AZ93" i="19"/>
  <c r="AZ94" i="19"/>
  <c r="AZ95" i="19"/>
  <c r="AZ96" i="19"/>
  <c r="AZ97" i="19"/>
  <c r="AZ98" i="19"/>
  <c r="AZ99" i="19"/>
  <c r="AZ100" i="19"/>
  <c r="AZ101" i="19"/>
  <c r="AZ102" i="19"/>
  <c r="AZ103" i="19"/>
  <c r="AZ104" i="19"/>
  <c r="AZ105" i="19"/>
  <c r="AZ106" i="19"/>
  <c r="AZ107" i="19"/>
  <c r="AZ108" i="19"/>
  <c r="AZ109" i="19"/>
  <c r="AZ110" i="19"/>
  <c r="AZ111" i="19"/>
  <c r="AZ112" i="19"/>
  <c r="AZ113" i="19"/>
  <c r="AZ114" i="19"/>
  <c r="AZ115" i="19"/>
  <c r="AZ116" i="19"/>
  <c r="AZ117" i="19"/>
  <c r="AZ118" i="19"/>
  <c r="AZ119" i="19"/>
  <c r="AZ120" i="19"/>
  <c r="AZ121" i="19"/>
  <c r="AZ122" i="19"/>
  <c r="AZ123" i="19"/>
  <c r="AZ124" i="19"/>
  <c r="AZ125" i="19"/>
  <c r="AZ126" i="19"/>
  <c r="AZ127" i="19"/>
  <c r="AZ128" i="19"/>
  <c r="AZ129" i="19"/>
  <c r="AZ130" i="19"/>
  <c r="AZ131" i="19"/>
  <c r="AZ132" i="19"/>
  <c r="AZ133" i="19"/>
  <c r="AZ134" i="19"/>
  <c r="AZ135" i="19"/>
  <c r="AZ136" i="19"/>
  <c r="AZ137" i="19"/>
  <c r="AZ138" i="19"/>
  <c r="AZ139" i="19"/>
  <c r="AZ140" i="19"/>
  <c r="AZ141" i="19"/>
  <c r="AZ142" i="19"/>
  <c r="AZ143" i="19"/>
  <c r="AZ144" i="19"/>
  <c r="AZ145" i="19"/>
  <c r="AZ146" i="19"/>
  <c r="AZ147" i="19"/>
  <c r="AZ148" i="19"/>
  <c r="AZ149" i="19"/>
  <c r="AZ150" i="19"/>
  <c r="AZ151" i="19"/>
  <c r="AZ152" i="19"/>
  <c r="AZ153" i="19"/>
  <c r="AZ154" i="19"/>
  <c r="AZ155" i="19"/>
  <c r="AZ156" i="19"/>
  <c r="AZ157" i="19"/>
  <c r="AZ158" i="19"/>
  <c r="AZ159" i="19"/>
  <c r="AZ160" i="19"/>
  <c r="AZ161" i="19"/>
  <c r="AZ162" i="19"/>
  <c r="AZ163" i="19"/>
  <c r="AZ164" i="19"/>
  <c r="AZ165" i="19"/>
  <c r="AZ166" i="19"/>
  <c r="AZ167" i="19"/>
  <c r="AZ168" i="19"/>
  <c r="AZ169" i="19"/>
  <c r="AZ170" i="19"/>
  <c r="AZ171" i="19"/>
  <c r="AZ172" i="19"/>
  <c r="AZ173" i="19"/>
  <c r="AZ174" i="19"/>
  <c r="AZ175" i="19"/>
  <c r="AZ176" i="19"/>
  <c r="AZ177" i="19"/>
  <c r="AZ178" i="19"/>
  <c r="AZ179" i="19"/>
  <c r="AZ180" i="19"/>
  <c r="AZ181" i="19"/>
  <c r="AZ182" i="19"/>
  <c r="AZ183" i="19"/>
  <c r="AZ184" i="19"/>
  <c r="AZ185" i="19"/>
  <c r="AZ186" i="19"/>
  <c r="AZ187" i="19"/>
  <c r="AZ188" i="19"/>
  <c r="AZ189" i="19"/>
  <c r="AZ190" i="19"/>
  <c r="AZ191" i="19"/>
  <c r="AZ192" i="19"/>
  <c r="AZ193" i="19"/>
  <c r="AZ194" i="19"/>
  <c r="AZ195" i="19"/>
  <c r="AZ196" i="19"/>
  <c r="AZ197" i="19"/>
  <c r="AZ198" i="19"/>
  <c r="AZ199" i="19"/>
  <c r="AZ200" i="19"/>
  <c r="AZ201" i="19"/>
  <c r="AZ202" i="19"/>
  <c r="AZ203" i="19"/>
  <c r="AZ204" i="19"/>
  <c r="AZ205" i="19"/>
  <c r="AZ206" i="19"/>
  <c r="AZ207" i="19"/>
  <c r="AZ208" i="19"/>
  <c r="AZ209" i="19"/>
  <c r="AZ210" i="19"/>
  <c r="AZ211" i="19"/>
  <c r="AZ212" i="19"/>
  <c r="AZ213" i="19"/>
  <c r="AZ214" i="19"/>
  <c r="AZ215" i="19"/>
  <c r="AZ216" i="19"/>
  <c r="AZ217" i="19"/>
  <c r="AZ218" i="19"/>
  <c r="AZ219" i="19"/>
  <c r="AZ220" i="19"/>
  <c r="AZ221" i="19"/>
  <c r="AZ222" i="19"/>
  <c r="AZ223" i="19"/>
  <c r="AZ224" i="19"/>
  <c r="AZ225" i="19"/>
  <c r="AZ226" i="19"/>
  <c r="AZ227" i="19"/>
  <c r="AZ228" i="19"/>
  <c r="AZ229" i="19"/>
  <c r="AZ230" i="19"/>
  <c r="AZ231" i="19"/>
  <c r="AZ232" i="19"/>
  <c r="AZ233" i="19"/>
  <c r="AZ234" i="19"/>
  <c r="AZ235" i="19"/>
  <c r="AZ236" i="19"/>
  <c r="AZ237" i="19"/>
  <c r="AZ238" i="19"/>
  <c r="AZ239" i="19"/>
  <c r="AZ240" i="19"/>
  <c r="AZ241" i="19"/>
  <c r="AZ242" i="19"/>
  <c r="AZ243" i="19"/>
  <c r="AZ244" i="19"/>
  <c r="AZ245" i="19"/>
  <c r="AZ246" i="19"/>
  <c r="AZ247" i="19"/>
  <c r="AZ248" i="19"/>
  <c r="AZ249" i="19"/>
  <c r="AZ250" i="19"/>
  <c r="AZ251" i="19"/>
  <c r="AZ252" i="19"/>
  <c r="AZ253" i="19"/>
  <c r="AZ254" i="19"/>
  <c r="AZ255" i="19"/>
  <c r="AZ256" i="19"/>
  <c r="AZ257" i="19"/>
  <c r="AZ258" i="19"/>
  <c r="AZ259" i="19"/>
  <c r="AZ260" i="19"/>
  <c r="AZ261" i="19"/>
  <c r="AZ262" i="19"/>
  <c r="AZ263" i="19"/>
  <c r="AZ264" i="19"/>
  <c r="AZ265" i="19"/>
  <c r="AZ266" i="19"/>
  <c r="AZ267" i="19"/>
  <c r="AZ268" i="19"/>
  <c r="AZ269" i="19"/>
  <c r="AZ270" i="19"/>
  <c r="AZ271" i="19"/>
  <c r="AZ272" i="19"/>
  <c r="AZ273" i="19"/>
  <c r="AZ274" i="19"/>
  <c r="AZ275" i="19"/>
  <c r="AZ276" i="19"/>
  <c r="AZ277" i="19"/>
  <c r="AZ278" i="19"/>
  <c r="AZ279" i="19"/>
  <c r="AZ280" i="19"/>
  <c r="AZ281" i="19"/>
  <c r="AZ282" i="19"/>
  <c r="AZ283" i="19"/>
  <c r="AZ284" i="19"/>
  <c r="AZ285" i="19"/>
  <c r="AZ286" i="19"/>
  <c r="AZ287" i="19"/>
  <c r="AZ288" i="19"/>
  <c r="AZ289" i="19"/>
  <c r="AZ290" i="19"/>
  <c r="AZ291" i="19"/>
  <c r="AZ292" i="19"/>
  <c r="AZ293" i="19"/>
  <c r="AZ294" i="19"/>
  <c r="AZ295" i="19"/>
  <c r="AZ296" i="19"/>
  <c r="AZ297" i="19"/>
  <c r="AZ298" i="19"/>
  <c r="AZ299" i="19"/>
  <c r="AZ300" i="19"/>
  <c r="AZ301" i="19"/>
  <c r="AZ302" i="19"/>
  <c r="AZ303" i="19"/>
  <c r="AZ304" i="19"/>
  <c r="AZ305" i="19"/>
  <c r="AZ306" i="19"/>
  <c r="AZ307" i="19"/>
  <c r="AZ308" i="19"/>
  <c r="AZ309" i="19"/>
  <c r="AZ310" i="19"/>
  <c r="AZ311" i="19"/>
  <c r="AZ312" i="19"/>
  <c r="AZ313" i="19"/>
  <c r="AZ314" i="19"/>
  <c r="AZ315" i="19"/>
  <c r="AZ316" i="19"/>
  <c r="AZ317" i="19"/>
  <c r="AZ318" i="19"/>
  <c r="AZ319" i="19"/>
  <c r="AZ320" i="19"/>
  <c r="AZ321" i="19"/>
  <c r="AZ322" i="19"/>
  <c r="AZ323" i="19"/>
  <c r="AZ324" i="19"/>
  <c r="AZ325" i="19"/>
  <c r="AZ326" i="19"/>
  <c r="AZ327" i="19"/>
  <c r="AZ328" i="19"/>
  <c r="AZ329" i="19"/>
  <c r="AZ330" i="19"/>
  <c r="AZ331" i="19"/>
  <c r="AZ332" i="19"/>
  <c r="AZ333" i="19"/>
  <c r="AZ334" i="19"/>
  <c r="AZ335" i="19"/>
  <c r="AZ336" i="19"/>
  <c r="AZ337" i="19"/>
  <c r="AZ338" i="19"/>
  <c r="AZ339" i="19"/>
  <c r="AZ340" i="19"/>
  <c r="AZ341" i="19"/>
  <c r="AZ342" i="19"/>
  <c r="AZ343" i="19"/>
  <c r="AZ344" i="19"/>
  <c r="AZ345" i="19"/>
  <c r="AZ346" i="19"/>
  <c r="AZ347" i="19"/>
  <c r="AZ348" i="19"/>
  <c r="AZ349" i="19"/>
  <c r="AZ350" i="19"/>
  <c r="AZ351" i="19"/>
  <c r="AZ352" i="19"/>
  <c r="AZ353" i="19"/>
  <c r="AZ354" i="19"/>
  <c r="AZ355" i="19"/>
  <c r="AZ356" i="19"/>
  <c r="AZ357" i="19"/>
  <c r="AZ358" i="19"/>
  <c r="AZ359" i="19"/>
  <c r="AZ360" i="19"/>
  <c r="AZ361" i="19"/>
  <c r="AZ362" i="19"/>
  <c r="AZ363" i="19"/>
  <c r="AZ364" i="19"/>
  <c r="AZ365" i="19"/>
  <c r="AZ366" i="19"/>
  <c r="AZ367" i="19"/>
  <c r="AZ368" i="19"/>
  <c r="AZ369" i="19"/>
  <c r="AZ370" i="19"/>
  <c r="AZ371" i="19"/>
  <c r="AZ372" i="19"/>
  <c r="AZ373" i="19"/>
  <c r="AZ374" i="19"/>
  <c r="AZ375" i="19"/>
  <c r="AZ376" i="19"/>
  <c r="AZ377" i="19"/>
  <c r="AZ378" i="19"/>
  <c r="AZ379" i="19"/>
  <c r="AZ380" i="19"/>
  <c r="AZ381" i="19"/>
  <c r="AZ382" i="19"/>
  <c r="AZ383" i="19"/>
  <c r="AZ384" i="19"/>
  <c r="AZ385" i="19"/>
  <c r="AZ386" i="19"/>
  <c r="AZ387" i="19"/>
  <c r="AZ388" i="19"/>
  <c r="AZ389" i="19"/>
  <c r="AZ390" i="19"/>
  <c r="AZ391" i="19"/>
  <c r="AZ392" i="19"/>
  <c r="AZ393" i="19"/>
  <c r="AZ394" i="19"/>
  <c r="AZ395" i="19"/>
  <c r="AZ396" i="19"/>
  <c r="AZ397" i="19"/>
  <c r="AZ398" i="19"/>
  <c r="AZ399" i="19"/>
  <c r="AZ400" i="19"/>
  <c r="AZ401" i="19"/>
  <c r="AZ402" i="19"/>
  <c r="AZ403" i="19"/>
  <c r="AZ404" i="19"/>
  <c r="AZ405" i="19"/>
  <c r="AZ406" i="19"/>
  <c r="AZ407" i="19"/>
  <c r="AZ408" i="19"/>
  <c r="AZ409" i="19"/>
  <c r="AZ410" i="19"/>
  <c r="AZ411" i="19"/>
  <c r="AZ412" i="19"/>
  <c r="AZ413" i="19"/>
  <c r="AZ414" i="19"/>
  <c r="AZ415" i="19"/>
  <c r="AZ416" i="19"/>
  <c r="AZ417" i="19"/>
  <c r="AZ418" i="19"/>
  <c r="AZ419" i="19"/>
  <c r="AZ420" i="19"/>
  <c r="AZ421" i="19"/>
  <c r="AZ22" i="19"/>
  <c r="AY38" i="19"/>
  <c r="AY39" i="19"/>
  <c r="AY73" i="19"/>
  <c r="AY74" i="19"/>
  <c r="AY75" i="19"/>
  <c r="AY76" i="19"/>
  <c r="AY77" i="19"/>
  <c r="AY79" i="19"/>
  <c r="AY80" i="19"/>
  <c r="AY81" i="19"/>
  <c r="AY82" i="19"/>
  <c r="AY83" i="19"/>
  <c r="AY84" i="19"/>
  <c r="AY85" i="19"/>
  <c r="AY86" i="19"/>
  <c r="AY87" i="19"/>
  <c r="AY88" i="19"/>
  <c r="AY89" i="19"/>
  <c r="AY90" i="19"/>
  <c r="AY91" i="19"/>
  <c r="AY92" i="19"/>
  <c r="AY93" i="19"/>
  <c r="AY94" i="19"/>
  <c r="AY95" i="19"/>
  <c r="AY96" i="19"/>
  <c r="AY97" i="19"/>
  <c r="AY98" i="19"/>
  <c r="AY99" i="19"/>
  <c r="AY100" i="19"/>
  <c r="AY101" i="19"/>
  <c r="AY102" i="19"/>
  <c r="AY103" i="19"/>
  <c r="AY104" i="19"/>
  <c r="AY105" i="19"/>
  <c r="AY106" i="19"/>
  <c r="AY107" i="19"/>
  <c r="AY108" i="19"/>
  <c r="AY109" i="19"/>
  <c r="AY110" i="19"/>
  <c r="AY111" i="19"/>
  <c r="AY112" i="19"/>
  <c r="AY113" i="19"/>
  <c r="AY114" i="19"/>
  <c r="AY115" i="19"/>
  <c r="AY116" i="19"/>
  <c r="AY117" i="19"/>
  <c r="AY118" i="19"/>
  <c r="AY119" i="19"/>
  <c r="AY120" i="19"/>
  <c r="AY122" i="19"/>
  <c r="AY123" i="19"/>
  <c r="AY124" i="19"/>
  <c r="AY125" i="19"/>
  <c r="AY126" i="19"/>
  <c r="AY127" i="19"/>
  <c r="AY128" i="19"/>
  <c r="AY129" i="19"/>
  <c r="AY130" i="19"/>
  <c r="AY131" i="19"/>
  <c r="AY132" i="19"/>
  <c r="AY133" i="19"/>
  <c r="AY134" i="19"/>
  <c r="AY135" i="19"/>
  <c r="AY136" i="19"/>
  <c r="AY137" i="19"/>
  <c r="AY138" i="19"/>
  <c r="AY139" i="19"/>
  <c r="AY140" i="19"/>
  <c r="AY141" i="19"/>
  <c r="AY142" i="19"/>
  <c r="AY143" i="19"/>
  <c r="AY144" i="19"/>
  <c r="AY145" i="19"/>
  <c r="AY146" i="19"/>
  <c r="AY147" i="19"/>
  <c r="AY148" i="19"/>
  <c r="AY149" i="19"/>
  <c r="AY150" i="19"/>
  <c r="AY151" i="19"/>
  <c r="AY152" i="19"/>
  <c r="AY153" i="19"/>
  <c r="AY154" i="19"/>
  <c r="AY155" i="19"/>
  <c r="AY156" i="19"/>
  <c r="AY157" i="19"/>
  <c r="AY158" i="19"/>
  <c r="AY159" i="19"/>
  <c r="AY160" i="19"/>
  <c r="AY161" i="19"/>
  <c r="AY162" i="19"/>
  <c r="AY163" i="19"/>
  <c r="AY164" i="19"/>
  <c r="AY165" i="19"/>
  <c r="AY166" i="19"/>
  <c r="AY167" i="19"/>
  <c r="AY168" i="19"/>
  <c r="AY169" i="19"/>
  <c r="AY170" i="19"/>
  <c r="AY171" i="19"/>
  <c r="AY172" i="19"/>
  <c r="AY173" i="19"/>
  <c r="AY174" i="19"/>
  <c r="AY175" i="19"/>
  <c r="AY176" i="19"/>
  <c r="AY177" i="19"/>
  <c r="AY178" i="19"/>
  <c r="AY179" i="19"/>
  <c r="AY180" i="19"/>
  <c r="AY181" i="19"/>
  <c r="AY182" i="19"/>
  <c r="AY183" i="19"/>
  <c r="AY184" i="19"/>
  <c r="AY185" i="19"/>
  <c r="AY186" i="19"/>
  <c r="AY187" i="19"/>
  <c r="AY188" i="19"/>
  <c r="AY189" i="19"/>
  <c r="AY190" i="19"/>
  <c r="AY191" i="19"/>
  <c r="AY192" i="19"/>
  <c r="AY193" i="19"/>
  <c r="AY194" i="19"/>
  <c r="AY195" i="19"/>
  <c r="AY196" i="19"/>
  <c r="AY197" i="19"/>
  <c r="AY198" i="19"/>
  <c r="AY199" i="19"/>
  <c r="AY200" i="19"/>
  <c r="AY201" i="19"/>
  <c r="AY202" i="19"/>
  <c r="AY203" i="19"/>
  <c r="AY204" i="19"/>
  <c r="AY205" i="19"/>
  <c r="AY206" i="19"/>
  <c r="AY207" i="19"/>
  <c r="AY208" i="19"/>
  <c r="AY209" i="19"/>
  <c r="AY210" i="19"/>
  <c r="AY211" i="19"/>
  <c r="AY212" i="19"/>
  <c r="AY213" i="19"/>
  <c r="AY214" i="19"/>
  <c r="AY215" i="19"/>
  <c r="AY216" i="19"/>
  <c r="AY217" i="19"/>
  <c r="AY218" i="19"/>
  <c r="AY219" i="19"/>
  <c r="AY220" i="19"/>
  <c r="AY221" i="19"/>
  <c r="AY222" i="19"/>
  <c r="AY223" i="19"/>
  <c r="AY224" i="19"/>
  <c r="AY225" i="19"/>
  <c r="AY226" i="19"/>
  <c r="AY227" i="19"/>
  <c r="AY228" i="19"/>
  <c r="AY229" i="19"/>
  <c r="AY230" i="19"/>
  <c r="AY231" i="19"/>
  <c r="AY232" i="19"/>
  <c r="AY233" i="19"/>
  <c r="AY234" i="19"/>
  <c r="AY235" i="19"/>
  <c r="AY236" i="19"/>
  <c r="AY237" i="19"/>
  <c r="AY238" i="19"/>
  <c r="AY239" i="19"/>
  <c r="AY240" i="19"/>
  <c r="AY241" i="19"/>
  <c r="AY242" i="19"/>
  <c r="AY243" i="19"/>
  <c r="AY244" i="19"/>
  <c r="AY245" i="19"/>
  <c r="AY246" i="19"/>
  <c r="AY247" i="19"/>
  <c r="AY248" i="19"/>
  <c r="AY249" i="19"/>
  <c r="AY250" i="19"/>
  <c r="AY251" i="19"/>
  <c r="AY252" i="19"/>
  <c r="AY253" i="19"/>
  <c r="AY254" i="19"/>
  <c r="AY255" i="19"/>
  <c r="AY256" i="19"/>
  <c r="AY257" i="19"/>
  <c r="AY258" i="19"/>
  <c r="AY259" i="19"/>
  <c r="AY260" i="19"/>
  <c r="AY261" i="19"/>
  <c r="AY262" i="19"/>
  <c r="AY263" i="19"/>
  <c r="AY264" i="19"/>
  <c r="AY265" i="19"/>
  <c r="AY266" i="19"/>
  <c r="AY267" i="19"/>
  <c r="AY268" i="19"/>
  <c r="AY269" i="19"/>
  <c r="AY270" i="19"/>
  <c r="AY271" i="19"/>
  <c r="AY272" i="19"/>
  <c r="AY273" i="19"/>
  <c r="AY274" i="19"/>
  <c r="AY275" i="19"/>
  <c r="AY276" i="19"/>
  <c r="AY277" i="19"/>
  <c r="AY278" i="19"/>
  <c r="AY279" i="19"/>
  <c r="AY280" i="19"/>
  <c r="AY281" i="19"/>
  <c r="AY282" i="19"/>
  <c r="AY283" i="19"/>
  <c r="AY284" i="19"/>
  <c r="AY285" i="19"/>
  <c r="AY286" i="19"/>
  <c r="AY287" i="19"/>
  <c r="AY288" i="19"/>
  <c r="AY289" i="19"/>
  <c r="AY290" i="19"/>
  <c r="AY291" i="19"/>
  <c r="AY292" i="19"/>
  <c r="AY293" i="19"/>
  <c r="AY294" i="19"/>
  <c r="AY295" i="19"/>
  <c r="AY296" i="19"/>
  <c r="AY297" i="19"/>
  <c r="AY298" i="19"/>
  <c r="AY299" i="19"/>
  <c r="AY300" i="19"/>
  <c r="AY301" i="19"/>
  <c r="AY302" i="19"/>
  <c r="AY303" i="19"/>
  <c r="AY304" i="19"/>
  <c r="AY305" i="19"/>
  <c r="AY306" i="19"/>
  <c r="AY307" i="19"/>
  <c r="AY308" i="19"/>
  <c r="AY309" i="19"/>
  <c r="AY310" i="19"/>
  <c r="AY311" i="19"/>
  <c r="AY312" i="19"/>
  <c r="AY313" i="19"/>
  <c r="AY314" i="19"/>
  <c r="AY315" i="19"/>
  <c r="AY316" i="19"/>
  <c r="AY317" i="19"/>
  <c r="AY318" i="19"/>
  <c r="AY319" i="19"/>
  <c r="AY320" i="19"/>
  <c r="AY321" i="19"/>
  <c r="AY322" i="19"/>
  <c r="AY323" i="19"/>
  <c r="AY324" i="19"/>
  <c r="AY325" i="19"/>
  <c r="AY326" i="19"/>
  <c r="AY327" i="19"/>
  <c r="AY328" i="19"/>
  <c r="AY329" i="19"/>
  <c r="AY330" i="19"/>
  <c r="AY331" i="19"/>
  <c r="AY332" i="19"/>
  <c r="AY333" i="19"/>
  <c r="AY334" i="19"/>
  <c r="AY335" i="19"/>
  <c r="AY336" i="19"/>
  <c r="AY337" i="19"/>
  <c r="AY338" i="19"/>
  <c r="AY339" i="19"/>
  <c r="AY340" i="19"/>
  <c r="AY341" i="19"/>
  <c r="AY342" i="19"/>
  <c r="AY343" i="19"/>
  <c r="AY344" i="19"/>
  <c r="AY345" i="19"/>
  <c r="AY346" i="19"/>
  <c r="AY347" i="19"/>
  <c r="AY348" i="19"/>
  <c r="AY349" i="19"/>
  <c r="AY350" i="19"/>
  <c r="AY351" i="19"/>
  <c r="AY352" i="19"/>
  <c r="AY353" i="19"/>
  <c r="AY354" i="19"/>
  <c r="AY355" i="19"/>
  <c r="AY356" i="19"/>
  <c r="AY357" i="19"/>
  <c r="AY358" i="19"/>
  <c r="AY359" i="19"/>
  <c r="AY360" i="19"/>
  <c r="AY361" i="19"/>
  <c r="AY362" i="19"/>
  <c r="AY363" i="19"/>
  <c r="AY364" i="19"/>
  <c r="AY365" i="19"/>
  <c r="AY366" i="19"/>
  <c r="AY367" i="19"/>
  <c r="AY368" i="19"/>
  <c r="AY369" i="19"/>
  <c r="AY370" i="19"/>
  <c r="AY371" i="19"/>
  <c r="AY372" i="19"/>
  <c r="AY373" i="19"/>
  <c r="AY374" i="19"/>
  <c r="AY375" i="19"/>
  <c r="AY376" i="19"/>
  <c r="AY377" i="19"/>
  <c r="AY378" i="19"/>
  <c r="AY379" i="19"/>
  <c r="AY380" i="19"/>
  <c r="AY381" i="19"/>
  <c r="AY382" i="19"/>
  <c r="AY383" i="19"/>
  <c r="AY384" i="19"/>
  <c r="AY385" i="19"/>
  <c r="AY386" i="19"/>
  <c r="AY387" i="19"/>
  <c r="AY388" i="19"/>
  <c r="AY389" i="19"/>
  <c r="AY390" i="19"/>
  <c r="AY391" i="19"/>
  <c r="AY392" i="19"/>
  <c r="AY393" i="19"/>
  <c r="AY394" i="19"/>
  <c r="AY395" i="19"/>
  <c r="AY396" i="19"/>
  <c r="AY397" i="19"/>
  <c r="AY398" i="19"/>
  <c r="AY399" i="19"/>
  <c r="AY400" i="19"/>
  <c r="AY401" i="19"/>
  <c r="AY402" i="19"/>
  <c r="AY403" i="19"/>
  <c r="AY404" i="19"/>
  <c r="AY405" i="19"/>
  <c r="AY406" i="19"/>
  <c r="AY407" i="19"/>
  <c r="AY408" i="19"/>
  <c r="AY409" i="19"/>
  <c r="AY410" i="19"/>
  <c r="AY411" i="19"/>
  <c r="AY412" i="19"/>
  <c r="AY413" i="19"/>
  <c r="AY414" i="19"/>
  <c r="AY415" i="19"/>
  <c r="AY416" i="19"/>
  <c r="AY417" i="19"/>
  <c r="AY418" i="19"/>
  <c r="AY419" i="19"/>
  <c r="AY420" i="19"/>
  <c r="AY421" i="19"/>
  <c r="D23" i="20" l="1"/>
  <c r="F23" i="20" s="1"/>
  <c r="AQ24" i="19"/>
  <c r="AQ28" i="19"/>
  <c r="AQ29" i="19"/>
  <c r="AQ30" i="19"/>
  <c r="AQ31" i="19"/>
  <c r="AQ32" i="19"/>
  <c r="AK7" i="19" l="1"/>
  <c r="AJ7" i="19"/>
  <c r="Q16" i="19"/>
  <c r="Q15" i="19"/>
  <c r="Q14" i="19"/>
  <c r="W10" i="19" l="1"/>
  <c r="W14" i="19" s="1"/>
  <c r="R21" i="19"/>
  <c r="D46" i="20" l="1"/>
  <c r="F46" i="20" s="1"/>
  <c r="BC38" i="19" l="1"/>
  <c r="BC39" i="19"/>
  <c r="BC73" i="19"/>
  <c r="BC74" i="19"/>
  <c r="BC75" i="19"/>
  <c r="BC76" i="19"/>
  <c r="BC77" i="19"/>
  <c r="BC78" i="19"/>
  <c r="BC79" i="19"/>
  <c r="BC80" i="19"/>
  <c r="BC81" i="19"/>
  <c r="BC82" i="19"/>
  <c r="BC83" i="19"/>
  <c r="BC84" i="19"/>
  <c r="BC85" i="19"/>
  <c r="BC86" i="19"/>
  <c r="BC87" i="19"/>
  <c r="BC88" i="19"/>
  <c r="BC89" i="19"/>
  <c r="BC90" i="19"/>
  <c r="BC91" i="19"/>
  <c r="BC92" i="19"/>
  <c r="BC93" i="19"/>
  <c r="BC94" i="19"/>
  <c r="BC95" i="19"/>
  <c r="BC96" i="19"/>
  <c r="BC97" i="19"/>
  <c r="BC98" i="19"/>
  <c r="BC99" i="19"/>
  <c r="BC100" i="19"/>
  <c r="BC101" i="19"/>
  <c r="BC102" i="19"/>
  <c r="BC103" i="19"/>
  <c r="BC104" i="19"/>
  <c r="BC105" i="19"/>
  <c r="BC106" i="19"/>
  <c r="BC107" i="19"/>
  <c r="BC108" i="19"/>
  <c r="BC109" i="19"/>
  <c r="BC110" i="19"/>
  <c r="BC111" i="19"/>
  <c r="BC112" i="19"/>
  <c r="BC113" i="19"/>
  <c r="BC114" i="19"/>
  <c r="BC115" i="19"/>
  <c r="BC116" i="19"/>
  <c r="BC117" i="19"/>
  <c r="BC118" i="19"/>
  <c r="BC119" i="19"/>
  <c r="BC120" i="19"/>
  <c r="BC121" i="19"/>
  <c r="BC122" i="19"/>
  <c r="BC123" i="19"/>
  <c r="BC124" i="19"/>
  <c r="BC125" i="19"/>
  <c r="BC126" i="19"/>
  <c r="BC127" i="19"/>
  <c r="BC128" i="19"/>
  <c r="BC129" i="19"/>
  <c r="BC130" i="19"/>
  <c r="BC131" i="19"/>
  <c r="BC132" i="19"/>
  <c r="BC133" i="19"/>
  <c r="BC134" i="19"/>
  <c r="BC135" i="19"/>
  <c r="BC136" i="19"/>
  <c r="BC137" i="19"/>
  <c r="BC138" i="19"/>
  <c r="BC139" i="19"/>
  <c r="BC140" i="19"/>
  <c r="BC141" i="19"/>
  <c r="BC142" i="19"/>
  <c r="BC143" i="19"/>
  <c r="BC144" i="19"/>
  <c r="BC145" i="19"/>
  <c r="BC146" i="19"/>
  <c r="BC147" i="19"/>
  <c r="BC148" i="19"/>
  <c r="BC149" i="19"/>
  <c r="BC150" i="19"/>
  <c r="BC151" i="19"/>
  <c r="BC152" i="19"/>
  <c r="BC153" i="19"/>
  <c r="BC154" i="19"/>
  <c r="BC155" i="19"/>
  <c r="BC156" i="19"/>
  <c r="BC157" i="19"/>
  <c r="BC158" i="19"/>
  <c r="BC159" i="19"/>
  <c r="BC160" i="19"/>
  <c r="BC161" i="19"/>
  <c r="BC162" i="19"/>
  <c r="BC163" i="19"/>
  <c r="BC164" i="19"/>
  <c r="BC165" i="19"/>
  <c r="BC166" i="19"/>
  <c r="BC167" i="19"/>
  <c r="BC168" i="19"/>
  <c r="BC169" i="19"/>
  <c r="BC170" i="19"/>
  <c r="BC171" i="19"/>
  <c r="BC172" i="19"/>
  <c r="BC173" i="19"/>
  <c r="BC174" i="19"/>
  <c r="BC175" i="19"/>
  <c r="BC176" i="19"/>
  <c r="BC177" i="19"/>
  <c r="BC178" i="19"/>
  <c r="BC179" i="19"/>
  <c r="BC180" i="19"/>
  <c r="BC181" i="19"/>
  <c r="BC182" i="19"/>
  <c r="BC183" i="19"/>
  <c r="BC184" i="19"/>
  <c r="BC185" i="19"/>
  <c r="BC186" i="19"/>
  <c r="BC187" i="19"/>
  <c r="BC188" i="19"/>
  <c r="BC189" i="19"/>
  <c r="BC190" i="19"/>
  <c r="BC191" i="19"/>
  <c r="BC192" i="19"/>
  <c r="BC193" i="19"/>
  <c r="BC194" i="19"/>
  <c r="BC195" i="19"/>
  <c r="BC196" i="19"/>
  <c r="BC197" i="19"/>
  <c r="BC198" i="19"/>
  <c r="BC199" i="19"/>
  <c r="BC200" i="19"/>
  <c r="BC201" i="19"/>
  <c r="BC202" i="19"/>
  <c r="BC203" i="19"/>
  <c r="BC204" i="19"/>
  <c r="BC205" i="19"/>
  <c r="BC206" i="19"/>
  <c r="BC207" i="19"/>
  <c r="BC208" i="19"/>
  <c r="BC209" i="19"/>
  <c r="BC210" i="19"/>
  <c r="BC211" i="19"/>
  <c r="BC212" i="19"/>
  <c r="BC213" i="19"/>
  <c r="BC214" i="19"/>
  <c r="BC215" i="19"/>
  <c r="BC216" i="19"/>
  <c r="BC217" i="19"/>
  <c r="BC218" i="19"/>
  <c r="BC219" i="19"/>
  <c r="BC220" i="19"/>
  <c r="BC221" i="19"/>
  <c r="BC222" i="19"/>
  <c r="BC223" i="19"/>
  <c r="BC224" i="19"/>
  <c r="BC225" i="19"/>
  <c r="BC226" i="19"/>
  <c r="BC227" i="19"/>
  <c r="BC228" i="19"/>
  <c r="BC229" i="19"/>
  <c r="BC230" i="19"/>
  <c r="BC231" i="19"/>
  <c r="BC232" i="19"/>
  <c r="BC233" i="19"/>
  <c r="BC234" i="19"/>
  <c r="BC235" i="19"/>
  <c r="BC236" i="19"/>
  <c r="BC237" i="19"/>
  <c r="BC238" i="19"/>
  <c r="BC239" i="19"/>
  <c r="BC240" i="19"/>
  <c r="BC241" i="19"/>
  <c r="BC242" i="19"/>
  <c r="BC243" i="19"/>
  <c r="BC244" i="19"/>
  <c r="BC245" i="19"/>
  <c r="BC246" i="19"/>
  <c r="BC247" i="19"/>
  <c r="BC248" i="19"/>
  <c r="BC249" i="19"/>
  <c r="BC250" i="19"/>
  <c r="BC251" i="19"/>
  <c r="BC252" i="19"/>
  <c r="BC253" i="19"/>
  <c r="BC254" i="19"/>
  <c r="BC255" i="19"/>
  <c r="BC256" i="19"/>
  <c r="BC257" i="19"/>
  <c r="BC258" i="19"/>
  <c r="BC259" i="19"/>
  <c r="BC260" i="19"/>
  <c r="BC261" i="19"/>
  <c r="BC262" i="19"/>
  <c r="BC263" i="19"/>
  <c r="BC264" i="19"/>
  <c r="BC265" i="19"/>
  <c r="BC266" i="19"/>
  <c r="BC267" i="19"/>
  <c r="BC268" i="19"/>
  <c r="BC269" i="19"/>
  <c r="BC270" i="19"/>
  <c r="BC271" i="19"/>
  <c r="BC272" i="19"/>
  <c r="BC273" i="19"/>
  <c r="BC274" i="19"/>
  <c r="BC275" i="19"/>
  <c r="BC276" i="19"/>
  <c r="BC277" i="19"/>
  <c r="BC278" i="19"/>
  <c r="BC279" i="19"/>
  <c r="BC280" i="19"/>
  <c r="BC281" i="19"/>
  <c r="BC282" i="19"/>
  <c r="BC283" i="19"/>
  <c r="BC284" i="19"/>
  <c r="BC285" i="19"/>
  <c r="BC286" i="19"/>
  <c r="BC287" i="19"/>
  <c r="BC288" i="19"/>
  <c r="BC289" i="19"/>
  <c r="BC290" i="19"/>
  <c r="BC291" i="19"/>
  <c r="BC292" i="19"/>
  <c r="BC293" i="19"/>
  <c r="BC294" i="19"/>
  <c r="BC295" i="19"/>
  <c r="BC296" i="19"/>
  <c r="BC297" i="19"/>
  <c r="BC298" i="19"/>
  <c r="BC299" i="19"/>
  <c r="BC300" i="19"/>
  <c r="BC301" i="19"/>
  <c r="BC302" i="19"/>
  <c r="BC303" i="19"/>
  <c r="BC304" i="19"/>
  <c r="BC305" i="19"/>
  <c r="BC306" i="19"/>
  <c r="BC307" i="19"/>
  <c r="BC308" i="19"/>
  <c r="BC309" i="19"/>
  <c r="BC310" i="19"/>
  <c r="BC311" i="19"/>
  <c r="BC312" i="19"/>
  <c r="BC313" i="19"/>
  <c r="BC314" i="19"/>
  <c r="BC315" i="19"/>
  <c r="BC316" i="19"/>
  <c r="BC317" i="19"/>
  <c r="BC318" i="19"/>
  <c r="BC319" i="19"/>
  <c r="BC320" i="19"/>
  <c r="BC321" i="19"/>
  <c r="BC322" i="19"/>
  <c r="BC323" i="19"/>
  <c r="BC324" i="19"/>
  <c r="BC325" i="19"/>
  <c r="BC326" i="19"/>
  <c r="BC327" i="19"/>
  <c r="BC328" i="19"/>
  <c r="BC329" i="19"/>
  <c r="BC330" i="19"/>
  <c r="BC331" i="19"/>
  <c r="BC332" i="19"/>
  <c r="BC333" i="19"/>
  <c r="BC334" i="19"/>
  <c r="BC335" i="19"/>
  <c r="BC336" i="19"/>
  <c r="BC337" i="19"/>
  <c r="BC338" i="19"/>
  <c r="BC339" i="19"/>
  <c r="BC340" i="19"/>
  <c r="BC341" i="19"/>
  <c r="BC342" i="19"/>
  <c r="BC343" i="19"/>
  <c r="BC344" i="19"/>
  <c r="BC345" i="19"/>
  <c r="BC346" i="19"/>
  <c r="BC347" i="19"/>
  <c r="BC348" i="19"/>
  <c r="BC349" i="19"/>
  <c r="BC350" i="19"/>
  <c r="BC351" i="19"/>
  <c r="BC352" i="19"/>
  <c r="BC353" i="19"/>
  <c r="BC354" i="19"/>
  <c r="BC355" i="19"/>
  <c r="BC356" i="19"/>
  <c r="BC357" i="19"/>
  <c r="BC358" i="19"/>
  <c r="BC359" i="19"/>
  <c r="BC360" i="19"/>
  <c r="BC361" i="19"/>
  <c r="BC362" i="19"/>
  <c r="BC363" i="19"/>
  <c r="BC364" i="19"/>
  <c r="BC365" i="19"/>
  <c r="BC366" i="19"/>
  <c r="BC367" i="19"/>
  <c r="BC368" i="19"/>
  <c r="BC369" i="19"/>
  <c r="BC370" i="19"/>
  <c r="BC371" i="19"/>
  <c r="BC372" i="19"/>
  <c r="BC373" i="19"/>
  <c r="BC374" i="19"/>
  <c r="BC375" i="19"/>
  <c r="BC376" i="19"/>
  <c r="BC377" i="19"/>
  <c r="BC378" i="19"/>
  <c r="BC379" i="19"/>
  <c r="BC380" i="19"/>
  <c r="BC381" i="19"/>
  <c r="BC382" i="19"/>
  <c r="BC383" i="19"/>
  <c r="BC384" i="19"/>
  <c r="BC385" i="19"/>
  <c r="BC386" i="19"/>
  <c r="BC387" i="19"/>
  <c r="BC388" i="19"/>
  <c r="BC389" i="19"/>
  <c r="BC390" i="19"/>
  <c r="BC391" i="19"/>
  <c r="BC392" i="19"/>
  <c r="BC393" i="19"/>
  <c r="BC394" i="19"/>
  <c r="BC395" i="19"/>
  <c r="BC396" i="19"/>
  <c r="BC397" i="19"/>
  <c r="BC398" i="19"/>
  <c r="BC399" i="19"/>
  <c r="BC400" i="19"/>
  <c r="BC401" i="19"/>
  <c r="BC402" i="19"/>
  <c r="BC403" i="19"/>
  <c r="BC404" i="19"/>
  <c r="BC405" i="19"/>
  <c r="BC406" i="19"/>
  <c r="BC407" i="19"/>
  <c r="BC408" i="19"/>
  <c r="BC409" i="19"/>
  <c r="BC410" i="19"/>
  <c r="BC411" i="19"/>
  <c r="BC412" i="19"/>
  <c r="BC413" i="19"/>
  <c r="BC414" i="19"/>
  <c r="BC415" i="19"/>
  <c r="BC416" i="19"/>
  <c r="BC417" i="19"/>
  <c r="BC418" i="19"/>
  <c r="BC419" i="19"/>
  <c r="BC420" i="19"/>
  <c r="BC421" i="19"/>
  <c r="BA25" i="19" l="1"/>
  <c r="BA26" i="19"/>
  <c r="BA27" i="19"/>
  <c r="BA28" i="19"/>
  <c r="BA29" i="19"/>
  <c r="BA31" i="19"/>
  <c r="BA32" i="19"/>
  <c r="BA33" i="19"/>
  <c r="BA34" i="19"/>
  <c r="BA35" i="19"/>
  <c r="BA36" i="19"/>
  <c r="BA37" i="19"/>
  <c r="BA38" i="19"/>
  <c r="BA39" i="19"/>
  <c r="BA40" i="19"/>
  <c r="BA41" i="19"/>
  <c r="BA42" i="19"/>
  <c r="BA43" i="19"/>
  <c r="BA44" i="19"/>
  <c r="BA45" i="19"/>
  <c r="BA46" i="19"/>
  <c r="BA47" i="19"/>
  <c r="BA48" i="19"/>
  <c r="BA49" i="19"/>
  <c r="BA50" i="19"/>
  <c r="BA51" i="19"/>
  <c r="BA52" i="19"/>
  <c r="BA53" i="19"/>
  <c r="BA54" i="19"/>
  <c r="BA55" i="19"/>
  <c r="BA56" i="19"/>
  <c r="BA57" i="19"/>
  <c r="BA58" i="19"/>
  <c r="BA59" i="19"/>
  <c r="BA60" i="19"/>
  <c r="BA61" i="19"/>
  <c r="BA62" i="19"/>
  <c r="BA63" i="19"/>
  <c r="BA64" i="19"/>
  <c r="BA65" i="19"/>
  <c r="BA66" i="19"/>
  <c r="BA67" i="19"/>
  <c r="BA68" i="19"/>
  <c r="BA69" i="19"/>
  <c r="BA70" i="19"/>
  <c r="BA71" i="19"/>
  <c r="BA72" i="19"/>
  <c r="BA73" i="19"/>
  <c r="BA74" i="19"/>
  <c r="BA75" i="19"/>
  <c r="BA76" i="19"/>
  <c r="BA77" i="19"/>
  <c r="BA79" i="19"/>
  <c r="BA80" i="19"/>
  <c r="BA81" i="19"/>
  <c r="BA82" i="19"/>
  <c r="BA83" i="19"/>
  <c r="BA84" i="19"/>
  <c r="BA85" i="19"/>
  <c r="BA86" i="19"/>
  <c r="BA87" i="19"/>
  <c r="BA88" i="19"/>
  <c r="BA89" i="19"/>
  <c r="BA90" i="19"/>
  <c r="BA91" i="19"/>
  <c r="BA92" i="19"/>
  <c r="BA93" i="19"/>
  <c r="BA94" i="19"/>
  <c r="BA95" i="19"/>
  <c r="BA96" i="19"/>
  <c r="BA97" i="19"/>
  <c r="BA98" i="19"/>
  <c r="BA99" i="19"/>
  <c r="BA100" i="19"/>
  <c r="BA101" i="19"/>
  <c r="BA102" i="19"/>
  <c r="BA103" i="19"/>
  <c r="BA104" i="19"/>
  <c r="BA105" i="19"/>
  <c r="BA106" i="19"/>
  <c r="BA107" i="19"/>
  <c r="BA108" i="19"/>
  <c r="BA109" i="19"/>
  <c r="BA110" i="19"/>
  <c r="BA111" i="19"/>
  <c r="BA112" i="19"/>
  <c r="BA113" i="19"/>
  <c r="BA114" i="19"/>
  <c r="BA115" i="19"/>
  <c r="BA116" i="19"/>
  <c r="BA117" i="19"/>
  <c r="BA118" i="19"/>
  <c r="BA119" i="19"/>
  <c r="BA120" i="19"/>
  <c r="BA122" i="19"/>
  <c r="BA123" i="19"/>
  <c r="BA124" i="19"/>
  <c r="BA125" i="19"/>
  <c r="BA126" i="19"/>
  <c r="BA127" i="19"/>
  <c r="BA128" i="19"/>
  <c r="BA129" i="19"/>
  <c r="BA130" i="19"/>
  <c r="BA131" i="19"/>
  <c r="BA132" i="19"/>
  <c r="BA133" i="19"/>
  <c r="BA134" i="19"/>
  <c r="BA135" i="19"/>
  <c r="BA136" i="19"/>
  <c r="BA137" i="19"/>
  <c r="BA138" i="19"/>
  <c r="BA139" i="19"/>
  <c r="BA140" i="19"/>
  <c r="BA141" i="19"/>
  <c r="BA142" i="19"/>
  <c r="BA143" i="19"/>
  <c r="BA144" i="19"/>
  <c r="BA145" i="19"/>
  <c r="BA146" i="19"/>
  <c r="BA147" i="19"/>
  <c r="BA148" i="19"/>
  <c r="BA149" i="19"/>
  <c r="BA150" i="19"/>
  <c r="BA151" i="19"/>
  <c r="BA152" i="19"/>
  <c r="BA153" i="19"/>
  <c r="BA154" i="19"/>
  <c r="BA155" i="19"/>
  <c r="BA156" i="19"/>
  <c r="BA157" i="19"/>
  <c r="BA158" i="19"/>
  <c r="BA159" i="19"/>
  <c r="BA160" i="19"/>
  <c r="BA161" i="19"/>
  <c r="BA162" i="19"/>
  <c r="BA163" i="19"/>
  <c r="BA164" i="19"/>
  <c r="BA165" i="19"/>
  <c r="BA166" i="19"/>
  <c r="BA167" i="19"/>
  <c r="BA168" i="19"/>
  <c r="BA169" i="19"/>
  <c r="BA170" i="19"/>
  <c r="BA171" i="19"/>
  <c r="BA172" i="19"/>
  <c r="BA173" i="19"/>
  <c r="BA174" i="19"/>
  <c r="BA175" i="19"/>
  <c r="BA176" i="19"/>
  <c r="BA177" i="19"/>
  <c r="BA178" i="19"/>
  <c r="BA179" i="19"/>
  <c r="BA180" i="19"/>
  <c r="BA181" i="19"/>
  <c r="BA182" i="19"/>
  <c r="BA183" i="19"/>
  <c r="BA184" i="19"/>
  <c r="BA185" i="19"/>
  <c r="BA186" i="19"/>
  <c r="BA187" i="19"/>
  <c r="BA188" i="19"/>
  <c r="BA189" i="19"/>
  <c r="BA190" i="19"/>
  <c r="BA191" i="19"/>
  <c r="BA192" i="19"/>
  <c r="BA193" i="19"/>
  <c r="BA194" i="19"/>
  <c r="BA195" i="19"/>
  <c r="BA196" i="19"/>
  <c r="BA197" i="19"/>
  <c r="BA198" i="19"/>
  <c r="BA199" i="19"/>
  <c r="BA200" i="19"/>
  <c r="BA201" i="19"/>
  <c r="BA202" i="19"/>
  <c r="BA203" i="19"/>
  <c r="BA204" i="19"/>
  <c r="BA205" i="19"/>
  <c r="BA206" i="19"/>
  <c r="BA207" i="19"/>
  <c r="BA208" i="19"/>
  <c r="BA209" i="19"/>
  <c r="BA210" i="19"/>
  <c r="BA211" i="19"/>
  <c r="BA212" i="19"/>
  <c r="BA213" i="19"/>
  <c r="BA214" i="19"/>
  <c r="BA215" i="19"/>
  <c r="BA216" i="19"/>
  <c r="BA217" i="19"/>
  <c r="BA218" i="19"/>
  <c r="BA219" i="19"/>
  <c r="BA220" i="19"/>
  <c r="BA221" i="19"/>
  <c r="BA222" i="19"/>
  <c r="BA223" i="19"/>
  <c r="BA224" i="19"/>
  <c r="BA225" i="19"/>
  <c r="BA226" i="19"/>
  <c r="BA227" i="19"/>
  <c r="BA228" i="19"/>
  <c r="BA229" i="19"/>
  <c r="BA230" i="19"/>
  <c r="BA231" i="19"/>
  <c r="BA232" i="19"/>
  <c r="BA233" i="19"/>
  <c r="BA234" i="19"/>
  <c r="BA235" i="19"/>
  <c r="BA236" i="19"/>
  <c r="BA237" i="19"/>
  <c r="BA238" i="19"/>
  <c r="BA239" i="19"/>
  <c r="BA240" i="19"/>
  <c r="BA241" i="19"/>
  <c r="BA242" i="19"/>
  <c r="BA243" i="19"/>
  <c r="BA244" i="19"/>
  <c r="BA245" i="19"/>
  <c r="BA246" i="19"/>
  <c r="BA247" i="19"/>
  <c r="BA248" i="19"/>
  <c r="BA249" i="19"/>
  <c r="BA250" i="19"/>
  <c r="BA251" i="19"/>
  <c r="BA252" i="19"/>
  <c r="BA253" i="19"/>
  <c r="BA254" i="19"/>
  <c r="BA255" i="19"/>
  <c r="BA256" i="19"/>
  <c r="BA257" i="19"/>
  <c r="BA258" i="19"/>
  <c r="BA259" i="19"/>
  <c r="BA260" i="19"/>
  <c r="BA261" i="19"/>
  <c r="BA262" i="19"/>
  <c r="BA263" i="19"/>
  <c r="BA264" i="19"/>
  <c r="BA265" i="19"/>
  <c r="BA266" i="19"/>
  <c r="BA267" i="19"/>
  <c r="BA268" i="19"/>
  <c r="BA269" i="19"/>
  <c r="BA270" i="19"/>
  <c r="BA271" i="19"/>
  <c r="BA272" i="19"/>
  <c r="BA273" i="19"/>
  <c r="BA274" i="19"/>
  <c r="BA275" i="19"/>
  <c r="BA276" i="19"/>
  <c r="BA277" i="19"/>
  <c r="BA278" i="19"/>
  <c r="BA279" i="19"/>
  <c r="BA280" i="19"/>
  <c r="BA281" i="19"/>
  <c r="BA282" i="19"/>
  <c r="BA283" i="19"/>
  <c r="BA284" i="19"/>
  <c r="BA285" i="19"/>
  <c r="BA286" i="19"/>
  <c r="BA287" i="19"/>
  <c r="BA288" i="19"/>
  <c r="BA289" i="19"/>
  <c r="BA290" i="19"/>
  <c r="BA291" i="19"/>
  <c r="BA292" i="19"/>
  <c r="BA293" i="19"/>
  <c r="BA294" i="19"/>
  <c r="BA295" i="19"/>
  <c r="BA296" i="19"/>
  <c r="BA297" i="19"/>
  <c r="BA298" i="19"/>
  <c r="BA299" i="19"/>
  <c r="BA300" i="19"/>
  <c r="BA301" i="19"/>
  <c r="BA302" i="19"/>
  <c r="BA303" i="19"/>
  <c r="BA304" i="19"/>
  <c r="BA305" i="19"/>
  <c r="BA306" i="19"/>
  <c r="BA307" i="19"/>
  <c r="BA308" i="19"/>
  <c r="BA309" i="19"/>
  <c r="BA310" i="19"/>
  <c r="BA311" i="19"/>
  <c r="BA312" i="19"/>
  <c r="BA313" i="19"/>
  <c r="BA314" i="19"/>
  <c r="BA315" i="19"/>
  <c r="BA316" i="19"/>
  <c r="BA317" i="19"/>
  <c r="BA318" i="19"/>
  <c r="BA319" i="19"/>
  <c r="BA320" i="19"/>
  <c r="BA321" i="19"/>
  <c r="BA322" i="19"/>
  <c r="BA323" i="19"/>
  <c r="BA324" i="19"/>
  <c r="BA325" i="19"/>
  <c r="BA326" i="19"/>
  <c r="BA327" i="19"/>
  <c r="BA328" i="19"/>
  <c r="BA329" i="19"/>
  <c r="BA330" i="19"/>
  <c r="BA331" i="19"/>
  <c r="BA332" i="19"/>
  <c r="BA333" i="19"/>
  <c r="BA334" i="19"/>
  <c r="BA335" i="19"/>
  <c r="BA336" i="19"/>
  <c r="BA337" i="19"/>
  <c r="BA338" i="19"/>
  <c r="BA339" i="19"/>
  <c r="BA340" i="19"/>
  <c r="BA341" i="19"/>
  <c r="BA342" i="19"/>
  <c r="BA343" i="19"/>
  <c r="BA344" i="19"/>
  <c r="BA345" i="19"/>
  <c r="BA346" i="19"/>
  <c r="BA347" i="19"/>
  <c r="BA348" i="19"/>
  <c r="BA349" i="19"/>
  <c r="BA350" i="19"/>
  <c r="BA351" i="19"/>
  <c r="BA352" i="19"/>
  <c r="BA353" i="19"/>
  <c r="BA354" i="19"/>
  <c r="BA355" i="19"/>
  <c r="BA356" i="19"/>
  <c r="BA357" i="19"/>
  <c r="BA358" i="19"/>
  <c r="BA359" i="19"/>
  <c r="BA360" i="19"/>
  <c r="BA361" i="19"/>
  <c r="BA362" i="19"/>
  <c r="BA363" i="19"/>
  <c r="BA364" i="19"/>
  <c r="BA365" i="19"/>
  <c r="BA366" i="19"/>
  <c r="BA367" i="19"/>
  <c r="BA368" i="19"/>
  <c r="BA369" i="19"/>
  <c r="BA370" i="19"/>
  <c r="BA371" i="19"/>
  <c r="BA372" i="19"/>
  <c r="BA373" i="19"/>
  <c r="BA374" i="19"/>
  <c r="BA375" i="19"/>
  <c r="BA376" i="19"/>
  <c r="BA377" i="19"/>
  <c r="BA378" i="19"/>
  <c r="BA379" i="19"/>
  <c r="BA380" i="19"/>
  <c r="BA381" i="19"/>
  <c r="BA382" i="19"/>
  <c r="BA383" i="19"/>
  <c r="BA384" i="19"/>
  <c r="BA385" i="19"/>
  <c r="BA386" i="19"/>
  <c r="BA387" i="19"/>
  <c r="BA388" i="19"/>
  <c r="BA389" i="19"/>
  <c r="BA390" i="19"/>
  <c r="BA391" i="19"/>
  <c r="BA392" i="19"/>
  <c r="BA393" i="19"/>
  <c r="BA394" i="19"/>
  <c r="BA395" i="19"/>
  <c r="BA396" i="19"/>
  <c r="BA397" i="19"/>
  <c r="BA398" i="19"/>
  <c r="BA399" i="19"/>
  <c r="BA400" i="19"/>
  <c r="BA401" i="19"/>
  <c r="BA402" i="19"/>
  <c r="BA403" i="19"/>
  <c r="BA404" i="19"/>
  <c r="BA405" i="19"/>
  <c r="BA406" i="19"/>
  <c r="BA407" i="19"/>
  <c r="BA408" i="19"/>
  <c r="BA409" i="19"/>
  <c r="BA410" i="19"/>
  <c r="BA411" i="19"/>
  <c r="BA412" i="19"/>
  <c r="BA413" i="19"/>
  <c r="BA414" i="19"/>
  <c r="BA415" i="19"/>
  <c r="BA416" i="19"/>
  <c r="BA417" i="19"/>
  <c r="BA418" i="19"/>
  <c r="BA419" i="19"/>
  <c r="BA420" i="19"/>
  <c r="BA421" i="19"/>
  <c r="AD7" i="19" l="1"/>
  <c r="AD16" i="19" s="1"/>
  <c r="AX38" i="19" l="1"/>
  <c r="AX39" i="19"/>
  <c r="AX73" i="19"/>
  <c r="AX74" i="19"/>
  <c r="AX75" i="19"/>
  <c r="AX76" i="19"/>
  <c r="AX77" i="19"/>
  <c r="AX79" i="19"/>
  <c r="AX80" i="19"/>
  <c r="AX81" i="19"/>
  <c r="AX82" i="19"/>
  <c r="AX83" i="19"/>
  <c r="AX84" i="19"/>
  <c r="AX85" i="19"/>
  <c r="AX86" i="19"/>
  <c r="AX87" i="19"/>
  <c r="AX88" i="19"/>
  <c r="AX89" i="19"/>
  <c r="AX90" i="19"/>
  <c r="AX91" i="19"/>
  <c r="AX92" i="19"/>
  <c r="AX93" i="19"/>
  <c r="AX94" i="19"/>
  <c r="AX95" i="19"/>
  <c r="AX96" i="19"/>
  <c r="AX97" i="19"/>
  <c r="AX98" i="19"/>
  <c r="AX99" i="19"/>
  <c r="AX100" i="19"/>
  <c r="AX101" i="19"/>
  <c r="AX102" i="19"/>
  <c r="AX103" i="19"/>
  <c r="AX104" i="19"/>
  <c r="AX105" i="19"/>
  <c r="AX106" i="19"/>
  <c r="AX107" i="19"/>
  <c r="AX108" i="19"/>
  <c r="AX109" i="19"/>
  <c r="AX110" i="19"/>
  <c r="AX111" i="19"/>
  <c r="AX112" i="19"/>
  <c r="AX113" i="19"/>
  <c r="AX114" i="19"/>
  <c r="AX115" i="19"/>
  <c r="AX116" i="19"/>
  <c r="AX117" i="19"/>
  <c r="AX118" i="19"/>
  <c r="AX119" i="19"/>
  <c r="AX120" i="19"/>
  <c r="AX122" i="19"/>
  <c r="AX123" i="19"/>
  <c r="AX124" i="19"/>
  <c r="AX125" i="19"/>
  <c r="AX126" i="19"/>
  <c r="AX127" i="19"/>
  <c r="AX128" i="19"/>
  <c r="AX129" i="19"/>
  <c r="AX130" i="19"/>
  <c r="AX131" i="19"/>
  <c r="AX132" i="19"/>
  <c r="AX133" i="19"/>
  <c r="AX134" i="19"/>
  <c r="AX135" i="19"/>
  <c r="AX136" i="19"/>
  <c r="AX137" i="19"/>
  <c r="AX138" i="19"/>
  <c r="AX139" i="19"/>
  <c r="AX140" i="19"/>
  <c r="AX141" i="19"/>
  <c r="AX142" i="19"/>
  <c r="AX143" i="19"/>
  <c r="AX144" i="19"/>
  <c r="AX145" i="19"/>
  <c r="AX146" i="19"/>
  <c r="AX147" i="19"/>
  <c r="AX148" i="19"/>
  <c r="AX149" i="19"/>
  <c r="AX150" i="19"/>
  <c r="AX151" i="19"/>
  <c r="AX152" i="19"/>
  <c r="AX153" i="19"/>
  <c r="AX154" i="19"/>
  <c r="AX155" i="19"/>
  <c r="AX156" i="19"/>
  <c r="AX157" i="19"/>
  <c r="AX158" i="19"/>
  <c r="AX159" i="19"/>
  <c r="AX160" i="19"/>
  <c r="AX161" i="19"/>
  <c r="AX162" i="19"/>
  <c r="AX163" i="19"/>
  <c r="AX164" i="19"/>
  <c r="AX165" i="19"/>
  <c r="AX166" i="19"/>
  <c r="AX167" i="19"/>
  <c r="AX168" i="19"/>
  <c r="AX169" i="19"/>
  <c r="AX170" i="19"/>
  <c r="AX171" i="19"/>
  <c r="AX172" i="19"/>
  <c r="AX173" i="19"/>
  <c r="AX174" i="19"/>
  <c r="AX175" i="19"/>
  <c r="AX176" i="19"/>
  <c r="AX177" i="19"/>
  <c r="AX178" i="19"/>
  <c r="AX179" i="19"/>
  <c r="AX180" i="19"/>
  <c r="AX181" i="19"/>
  <c r="AX182" i="19"/>
  <c r="AX183" i="19"/>
  <c r="AX184" i="19"/>
  <c r="AX185" i="19"/>
  <c r="AX186" i="19"/>
  <c r="AX187" i="19"/>
  <c r="AX188" i="19"/>
  <c r="AX189" i="19"/>
  <c r="AX190" i="19"/>
  <c r="AX191" i="19"/>
  <c r="AX192" i="19"/>
  <c r="AX193" i="19"/>
  <c r="AX194" i="19"/>
  <c r="AX195" i="19"/>
  <c r="AX196" i="19"/>
  <c r="AX197" i="19"/>
  <c r="AX198" i="19"/>
  <c r="AX199" i="19"/>
  <c r="AX200" i="19"/>
  <c r="AX201" i="19"/>
  <c r="AX202" i="19"/>
  <c r="AX203" i="19"/>
  <c r="AX204" i="19"/>
  <c r="AX205" i="19"/>
  <c r="AX206" i="19"/>
  <c r="AX207" i="19"/>
  <c r="AX208" i="19"/>
  <c r="AX209" i="19"/>
  <c r="AX210" i="19"/>
  <c r="AX211" i="19"/>
  <c r="AX212" i="19"/>
  <c r="AX213" i="19"/>
  <c r="AX214" i="19"/>
  <c r="AX215" i="19"/>
  <c r="AX216" i="19"/>
  <c r="AX217" i="19"/>
  <c r="AX218" i="19"/>
  <c r="AX219" i="19"/>
  <c r="AX220" i="19"/>
  <c r="AX221" i="19"/>
  <c r="AX222" i="19"/>
  <c r="AX223" i="19"/>
  <c r="AX224" i="19"/>
  <c r="AX225" i="19"/>
  <c r="AX226" i="19"/>
  <c r="AX227" i="19"/>
  <c r="AX228" i="19"/>
  <c r="AX229" i="19"/>
  <c r="AX230" i="19"/>
  <c r="AX231" i="19"/>
  <c r="AX232" i="19"/>
  <c r="AX233" i="19"/>
  <c r="AX234" i="19"/>
  <c r="AX235" i="19"/>
  <c r="AX236" i="19"/>
  <c r="AX237" i="19"/>
  <c r="AX238" i="19"/>
  <c r="AX239" i="19"/>
  <c r="AX240" i="19"/>
  <c r="AX241" i="19"/>
  <c r="AX242" i="19"/>
  <c r="AX243" i="19"/>
  <c r="AX244" i="19"/>
  <c r="AX245" i="19"/>
  <c r="AX246" i="19"/>
  <c r="AX247" i="19"/>
  <c r="AX248" i="19"/>
  <c r="AX249" i="19"/>
  <c r="AX250" i="19"/>
  <c r="AX251" i="19"/>
  <c r="AX252" i="19"/>
  <c r="AX253" i="19"/>
  <c r="AX254" i="19"/>
  <c r="AX255" i="19"/>
  <c r="AX256" i="19"/>
  <c r="AX257" i="19"/>
  <c r="AX258" i="19"/>
  <c r="AX259" i="19"/>
  <c r="AX260" i="19"/>
  <c r="AX261" i="19"/>
  <c r="AX262" i="19"/>
  <c r="AX263" i="19"/>
  <c r="AX264" i="19"/>
  <c r="AX265" i="19"/>
  <c r="AX266" i="19"/>
  <c r="AX267" i="19"/>
  <c r="AX268" i="19"/>
  <c r="AX269" i="19"/>
  <c r="AX270" i="19"/>
  <c r="AX271" i="19"/>
  <c r="AX272" i="19"/>
  <c r="AX273" i="19"/>
  <c r="AX274" i="19"/>
  <c r="AX275" i="19"/>
  <c r="AX276" i="19"/>
  <c r="AX277" i="19"/>
  <c r="AX278" i="19"/>
  <c r="AX279" i="19"/>
  <c r="AX280" i="19"/>
  <c r="AX281" i="19"/>
  <c r="AX282" i="19"/>
  <c r="AX283" i="19"/>
  <c r="AX284" i="19"/>
  <c r="AX285" i="19"/>
  <c r="AX286" i="19"/>
  <c r="AX287" i="19"/>
  <c r="AX288" i="19"/>
  <c r="AX289" i="19"/>
  <c r="AX290" i="19"/>
  <c r="AX291" i="19"/>
  <c r="AX292" i="19"/>
  <c r="AX293" i="19"/>
  <c r="AX294" i="19"/>
  <c r="AX295" i="19"/>
  <c r="AX296" i="19"/>
  <c r="AX297" i="19"/>
  <c r="AX298" i="19"/>
  <c r="AX299" i="19"/>
  <c r="AX300" i="19"/>
  <c r="AX301" i="19"/>
  <c r="AX302" i="19"/>
  <c r="AX303" i="19"/>
  <c r="AX304" i="19"/>
  <c r="AX305" i="19"/>
  <c r="AX306" i="19"/>
  <c r="AX307" i="19"/>
  <c r="AX308" i="19"/>
  <c r="AX309" i="19"/>
  <c r="AX310" i="19"/>
  <c r="AX311" i="19"/>
  <c r="AX312" i="19"/>
  <c r="AX313" i="19"/>
  <c r="AX314" i="19"/>
  <c r="AX315" i="19"/>
  <c r="AX316" i="19"/>
  <c r="AX317" i="19"/>
  <c r="AX318" i="19"/>
  <c r="AX319" i="19"/>
  <c r="AX320" i="19"/>
  <c r="AX321" i="19"/>
  <c r="AX322" i="19"/>
  <c r="AX323" i="19"/>
  <c r="AX324" i="19"/>
  <c r="AX325" i="19"/>
  <c r="AX326" i="19"/>
  <c r="AX327" i="19"/>
  <c r="AX328" i="19"/>
  <c r="AX329" i="19"/>
  <c r="AX330" i="19"/>
  <c r="AX331" i="19"/>
  <c r="AX332" i="19"/>
  <c r="AX333" i="19"/>
  <c r="AX334" i="19"/>
  <c r="AX335" i="19"/>
  <c r="AX336" i="19"/>
  <c r="AX337" i="19"/>
  <c r="AX338" i="19"/>
  <c r="AX339" i="19"/>
  <c r="AX340" i="19"/>
  <c r="AX341" i="19"/>
  <c r="AX342" i="19"/>
  <c r="AX343" i="19"/>
  <c r="AX344" i="19"/>
  <c r="AX345" i="19"/>
  <c r="AX346" i="19"/>
  <c r="AX347" i="19"/>
  <c r="AX348" i="19"/>
  <c r="AX349" i="19"/>
  <c r="AX350" i="19"/>
  <c r="AX351" i="19"/>
  <c r="AX352" i="19"/>
  <c r="AX353" i="19"/>
  <c r="AX354" i="19"/>
  <c r="AX355" i="19"/>
  <c r="AX356" i="19"/>
  <c r="AX357" i="19"/>
  <c r="AX358" i="19"/>
  <c r="AX359" i="19"/>
  <c r="AX360" i="19"/>
  <c r="AX361" i="19"/>
  <c r="AX362" i="19"/>
  <c r="AX363" i="19"/>
  <c r="AX364" i="19"/>
  <c r="AX365" i="19"/>
  <c r="AX366" i="19"/>
  <c r="AX367" i="19"/>
  <c r="AX368" i="19"/>
  <c r="AX369" i="19"/>
  <c r="AX370" i="19"/>
  <c r="AX371" i="19"/>
  <c r="AX372" i="19"/>
  <c r="AX373" i="19"/>
  <c r="AX374" i="19"/>
  <c r="AX375" i="19"/>
  <c r="AX376" i="19"/>
  <c r="AX377" i="19"/>
  <c r="AX378" i="19"/>
  <c r="AX379" i="19"/>
  <c r="AX380" i="19"/>
  <c r="AX381" i="19"/>
  <c r="AX382" i="19"/>
  <c r="AX383" i="19"/>
  <c r="AX384" i="19"/>
  <c r="AX385" i="19"/>
  <c r="AX386" i="19"/>
  <c r="AX387" i="19"/>
  <c r="AX388" i="19"/>
  <c r="AX389" i="19"/>
  <c r="AX390" i="19"/>
  <c r="AX391" i="19"/>
  <c r="AX392" i="19"/>
  <c r="AX393" i="19"/>
  <c r="AX394" i="19"/>
  <c r="AX395" i="19"/>
  <c r="AX396" i="19"/>
  <c r="AX397" i="19"/>
  <c r="AX398" i="19"/>
  <c r="AX399" i="19"/>
  <c r="AX400" i="19"/>
  <c r="AX401" i="19"/>
  <c r="AX402" i="19"/>
  <c r="AX403" i="19"/>
  <c r="AX404" i="19"/>
  <c r="AX405" i="19"/>
  <c r="AX406" i="19"/>
  <c r="AX407" i="19"/>
  <c r="AX408" i="19"/>
  <c r="AX409" i="19"/>
  <c r="AX410" i="19"/>
  <c r="AX411" i="19"/>
  <c r="AX412" i="19"/>
  <c r="AX413" i="19"/>
  <c r="AX414" i="19"/>
  <c r="AX415" i="19"/>
  <c r="AX416" i="19"/>
  <c r="AX417" i="19"/>
  <c r="AX418" i="19"/>
  <c r="AX419" i="19"/>
  <c r="AX420" i="19"/>
  <c r="AX421" i="19"/>
  <c r="AW23" i="19"/>
  <c r="AW24" i="19"/>
  <c r="AW25" i="19"/>
  <c r="AW26" i="19"/>
  <c r="AW27" i="19"/>
  <c r="AW28" i="19"/>
  <c r="AW29" i="19"/>
  <c r="AW30" i="19"/>
  <c r="AW31" i="19"/>
  <c r="AW32" i="19"/>
  <c r="AW33" i="19"/>
  <c r="AW34" i="19"/>
  <c r="AW35" i="19"/>
  <c r="AW36" i="19"/>
  <c r="AW37" i="19"/>
  <c r="AW38" i="19"/>
  <c r="AW39" i="19"/>
  <c r="AW40" i="19"/>
  <c r="AW41" i="19"/>
  <c r="AW42" i="19"/>
  <c r="AW43" i="19"/>
  <c r="AW44" i="19"/>
  <c r="AW45" i="19"/>
  <c r="AW46" i="19"/>
  <c r="AW47" i="19"/>
  <c r="AW48" i="19"/>
  <c r="AW49" i="19"/>
  <c r="AW50" i="19"/>
  <c r="AW51" i="19"/>
  <c r="AW52" i="19"/>
  <c r="AW53" i="19"/>
  <c r="AW54" i="19"/>
  <c r="AW55" i="19"/>
  <c r="AW56" i="19"/>
  <c r="AW57" i="19"/>
  <c r="AW58" i="19"/>
  <c r="AW59" i="19"/>
  <c r="AW60" i="19"/>
  <c r="AW61" i="19"/>
  <c r="AW62" i="19"/>
  <c r="AW63" i="19"/>
  <c r="AW64" i="19"/>
  <c r="AW65" i="19"/>
  <c r="AW66" i="19"/>
  <c r="AW67" i="19"/>
  <c r="AW68" i="19"/>
  <c r="AW69" i="19"/>
  <c r="AW70" i="19"/>
  <c r="AW71" i="19"/>
  <c r="AW72" i="19"/>
  <c r="AW73" i="19"/>
  <c r="AW74" i="19"/>
  <c r="AW75" i="19"/>
  <c r="AW76" i="19"/>
  <c r="AW77" i="19"/>
  <c r="AW78" i="19"/>
  <c r="AW79" i="19"/>
  <c r="AW80" i="19"/>
  <c r="AW81" i="19"/>
  <c r="AW82" i="19"/>
  <c r="AW83" i="19"/>
  <c r="AW84" i="19"/>
  <c r="AW85" i="19"/>
  <c r="AW86" i="19"/>
  <c r="AW87" i="19"/>
  <c r="AW88" i="19"/>
  <c r="AW89" i="19"/>
  <c r="AW90" i="19"/>
  <c r="AW91" i="19"/>
  <c r="AW92" i="19"/>
  <c r="AW93" i="19"/>
  <c r="AW94" i="19"/>
  <c r="AW95" i="19"/>
  <c r="AW96" i="19"/>
  <c r="AW97" i="19"/>
  <c r="AW98" i="19"/>
  <c r="AW99" i="19"/>
  <c r="AW100" i="19"/>
  <c r="AW101" i="19"/>
  <c r="AW102" i="19"/>
  <c r="AW103" i="19"/>
  <c r="AW104" i="19"/>
  <c r="AW105" i="19"/>
  <c r="AW106" i="19"/>
  <c r="AW107" i="19"/>
  <c r="AW108" i="19"/>
  <c r="AW109" i="19"/>
  <c r="AW110" i="19"/>
  <c r="AW111" i="19"/>
  <c r="AW112" i="19"/>
  <c r="AW113" i="19"/>
  <c r="AW114" i="19"/>
  <c r="AW115" i="19"/>
  <c r="AW116" i="19"/>
  <c r="AW117" i="19"/>
  <c r="AW118" i="19"/>
  <c r="AW119" i="19"/>
  <c r="AW120" i="19"/>
  <c r="AW121" i="19"/>
  <c r="AW122" i="19"/>
  <c r="AW123" i="19"/>
  <c r="AW124" i="19"/>
  <c r="AW125" i="19"/>
  <c r="AW126" i="19"/>
  <c r="AW127" i="19"/>
  <c r="AW128" i="19"/>
  <c r="AW129" i="19"/>
  <c r="AW130" i="19"/>
  <c r="AW131" i="19"/>
  <c r="AW132" i="19"/>
  <c r="AW133" i="19"/>
  <c r="AW134" i="19"/>
  <c r="AW135" i="19"/>
  <c r="AW136" i="19"/>
  <c r="AW137" i="19"/>
  <c r="AW138" i="19"/>
  <c r="AW139" i="19"/>
  <c r="AW140" i="19"/>
  <c r="AW141" i="19"/>
  <c r="AW142" i="19"/>
  <c r="AW143" i="19"/>
  <c r="AW144" i="19"/>
  <c r="AW145" i="19"/>
  <c r="AW146" i="19"/>
  <c r="AW147" i="19"/>
  <c r="AW148" i="19"/>
  <c r="AW149" i="19"/>
  <c r="AW150" i="19"/>
  <c r="AW151" i="19"/>
  <c r="AW152" i="19"/>
  <c r="AW153" i="19"/>
  <c r="AW154" i="19"/>
  <c r="AW155" i="19"/>
  <c r="AW156" i="19"/>
  <c r="AW157" i="19"/>
  <c r="AW158" i="19"/>
  <c r="AW159" i="19"/>
  <c r="AW160" i="19"/>
  <c r="AW161" i="19"/>
  <c r="AW162" i="19"/>
  <c r="AW163" i="19"/>
  <c r="AW164" i="19"/>
  <c r="AW165" i="19"/>
  <c r="AW166" i="19"/>
  <c r="AW167" i="19"/>
  <c r="AW168" i="19"/>
  <c r="AW169" i="19"/>
  <c r="AW170" i="19"/>
  <c r="AW171" i="19"/>
  <c r="AW172" i="19"/>
  <c r="AW173" i="19"/>
  <c r="AW174" i="19"/>
  <c r="AW175" i="19"/>
  <c r="AW176" i="19"/>
  <c r="AW177" i="19"/>
  <c r="AW178" i="19"/>
  <c r="AW179" i="19"/>
  <c r="AW180" i="19"/>
  <c r="AW181" i="19"/>
  <c r="AW182" i="19"/>
  <c r="AW183" i="19"/>
  <c r="AW184" i="19"/>
  <c r="AW185" i="19"/>
  <c r="AW186" i="19"/>
  <c r="AW187" i="19"/>
  <c r="AW188" i="19"/>
  <c r="AW189" i="19"/>
  <c r="AW190" i="19"/>
  <c r="AW191" i="19"/>
  <c r="AW192" i="19"/>
  <c r="AW193" i="19"/>
  <c r="AW194" i="19"/>
  <c r="AW195" i="19"/>
  <c r="AW196" i="19"/>
  <c r="AW197" i="19"/>
  <c r="AW198" i="19"/>
  <c r="AW199" i="19"/>
  <c r="AW200" i="19"/>
  <c r="AW201" i="19"/>
  <c r="AW202" i="19"/>
  <c r="AW203" i="19"/>
  <c r="AW204" i="19"/>
  <c r="AW205" i="19"/>
  <c r="AW206" i="19"/>
  <c r="AW207" i="19"/>
  <c r="AW208" i="19"/>
  <c r="AW209" i="19"/>
  <c r="AW210" i="19"/>
  <c r="AW211" i="19"/>
  <c r="AW212" i="19"/>
  <c r="AW213" i="19"/>
  <c r="AW214" i="19"/>
  <c r="AW215" i="19"/>
  <c r="AW216" i="19"/>
  <c r="AW217" i="19"/>
  <c r="AW218" i="19"/>
  <c r="AW219" i="19"/>
  <c r="AW220" i="19"/>
  <c r="AW221" i="19"/>
  <c r="AW222" i="19"/>
  <c r="AW223" i="19"/>
  <c r="AW224" i="19"/>
  <c r="AW225" i="19"/>
  <c r="AW226" i="19"/>
  <c r="AW227" i="19"/>
  <c r="AW228" i="19"/>
  <c r="AW229" i="19"/>
  <c r="AW230" i="19"/>
  <c r="AW231" i="19"/>
  <c r="AW232" i="19"/>
  <c r="AW233" i="19"/>
  <c r="AW234" i="19"/>
  <c r="AW235" i="19"/>
  <c r="AW236" i="19"/>
  <c r="AW237" i="19"/>
  <c r="AW238" i="19"/>
  <c r="AW239" i="19"/>
  <c r="AW240" i="19"/>
  <c r="AW241" i="19"/>
  <c r="AW242" i="19"/>
  <c r="AW243" i="19"/>
  <c r="AW244" i="19"/>
  <c r="AW245" i="19"/>
  <c r="AW246" i="19"/>
  <c r="AW247" i="19"/>
  <c r="AW248" i="19"/>
  <c r="AW249" i="19"/>
  <c r="AW250" i="19"/>
  <c r="AW251" i="19"/>
  <c r="AW252" i="19"/>
  <c r="AW253" i="19"/>
  <c r="AW254" i="19"/>
  <c r="AW255" i="19"/>
  <c r="AW256" i="19"/>
  <c r="AW257" i="19"/>
  <c r="AW258" i="19"/>
  <c r="AW259" i="19"/>
  <c r="AW260" i="19"/>
  <c r="AW261" i="19"/>
  <c r="AW262" i="19"/>
  <c r="AW263" i="19"/>
  <c r="AW264" i="19"/>
  <c r="AW265" i="19"/>
  <c r="AW266" i="19"/>
  <c r="AW267" i="19"/>
  <c r="AW268" i="19"/>
  <c r="AW269" i="19"/>
  <c r="AW270" i="19"/>
  <c r="AW271" i="19"/>
  <c r="AW272" i="19"/>
  <c r="AW273" i="19"/>
  <c r="AW274" i="19"/>
  <c r="AW275" i="19"/>
  <c r="AW276" i="19"/>
  <c r="AW277" i="19"/>
  <c r="AW278" i="19"/>
  <c r="AW279" i="19"/>
  <c r="AW280" i="19"/>
  <c r="AW281" i="19"/>
  <c r="AW282" i="19"/>
  <c r="AW283" i="19"/>
  <c r="AW284" i="19"/>
  <c r="AW285" i="19"/>
  <c r="AW286" i="19"/>
  <c r="AW287" i="19"/>
  <c r="AW288" i="19"/>
  <c r="AW289" i="19"/>
  <c r="AW290" i="19"/>
  <c r="AW291" i="19"/>
  <c r="AW292" i="19"/>
  <c r="AW293" i="19"/>
  <c r="AW294" i="19"/>
  <c r="AW295" i="19"/>
  <c r="AW296" i="19"/>
  <c r="AW297" i="19"/>
  <c r="AW298" i="19"/>
  <c r="AW299" i="19"/>
  <c r="AW300" i="19"/>
  <c r="AW301" i="19"/>
  <c r="AW302" i="19"/>
  <c r="AW303" i="19"/>
  <c r="AW304" i="19"/>
  <c r="AW305" i="19"/>
  <c r="AW306" i="19"/>
  <c r="AW307" i="19"/>
  <c r="AW308" i="19"/>
  <c r="AW309" i="19"/>
  <c r="AW310" i="19"/>
  <c r="AW311" i="19"/>
  <c r="AW312" i="19"/>
  <c r="AW313" i="19"/>
  <c r="AW314" i="19"/>
  <c r="AW315" i="19"/>
  <c r="AW316" i="19"/>
  <c r="AW317" i="19"/>
  <c r="AW318" i="19"/>
  <c r="AW319" i="19"/>
  <c r="AW320" i="19"/>
  <c r="AW321" i="19"/>
  <c r="AW322" i="19"/>
  <c r="AW323" i="19"/>
  <c r="AW324" i="19"/>
  <c r="AW325" i="19"/>
  <c r="AW326" i="19"/>
  <c r="AW327" i="19"/>
  <c r="AW328" i="19"/>
  <c r="AW329" i="19"/>
  <c r="AW330" i="19"/>
  <c r="AW331" i="19"/>
  <c r="AW332" i="19"/>
  <c r="AW333" i="19"/>
  <c r="AW334" i="19"/>
  <c r="AW335" i="19"/>
  <c r="AW336" i="19"/>
  <c r="AW337" i="19"/>
  <c r="AW338" i="19"/>
  <c r="AW339" i="19"/>
  <c r="AW340" i="19"/>
  <c r="AW341" i="19"/>
  <c r="AW342" i="19"/>
  <c r="AW343" i="19"/>
  <c r="AW344" i="19"/>
  <c r="AW345" i="19"/>
  <c r="AW346" i="19"/>
  <c r="AW347" i="19"/>
  <c r="AW348" i="19"/>
  <c r="AW349" i="19"/>
  <c r="AW350" i="19"/>
  <c r="AW351" i="19"/>
  <c r="AW352" i="19"/>
  <c r="AW353" i="19"/>
  <c r="AW354" i="19"/>
  <c r="AW355" i="19"/>
  <c r="AW356" i="19"/>
  <c r="AW357" i="19"/>
  <c r="AW358" i="19"/>
  <c r="AW359" i="19"/>
  <c r="AW360" i="19"/>
  <c r="AW361" i="19"/>
  <c r="AW362" i="19"/>
  <c r="AW363" i="19"/>
  <c r="AW364" i="19"/>
  <c r="AW365" i="19"/>
  <c r="AW366" i="19"/>
  <c r="AW367" i="19"/>
  <c r="AW368" i="19"/>
  <c r="AW369" i="19"/>
  <c r="AW370" i="19"/>
  <c r="AW371" i="19"/>
  <c r="AW372" i="19"/>
  <c r="AW373" i="19"/>
  <c r="AW374" i="19"/>
  <c r="AW375" i="19"/>
  <c r="AW376" i="19"/>
  <c r="AW377" i="19"/>
  <c r="AW378" i="19"/>
  <c r="AW379" i="19"/>
  <c r="AW380" i="19"/>
  <c r="AW381" i="19"/>
  <c r="AW382" i="19"/>
  <c r="AW383" i="19"/>
  <c r="AW384" i="19"/>
  <c r="AW385" i="19"/>
  <c r="AW386" i="19"/>
  <c r="AW387" i="19"/>
  <c r="AW388" i="19"/>
  <c r="AW389" i="19"/>
  <c r="AW390" i="19"/>
  <c r="AW391" i="19"/>
  <c r="AW392" i="19"/>
  <c r="AW393" i="19"/>
  <c r="AW394" i="19"/>
  <c r="AW395" i="19"/>
  <c r="AW396" i="19"/>
  <c r="AW397" i="19"/>
  <c r="AW398" i="19"/>
  <c r="AW399" i="19"/>
  <c r="AW400" i="19"/>
  <c r="AW401" i="19"/>
  <c r="AW402" i="19"/>
  <c r="AW403" i="19"/>
  <c r="AW404" i="19"/>
  <c r="AW405" i="19"/>
  <c r="AW406" i="19"/>
  <c r="AW407" i="19"/>
  <c r="AW408" i="19"/>
  <c r="AW409" i="19"/>
  <c r="AW410" i="19"/>
  <c r="AW411" i="19"/>
  <c r="AW412" i="19"/>
  <c r="AW413" i="19"/>
  <c r="AW414" i="19"/>
  <c r="AW415" i="19"/>
  <c r="AW416" i="19"/>
  <c r="AW417" i="19"/>
  <c r="AW418" i="19"/>
  <c r="AW419" i="19"/>
  <c r="AW420" i="19"/>
  <c r="AW421" i="19"/>
  <c r="AW22" i="19"/>
  <c r="AU38" i="19"/>
  <c r="AU39" i="19"/>
  <c r="AU73" i="19"/>
  <c r="AU74" i="19"/>
  <c r="AU75" i="19"/>
  <c r="AU76" i="19"/>
  <c r="AU77" i="19"/>
  <c r="AU78" i="19"/>
  <c r="AU79" i="19"/>
  <c r="AU80" i="19"/>
  <c r="AU81" i="19"/>
  <c r="AU82" i="19"/>
  <c r="AU83" i="19"/>
  <c r="AU84" i="19"/>
  <c r="AU85" i="19"/>
  <c r="AU86" i="19"/>
  <c r="AU87" i="19"/>
  <c r="AU88" i="19"/>
  <c r="AU89" i="19"/>
  <c r="AU90" i="19"/>
  <c r="AU91" i="19"/>
  <c r="AU92" i="19"/>
  <c r="AU93" i="19"/>
  <c r="AU94" i="19"/>
  <c r="AU95" i="19"/>
  <c r="AU96" i="19"/>
  <c r="AU97" i="19"/>
  <c r="AU98" i="19"/>
  <c r="AU99" i="19"/>
  <c r="AU100" i="19"/>
  <c r="AU101" i="19"/>
  <c r="AU102" i="19"/>
  <c r="AU103" i="19"/>
  <c r="AU104" i="19"/>
  <c r="AU105" i="19"/>
  <c r="AU106" i="19"/>
  <c r="AU107" i="19"/>
  <c r="AU108" i="19"/>
  <c r="AU109" i="19"/>
  <c r="AU110" i="19"/>
  <c r="AU111" i="19"/>
  <c r="AU112" i="19"/>
  <c r="AU113" i="19"/>
  <c r="AU114" i="19"/>
  <c r="AU115" i="19"/>
  <c r="AU116" i="19"/>
  <c r="AU117" i="19"/>
  <c r="AU118" i="19"/>
  <c r="AU119" i="19"/>
  <c r="AU120" i="19"/>
  <c r="AU121" i="19"/>
  <c r="AU122" i="19"/>
  <c r="AU123" i="19"/>
  <c r="AU124" i="19"/>
  <c r="AU125" i="19"/>
  <c r="AU126" i="19"/>
  <c r="AU127" i="19"/>
  <c r="AU128" i="19"/>
  <c r="AU129" i="19"/>
  <c r="AU130" i="19"/>
  <c r="AU131" i="19"/>
  <c r="AU132" i="19"/>
  <c r="AU133" i="19"/>
  <c r="AU134" i="19"/>
  <c r="AU135" i="19"/>
  <c r="AU136" i="19"/>
  <c r="AU137" i="19"/>
  <c r="AU138" i="19"/>
  <c r="AU139" i="19"/>
  <c r="AU140" i="19"/>
  <c r="AU141" i="19"/>
  <c r="AU142" i="19"/>
  <c r="AU143" i="19"/>
  <c r="AU144" i="19"/>
  <c r="AU145" i="19"/>
  <c r="AU146" i="19"/>
  <c r="AU147" i="19"/>
  <c r="AU148" i="19"/>
  <c r="AU149" i="19"/>
  <c r="AU150" i="19"/>
  <c r="AU151" i="19"/>
  <c r="AU152" i="19"/>
  <c r="AU153" i="19"/>
  <c r="AU154" i="19"/>
  <c r="AU155" i="19"/>
  <c r="AU156" i="19"/>
  <c r="AU157" i="19"/>
  <c r="AU158" i="19"/>
  <c r="AU159" i="19"/>
  <c r="AU160" i="19"/>
  <c r="AU161" i="19"/>
  <c r="AU162" i="19"/>
  <c r="AU163" i="19"/>
  <c r="AU164" i="19"/>
  <c r="AU165" i="19"/>
  <c r="AU166" i="19"/>
  <c r="AU167" i="19"/>
  <c r="AU168" i="19"/>
  <c r="AU169" i="19"/>
  <c r="AU170" i="19"/>
  <c r="AU171" i="19"/>
  <c r="AU172" i="19"/>
  <c r="AU173" i="19"/>
  <c r="AU174" i="19"/>
  <c r="AU175" i="19"/>
  <c r="AU176" i="19"/>
  <c r="AU177" i="19"/>
  <c r="AU178" i="19"/>
  <c r="AU179" i="19"/>
  <c r="AU180" i="19"/>
  <c r="AU181" i="19"/>
  <c r="AU182" i="19"/>
  <c r="AU183" i="19"/>
  <c r="AU184" i="19"/>
  <c r="AU185" i="19"/>
  <c r="AU186" i="19"/>
  <c r="AU187" i="19"/>
  <c r="AU188" i="19"/>
  <c r="AU189" i="19"/>
  <c r="AU190" i="19"/>
  <c r="AU191" i="19"/>
  <c r="AU192" i="19"/>
  <c r="AU193" i="19"/>
  <c r="AU194" i="19"/>
  <c r="AU195" i="19"/>
  <c r="AU196" i="19"/>
  <c r="AU197" i="19"/>
  <c r="AU198" i="19"/>
  <c r="AU199" i="19"/>
  <c r="AU200" i="19"/>
  <c r="AU201" i="19"/>
  <c r="AU202" i="19"/>
  <c r="AU203" i="19"/>
  <c r="AU204" i="19"/>
  <c r="AU205" i="19"/>
  <c r="AU206" i="19"/>
  <c r="AU207" i="19"/>
  <c r="AU208" i="19"/>
  <c r="AU209" i="19"/>
  <c r="AU210" i="19"/>
  <c r="AU211" i="19"/>
  <c r="AU212" i="19"/>
  <c r="AU213" i="19"/>
  <c r="AU214" i="19"/>
  <c r="AU215" i="19"/>
  <c r="AU216" i="19"/>
  <c r="AU217" i="19"/>
  <c r="AU218" i="19"/>
  <c r="AU219" i="19"/>
  <c r="AU220" i="19"/>
  <c r="AU221" i="19"/>
  <c r="AU222" i="19"/>
  <c r="AU223" i="19"/>
  <c r="AU224" i="19"/>
  <c r="AU225" i="19"/>
  <c r="AU226" i="19"/>
  <c r="AU227" i="19"/>
  <c r="AU228" i="19"/>
  <c r="AU229" i="19"/>
  <c r="AU230" i="19"/>
  <c r="AU231" i="19"/>
  <c r="AU232" i="19"/>
  <c r="AU233" i="19"/>
  <c r="AU234" i="19"/>
  <c r="AU235" i="19"/>
  <c r="AU236" i="19"/>
  <c r="AU237" i="19"/>
  <c r="AU238" i="19"/>
  <c r="AU239" i="19"/>
  <c r="AU240" i="19"/>
  <c r="AU241" i="19"/>
  <c r="AU242" i="19"/>
  <c r="AU243" i="19"/>
  <c r="AU244" i="19"/>
  <c r="AU245" i="19"/>
  <c r="AU246" i="19"/>
  <c r="AU247" i="19"/>
  <c r="AU248" i="19"/>
  <c r="AU249" i="19"/>
  <c r="AU250" i="19"/>
  <c r="AU251" i="19"/>
  <c r="AU252" i="19"/>
  <c r="AU253" i="19"/>
  <c r="AU254" i="19"/>
  <c r="AU255" i="19"/>
  <c r="AU256" i="19"/>
  <c r="AU257" i="19"/>
  <c r="AU258" i="19"/>
  <c r="AU259" i="19"/>
  <c r="AU260" i="19"/>
  <c r="AU261" i="19"/>
  <c r="AU262" i="19"/>
  <c r="AU263" i="19"/>
  <c r="AU264" i="19"/>
  <c r="AU265" i="19"/>
  <c r="AU266" i="19"/>
  <c r="AU267" i="19"/>
  <c r="AU268" i="19"/>
  <c r="AU269" i="19"/>
  <c r="AU270" i="19"/>
  <c r="AU271" i="19"/>
  <c r="AU272" i="19"/>
  <c r="AU273" i="19"/>
  <c r="AU274" i="19"/>
  <c r="AU275" i="19"/>
  <c r="AU276" i="19"/>
  <c r="AU277" i="19"/>
  <c r="AU278" i="19"/>
  <c r="AU279" i="19"/>
  <c r="AU280" i="19"/>
  <c r="AU281" i="19"/>
  <c r="AU282" i="19"/>
  <c r="AU283" i="19"/>
  <c r="AU284" i="19"/>
  <c r="AU285" i="19"/>
  <c r="AU286" i="19"/>
  <c r="AU287" i="19"/>
  <c r="AU288" i="19"/>
  <c r="AU289" i="19"/>
  <c r="AU290" i="19"/>
  <c r="AU291" i="19"/>
  <c r="AU292" i="19"/>
  <c r="AU293" i="19"/>
  <c r="AU294" i="19"/>
  <c r="AU295" i="19"/>
  <c r="AU296" i="19"/>
  <c r="AU297" i="19"/>
  <c r="AU298" i="19"/>
  <c r="AU299" i="19"/>
  <c r="AU300" i="19"/>
  <c r="AU301" i="19"/>
  <c r="AU302" i="19"/>
  <c r="AU303" i="19"/>
  <c r="AU304" i="19"/>
  <c r="AU305" i="19"/>
  <c r="AU306" i="19"/>
  <c r="AU307" i="19"/>
  <c r="AU308" i="19"/>
  <c r="AU309" i="19"/>
  <c r="AU310" i="19"/>
  <c r="AU311" i="19"/>
  <c r="AU312" i="19"/>
  <c r="AU313" i="19"/>
  <c r="AU314" i="19"/>
  <c r="AU315" i="19"/>
  <c r="AU316" i="19"/>
  <c r="AU317" i="19"/>
  <c r="AU318" i="19"/>
  <c r="AU319" i="19"/>
  <c r="AU320" i="19"/>
  <c r="AU321" i="19"/>
  <c r="AU322" i="19"/>
  <c r="AU323" i="19"/>
  <c r="AU324" i="19"/>
  <c r="AU325" i="19"/>
  <c r="AU326" i="19"/>
  <c r="AU327" i="19"/>
  <c r="AU328" i="19"/>
  <c r="AU329" i="19"/>
  <c r="AU330" i="19"/>
  <c r="AU331" i="19"/>
  <c r="AU332" i="19"/>
  <c r="AU333" i="19"/>
  <c r="AU334" i="19"/>
  <c r="AU335" i="19"/>
  <c r="AU336" i="19"/>
  <c r="AU337" i="19"/>
  <c r="AU338" i="19"/>
  <c r="AU339" i="19"/>
  <c r="AU340" i="19"/>
  <c r="AU341" i="19"/>
  <c r="AU342" i="19"/>
  <c r="AU343" i="19"/>
  <c r="AU344" i="19"/>
  <c r="AU345" i="19"/>
  <c r="AU346" i="19"/>
  <c r="AU347" i="19"/>
  <c r="AU348" i="19"/>
  <c r="AU349" i="19"/>
  <c r="AU350" i="19"/>
  <c r="AU351" i="19"/>
  <c r="AU352" i="19"/>
  <c r="AU353" i="19"/>
  <c r="AU354" i="19"/>
  <c r="AU355" i="19"/>
  <c r="AU356" i="19"/>
  <c r="AU357" i="19"/>
  <c r="AU358" i="19"/>
  <c r="AU359" i="19"/>
  <c r="AU360" i="19"/>
  <c r="AU361" i="19"/>
  <c r="AU362" i="19"/>
  <c r="AU363" i="19"/>
  <c r="AU364" i="19"/>
  <c r="AU365" i="19"/>
  <c r="AU366" i="19"/>
  <c r="AU367" i="19"/>
  <c r="AU368" i="19"/>
  <c r="AU369" i="19"/>
  <c r="AU370" i="19"/>
  <c r="AU371" i="19"/>
  <c r="AU372" i="19"/>
  <c r="AU373" i="19"/>
  <c r="AU374" i="19"/>
  <c r="AU375" i="19"/>
  <c r="AU376" i="19"/>
  <c r="AU377" i="19"/>
  <c r="AU378" i="19"/>
  <c r="AU379" i="19"/>
  <c r="AU380" i="19"/>
  <c r="AU381" i="19"/>
  <c r="AU382" i="19"/>
  <c r="AU383" i="19"/>
  <c r="AU384" i="19"/>
  <c r="AU385" i="19"/>
  <c r="AU386" i="19"/>
  <c r="AU387" i="19"/>
  <c r="AU388" i="19"/>
  <c r="AU389" i="19"/>
  <c r="AU390" i="19"/>
  <c r="AU391" i="19"/>
  <c r="AU392" i="19"/>
  <c r="AU393" i="19"/>
  <c r="AU394" i="19"/>
  <c r="AU395" i="19"/>
  <c r="AU396" i="19"/>
  <c r="AU397" i="19"/>
  <c r="AU398" i="19"/>
  <c r="AU399" i="19"/>
  <c r="AU400" i="19"/>
  <c r="AU401" i="19"/>
  <c r="AU402" i="19"/>
  <c r="AU403" i="19"/>
  <c r="AU404" i="19"/>
  <c r="AU405" i="19"/>
  <c r="AU406" i="19"/>
  <c r="AU407" i="19"/>
  <c r="AU408" i="19"/>
  <c r="AU409" i="19"/>
  <c r="AU410" i="19"/>
  <c r="AU411" i="19"/>
  <c r="AU412" i="19"/>
  <c r="AU413" i="19"/>
  <c r="AU414" i="19"/>
  <c r="AU415" i="19"/>
  <c r="AU416" i="19"/>
  <c r="AU417" i="19"/>
  <c r="AU418" i="19"/>
  <c r="AU419" i="19"/>
  <c r="AU420" i="19"/>
  <c r="AU421" i="19"/>
  <c r="AT38" i="19"/>
  <c r="AT39" i="19"/>
  <c r="AT73" i="19"/>
  <c r="AT74" i="19"/>
  <c r="AT75" i="19"/>
  <c r="AT76" i="19"/>
  <c r="AT77" i="19"/>
  <c r="AT79" i="19"/>
  <c r="AT80" i="19"/>
  <c r="AT81" i="19"/>
  <c r="AT82" i="19"/>
  <c r="AT83" i="19"/>
  <c r="AT84" i="19"/>
  <c r="AT85" i="19"/>
  <c r="AT86" i="19"/>
  <c r="AT87" i="19"/>
  <c r="AT88" i="19"/>
  <c r="AT89" i="19"/>
  <c r="AT90" i="19"/>
  <c r="AT91" i="19"/>
  <c r="AT92" i="19"/>
  <c r="AT93" i="19"/>
  <c r="AT94" i="19"/>
  <c r="AT95" i="19"/>
  <c r="AT96" i="19"/>
  <c r="AT97" i="19"/>
  <c r="AT98" i="19"/>
  <c r="AT99" i="19"/>
  <c r="AT100" i="19"/>
  <c r="AT101" i="19"/>
  <c r="AT102" i="19"/>
  <c r="AT103" i="19"/>
  <c r="AT104" i="19"/>
  <c r="AT105" i="19"/>
  <c r="AT106" i="19"/>
  <c r="AT107" i="19"/>
  <c r="AT108" i="19"/>
  <c r="AT109" i="19"/>
  <c r="AT110" i="19"/>
  <c r="AT111" i="19"/>
  <c r="AT112" i="19"/>
  <c r="AT113" i="19"/>
  <c r="AT114" i="19"/>
  <c r="AT115" i="19"/>
  <c r="AT116" i="19"/>
  <c r="AT117" i="19"/>
  <c r="AT118" i="19"/>
  <c r="AT119" i="19"/>
  <c r="AT120" i="19"/>
  <c r="AT122" i="19"/>
  <c r="AT123" i="19"/>
  <c r="AT124" i="19"/>
  <c r="AT125" i="19"/>
  <c r="AT126" i="19"/>
  <c r="AT127" i="19"/>
  <c r="AT128" i="19"/>
  <c r="AT129" i="19"/>
  <c r="AT130" i="19"/>
  <c r="AT131" i="19"/>
  <c r="AT132" i="19"/>
  <c r="AT133" i="19"/>
  <c r="AT134" i="19"/>
  <c r="AT135" i="19"/>
  <c r="AT136" i="19"/>
  <c r="AT137" i="19"/>
  <c r="AT138" i="19"/>
  <c r="AT139" i="19"/>
  <c r="AT140" i="19"/>
  <c r="AT141" i="19"/>
  <c r="AT142" i="19"/>
  <c r="AT143" i="19"/>
  <c r="AT144" i="19"/>
  <c r="AT145" i="19"/>
  <c r="AT146" i="19"/>
  <c r="AT147" i="19"/>
  <c r="AT148" i="19"/>
  <c r="AT149" i="19"/>
  <c r="AT150" i="19"/>
  <c r="AT151" i="19"/>
  <c r="AT152" i="19"/>
  <c r="AT153" i="19"/>
  <c r="AT154" i="19"/>
  <c r="AT155" i="19"/>
  <c r="AT156" i="19"/>
  <c r="AT157" i="19"/>
  <c r="AT158" i="19"/>
  <c r="AT159" i="19"/>
  <c r="AT160" i="19"/>
  <c r="AT161" i="19"/>
  <c r="AT162" i="19"/>
  <c r="AT163" i="19"/>
  <c r="AT164" i="19"/>
  <c r="AT165" i="19"/>
  <c r="AT166" i="19"/>
  <c r="AT167" i="19"/>
  <c r="AT168" i="19"/>
  <c r="AT169" i="19"/>
  <c r="AT170" i="19"/>
  <c r="AT171" i="19"/>
  <c r="AT172" i="19"/>
  <c r="AT173" i="19"/>
  <c r="AT174" i="19"/>
  <c r="AT175" i="19"/>
  <c r="AT176" i="19"/>
  <c r="AT177" i="19"/>
  <c r="AT178" i="19"/>
  <c r="AT179" i="19"/>
  <c r="AT180" i="19"/>
  <c r="AT181" i="19"/>
  <c r="AT182" i="19"/>
  <c r="AT183" i="19"/>
  <c r="AT184" i="19"/>
  <c r="AT185" i="19"/>
  <c r="AT186" i="19"/>
  <c r="AT187" i="19"/>
  <c r="AT188" i="19"/>
  <c r="AT189" i="19"/>
  <c r="AT190" i="19"/>
  <c r="AT191" i="19"/>
  <c r="AT192" i="19"/>
  <c r="AT193" i="19"/>
  <c r="AT194" i="19"/>
  <c r="AT195" i="19"/>
  <c r="AT196" i="19"/>
  <c r="AT197" i="19"/>
  <c r="AT198" i="19"/>
  <c r="AT199" i="19"/>
  <c r="AT200" i="19"/>
  <c r="AT201" i="19"/>
  <c r="AT202" i="19"/>
  <c r="AT203" i="19"/>
  <c r="AT204" i="19"/>
  <c r="AT205" i="19"/>
  <c r="AT206" i="19"/>
  <c r="AT207" i="19"/>
  <c r="AT208" i="19"/>
  <c r="AT209" i="19"/>
  <c r="AT210" i="19"/>
  <c r="AT211" i="19"/>
  <c r="AT212" i="19"/>
  <c r="AT213" i="19"/>
  <c r="AT214" i="19"/>
  <c r="AT215" i="19"/>
  <c r="AT216" i="19"/>
  <c r="AT217" i="19"/>
  <c r="AT218" i="19"/>
  <c r="AT219" i="19"/>
  <c r="AT220" i="19"/>
  <c r="AT221" i="19"/>
  <c r="AT222" i="19"/>
  <c r="AT223" i="19"/>
  <c r="AT224" i="19"/>
  <c r="AT225" i="19"/>
  <c r="AT226" i="19"/>
  <c r="AT227" i="19"/>
  <c r="AT228" i="19"/>
  <c r="AT229" i="19"/>
  <c r="AT230" i="19"/>
  <c r="AT231" i="19"/>
  <c r="AT232" i="19"/>
  <c r="AT233" i="19"/>
  <c r="AT234" i="19"/>
  <c r="AT235" i="19"/>
  <c r="AT236" i="19"/>
  <c r="AT237" i="19"/>
  <c r="AT238" i="19"/>
  <c r="AT239" i="19"/>
  <c r="AT240" i="19"/>
  <c r="AT241" i="19"/>
  <c r="AT242" i="19"/>
  <c r="AT243" i="19"/>
  <c r="AT244" i="19"/>
  <c r="AT245" i="19"/>
  <c r="AT246" i="19"/>
  <c r="AT247" i="19"/>
  <c r="AT248" i="19"/>
  <c r="AT249" i="19"/>
  <c r="AT250" i="19"/>
  <c r="AT251" i="19"/>
  <c r="AT252" i="19"/>
  <c r="AT253" i="19"/>
  <c r="AT254" i="19"/>
  <c r="AT255" i="19"/>
  <c r="AT256" i="19"/>
  <c r="AT257" i="19"/>
  <c r="AT258" i="19"/>
  <c r="AT259" i="19"/>
  <c r="AT260" i="19"/>
  <c r="AT261" i="19"/>
  <c r="AT262" i="19"/>
  <c r="AT263" i="19"/>
  <c r="AT264" i="19"/>
  <c r="AT265" i="19"/>
  <c r="AT266" i="19"/>
  <c r="AT267" i="19"/>
  <c r="AT268" i="19"/>
  <c r="AT269" i="19"/>
  <c r="AT270" i="19"/>
  <c r="AT271" i="19"/>
  <c r="AT272" i="19"/>
  <c r="AT273" i="19"/>
  <c r="AT274" i="19"/>
  <c r="AT275" i="19"/>
  <c r="AT276" i="19"/>
  <c r="AT277" i="19"/>
  <c r="AT278" i="19"/>
  <c r="AT279" i="19"/>
  <c r="AT280" i="19"/>
  <c r="AT281" i="19"/>
  <c r="AT282" i="19"/>
  <c r="AT283" i="19"/>
  <c r="AT284" i="19"/>
  <c r="AT285" i="19"/>
  <c r="AT286" i="19"/>
  <c r="AT287" i="19"/>
  <c r="AT288" i="19"/>
  <c r="AT289" i="19"/>
  <c r="AT290" i="19"/>
  <c r="AT291" i="19"/>
  <c r="AT292" i="19"/>
  <c r="AT293" i="19"/>
  <c r="AT294" i="19"/>
  <c r="AT295" i="19"/>
  <c r="AT296" i="19"/>
  <c r="AT297" i="19"/>
  <c r="AT298" i="19"/>
  <c r="AT299" i="19"/>
  <c r="AT300" i="19"/>
  <c r="AT301" i="19"/>
  <c r="AT302" i="19"/>
  <c r="AT303" i="19"/>
  <c r="AT304" i="19"/>
  <c r="AT305" i="19"/>
  <c r="AT306" i="19"/>
  <c r="AT307" i="19"/>
  <c r="AT308" i="19"/>
  <c r="AT309" i="19"/>
  <c r="AT310" i="19"/>
  <c r="AT311" i="19"/>
  <c r="AT312" i="19"/>
  <c r="AT313" i="19"/>
  <c r="AT314" i="19"/>
  <c r="AT315" i="19"/>
  <c r="AT316" i="19"/>
  <c r="AT317" i="19"/>
  <c r="AT318" i="19"/>
  <c r="AT319" i="19"/>
  <c r="AT320" i="19"/>
  <c r="AT321" i="19"/>
  <c r="AT322" i="19"/>
  <c r="AT323" i="19"/>
  <c r="AT324" i="19"/>
  <c r="AT325" i="19"/>
  <c r="AT326" i="19"/>
  <c r="AT327" i="19"/>
  <c r="AT328" i="19"/>
  <c r="AT329" i="19"/>
  <c r="AT330" i="19"/>
  <c r="AT331" i="19"/>
  <c r="AT332" i="19"/>
  <c r="AT333" i="19"/>
  <c r="AT334" i="19"/>
  <c r="AT335" i="19"/>
  <c r="AT336" i="19"/>
  <c r="AT337" i="19"/>
  <c r="AT338" i="19"/>
  <c r="AT339" i="19"/>
  <c r="AT340" i="19"/>
  <c r="AT341" i="19"/>
  <c r="AT342" i="19"/>
  <c r="AT343" i="19"/>
  <c r="AT344" i="19"/>
  <c r="AT345" i="19"/>
  <c r="AT346" i="19"/>
  <c r="AT347" i="19"/>
  <c r="AT348" i="19"/>
  <c r="AT349" i="19"/>
  <c r="AT350" i="19"/>
  <c r="AT351" i="19"/>
  <c r="AT352" i="19"/>
  <c r="AT353" i="19"/>
  <c r="AT354" i="19"/>
  <c r="AT355" i="19"/>
  <c r="AT356" i="19"/>
  <c r="AT357" i="19"/>
  <c r="AT358" i="19"/>
  <c r="AT359" i="19"/>
  <c r="AT360" i="19"/>
  <c r="AT361" i="19"/>
  <c r="AT362" i="19"/>
  <c r="AT363" i="19"/>
  <c r="AT364" i="19"/>
  <c r="AT365" i="19"/>
  <c r="AT366" i="19"/>
  <c r="AT367" i="19"/>
  <c r="AT368" i="19"/>
  <c r="AT369" i="19"/>
  <c r="AT370" i="19"/>
  <c r="AT371" i="19"/>
  <c r="AT372" i="19"/>
  <c r="AT373" i="19"/>
  <c r="AT374" i="19"/>
  <c r="AT375" i="19"/>
  <c r="AT376" i="19"/>
  <c r="AT377" i="19"/>
  <c r="AT378" i="19"/>
  <c r="AT379" i="19"/>
  <c r="AT380" i="19"/>
  <c r="AT381" i="19"/>
  <c r="AT382" i="19"/>
  <c r="AT383" i="19"/>
  <c r="AT384" i="19"/>
  <c r="AT385" i="19"/>
  <c r="AT386" i="19"/>
  <c r="AT387" i="19"/>
  <c r="AT388" i="19"/>
  <c r="AT389" i="19"/>
  <c r="AT390" i="19"/>
  <c r="AT391" i="19"/>
  <c r="AT392" i="19"/>
  <c r="AT393" i="19"/>
  <c r="AT394" i="19"/>
  <c r="AT395" i="19"/>
  <c r="AT396" i="19"/>
  <c r="AT397" i="19"/>
  <c r="AT398" i="19"/>
  <c r="AT399" i="19"/>
  <c r="AT400" i="19"/>
  <c r="AT401" i="19"/>
  <c r="AT402" i="19"/>
  <c r="AT403" i="19"/>
  <c r="AT404" i="19"/>
  <c r="AT405" i="19"/>
  <c r="AT406" i="19"/>
  <c r="AT407" i="19"/>
  <c r="AT408" i="19"/>
  <c r="AT409" i="19"/>
  <c r="AT410" i="19"/>
  <c r="AT411" i="19"/>
  <c r="AT412" i="19"/>
  <c r="AT413" i="19"/>
  <c r="AT414" i="19"/>
  <c r="AT415" i="19"/>
  <c r="AT416" i="19"/>
  <c r="AT417" i="19"/>
  <c r="AT418" i="19"/>
  <c r="AT419" i="19"/>
  <c r="AT420" i="19"/>
  <c r="AT421" i="19"/>
  <c r="AS23" i="19"/>
  <c r="AS24" i="19"/>
  <c r="AS25" i="19"/>
  <c r="AS26" i="19"/>
  <c r="AS27" i="19"/>
  <c r="AS28" i="19"/>
  <c r="AS29" i="19"/>
  <c r="AS30" i="19"/>
  <c r="AS31" i="19"/>
  <c r="AS32" i="19"/>
  <c r="AS33" i="19"/>
  <c r="AS34" i="19"/>
  <c r="AS35" i="19"/>
  <c r="AS36" i="19"/>
  <c r="AS37" i="19"/>
  <c r="AS38" i="19"/>
  <c r="AS39" i="19"/>
  <c r="AS40" i="19"/>
  <c r="AS41" i="19"/>
  <c r="AS42" i="19"/>
  <c r="AS43" i="19"/>
  <c r="AS44" i="19"/>
  <c r="AS45" i="19"/>
  <c r="AS46" i="19"/>
  <c r="AS47" i="19"/>
  <c r="AS48" i="19"/>
  <c r="AS49" i="19"/>
  <c r="AS50" i="19"/>
  <c r="AS51" i="19"/>
  <c r="AS52" i="19"/>
  <c r="AS53" i="19"/>
  <c r="AS54" i="19"/>
  <c r="AS55" i="19"/>
  <c r="AS56" i="19"/>
  <c r="AS57" i="19"/>
  <c r="AS58" i="19"/>
  <c r="AS59" i="19"/>
  <c r="AS60" i="19"/>
  <c r="AS61" i="19"/>
  <c r="AS62" i="19"/>
  <c r="AS63" i="19"/>
  <c r="AS64" i="19"/>
  <c r="AS65" i="19"/>
  <c r="AS66" i="19"/>
  <c r="AS67" i="19"/>
  <c r="AS68" i="19"/>
  <c r="AS69" i="19"/>
  <c r="AS70" i="19"/>
  <c r="AS71" i="19"/>
  <c r="AS72" i="19"/>
  <c r="AS73" i="19"/>
  <c r="AS74" i="19"/>
  <c r="AS75" i="19"/>
  <c r="AS76" i="19"/>
  <c r="AS77" i="19"/>
  <c r="AS78" i="19"/>
  <c r="AS79" i="19"/>
  <c r="AS80" i="19"/>
  <c r="AS81" i="19"/>
  <c r="AS82" i="19"/>
  <c r="AS83" i="19"/>
  <c r="AS84" i="19"/>
  <c r="AS85" i="19"/>
  <c r="AS86" i="19"/>
  <c r="AS87" i="19"/>
  <c r="AS88" i="19"/>
  <c r="AS89" i="19"/>
  <c r="AS90" i="19"/>
  <c r="AS91" i="19"/>
  <c r="AS92" i="19"/>
  <c r="AS93" i="19"/>
  <c r="AS94" i="19"/>
  <c r="AS95" i="19"/>
  <c r="AS96" i="19"/>
  <c r="AS97" i="19"/>
  <c r="AS98" i="19"/>
  <c r="AS99" i="19"/>
  <c r="AS100" i="19"/>
  <c r="AS101" i="19"/>
  <c r="AS102" i="19"/>
  <c r="AS103" i="19"/>
  <c r="AS104" i="19"/>
  <c r="AS105" i="19"/>
  <c r="AS106" i="19"/>
  <c r="AS107" i="19"/>
  <c r="AS108" i="19"/>
  <c r="AS109" i="19"/>
  <c r="AS110" i="19"/>
  <c r="AS111" i="19"/>
  <c r="AS112" i="19"/>
  <c r="AS113" i="19"/>
  <c r="AS114" i="19"/>
  <c r="AS115" i="19"/>
  <c r="AS116" i="19"/>
  <c r="AS117" i="19"/>
  <c r="AS118" i="19"/>
  <c r="AS119" i="19"/>
  <c r="AS120" i="19"/>
  <c r="AS121" i="19"/>
  <c r="AS122" i="19"/>
  <c r="AS123" i="19"/>
  <c r="AS124" i="19"/>
  <c r="AS125" i="19"/>
  <c r="AS126" i="19"/>
  <c r="AS127" i="19"/>
  <c r="AS128" i="19"/>
  <c r="AS129" i="19"/>
  <c r="AS130" i="19"/>
  <c r="AS131" i="19"/>
  <c r="AS132" i="19"/>
  <c r="AS133" i="19"/>
  <c r="AS134" i="19"/>
  <c r="AS135" i="19"/>
  <c r="AS136" i="19"/>
  <c r="AS137" i="19"/>
  <c r="AS138" i="19"/>
  <c r="AS139" i="19"/>
  <c r="AS140" i="19"/>
  <c r="AS141" i="19"/>
  <c r="AS142" i="19"/>
  <c r="AS143" i="19"/>
  <c r="AS144" i="19"/>
  <c r="AS145" i="19"/>
  <c r="AS146" i="19"/>
  <c r="AS147" i="19"/>
  <c r="AS148" i="19"/>
  <c r="AS149" i="19"/>
  <c r="AS150" i="19"/>
  <c r="AS151" i="19"/>
  <c r="AS152" i="19"/>
  <c r="AS153" i="19"/>
  <c r="AS154" i="19"/>
  <c r="AS155" i="19"/>
  <c r="AS156" i="19"/>
  <c r="AS157" i="19"/>
  <c r="AS158" i="19"/>
  <c r="AS159" i="19"/>
  <c r="AS160" i="19"/>
  <c r="AS161" i="19"/>
  <c r="AS162" i="19"/>
  <c r="AS163" i="19"/>
  <c r="AS164" i="19"/>
  <c r="AS165" i="19"/>
  <c r="AS166" i="19"/>
  <c r="AS167" i="19"/>
  <c r="AS168" i="19"/>
  <c r="AS169" i="19"/>
  <c r="AS170" i="19"/>
  <c r="AS171" i="19"/>
  <c r="AS172" i="19"/>
  <c r="AS173" i="19"/>
  <c r="AS174" i="19"/>
  <c r="AS175" i="19"/>
  <c r="AS176" i="19"/>
  <c r="AS177" i="19"/>
  <c r="AS178" i="19"/>
  <c r="AS179" i="19"/>
  <c r="AS180" i="19"/>
  <c r="AS181" i="19"/>
  <c r="AS182" i="19"/>
  <c r="AS183" i="19"/>
  <c r="AS184" i="19"/>
  <c r="AS185" i="19"/>
  <c r="AS186" i="19"/>
  <c r="AS187" i="19"/>
  <c r="AS188" i="19"/>
  <c r="AS189" i="19"/>
  <c r="AS190" i="19"/>
  <c r="AS191" i="19"/>
  <c r="AS192" i="19"/>
  <c r="AS193" i="19"/>
  <c r="AS194" i="19"/>
  <c r="AS195" i="19"/>
  <c r="AS196" i="19"/>
  <c r="AS197" i="19"/>
  <c r="AS198" i="19"/>
  <c r="AS199" i="19"/>
  <c r="AS200" i="19"/>
  <c r="AS201" i="19"/>
  <c r="AS202" i="19"/>
  <c r="AS203" i="19"/>
  <c r="AS204" i="19"/>
  <c r="AS205" i="19"/>
  <c r="AS206" i="19"/>
  <c r="AS207" i="19"/>
  <c r="AS208" i="19"/>
  <c r="AS209" i="19"/>
  <c r="AS210" i="19"/>
  <c r="AS211" i="19"/>
  <c r="AS212" i="19"/>
  <c r="AS213" i="19"/>
  <c r="AS214" i="19"/>
  <c r="AS215" i="19"/>
  <c r="AS216" i="19"/>
  <c r="AS217" i="19"/>
  <c r="AS218" i="19"/>
  <c r="AS219" i="19"/>
  <c r="AS220" i="19"/>
  <c r="AS221" i="19"/>
  <c r="AS222" i="19"/>
  <c r="AS223" i="19"/>
  <c r="AS224" i="19"/>
  <c r="AS225" i="19"/>
  <c r="AS226" i="19"/>
  <c r="AS227" i="19"/>
  <c r="AS228" i="19"/>
  <c r="AS229" i="19"/>
  <c r="AS230" i="19"/>
  <c r="AS231" i="19"/>
  <c r="AS232" i="19"/>
  <c r="AS233" i="19"/>
  <c r="AS234" i="19"/>
  <c r="AS235" i="19"/>
  <c r="AS236" i="19"/>
  <c r="AS237" i="19"/>
  <c r="AS238" i="19"/>
  <c r="AS239" i="19"/>
  <c r="AS240" i="19"/>
  <c r="AS241" i="19"/>
  <c r="AS242" i="19"/>
  <c r="AS243" i="19"/>
  <c r="AS244" i="19"/>
  <c r="AS245" i="19"/>
  <c r="AS246" i="19"/>
  <c r="AS247" i="19"/>
  <c r="AS248" i="19"/>
  <c r="AS249" i="19"/>
  <c r="AS250" i="19"/>
  <c r="AS251" i="19"/>
  <c r="AS252" i="19"/>
  <c r="AS253" i="19"/>
  <c r="AS254" i="19"/>
  <c r="AS255" i="19"/>
  <c r="AS256" i="19"/>
  <c r="AS257" i="19"/>
  <c r="AS258" i="19"/>
  <c r="AS259" i="19"/>
  <c r="AS260" i="19"/>
  <c r="AS261" i="19"/>
  <c r="AS262" i="19"/>
  <c r="AS263" i="19"/>
  <c r="AS264" i="19"/>
  <c r="AS265" i="19"/>
  <c r="AS266" i="19"/>
  <c r="AS267" i="19"/>
  <c r="AS268" i="19"/>
  <c r="AS269" i="19"/>
  <c r="AS270" i="19"/>
  <c r="AS271" i="19"/>
  <c r="AS272" i="19"/>
  <c r="AS273" i="19"/>
  <c r="AS274" i="19"/>
  <c r="AS275" i="19"/>
  <c r="AS276" i="19"/>
  <c r="AS277" i="19"/>
  <c r="AS278" i="19"/>
  <c r="AS279" i="19"/>
  <c r="AS280" i="19"/>
  <c r="AS281" i="19"/>
  <c r="AS282" i="19"/>
  <c r="AS283" i="19"/>
  <c r="AS284" i="19"/>
  <c r="AS285" i="19"/>
  <c r="AS286" i="19"/>
  <c r="AS287" i="19"/>
  <c r="AS288" i="19"/>
  <c r="AS289" i="19"/>
  <c r="AS290" i="19"/>
  <c r="AS291" i="19"/>
  <c r="AS292" i="19"/>
  <c r="AS293" i="19"/>
  <c r="AS294" i="19"/>
  <c r="AS295" i="19"/>
  <c r="AS296" i="19"/>
  <c r="AS297" i="19"/>
  <c r="AS298" i="19"/>
  <c r="AS299" i="19"/>
  <c r="AS300" i="19"/>
  <c r="AS301" i="19"/>
  <c r="AS302" i="19"/>
  <c r="AS303" i="19"/>
  <c r="AS304" i="19"/>
  <c r="AS305" i="19"/>
  <c r="AS306" i="19"/>
  <c r="AS307" i="19"/>
  <c r="AS308" i="19"/>
  <c r="AS309" i="19"/>
  <c r="AS310" i="19"/>
  <c r="AS311" i="19"/>
  <c r="AS312" i="19"/>
  <c r="AS313" i="19"/>
  <c r="AS314" i="19"/>
  <c r="AS315" i="19"/>
  <c r="AS316" i="19"/>
  <c r="AS317" i="19"/>
  <c r="AS318" i="19"/>
  <c r="AS319" i="19"/>
  <c r="AS320" i="19"/>
  <c r="AS321" i="19"/>
  <c r="AS322" i="19"/>
  <c r="AS323" i="19"/>
  <c r="AS324" i="19"/>
  <c r="AS325" i="19"/>
  <c r="AS326" i="19"/>
  <c r="AS327" i="19"/>
  <c r="AS328" i="19"/>
  <c r="AS329" i="19"/>
  <c r="AS330" i="19"/>
  <c r="AS331" i="19"/>
  <c r="AS332" i="19"/>
  <c r="AS333" i="19"/>
  <c r="AS334" i="19"/>
  <c r="AS335" i="19"/>
  <c r="AS336" i="19"/>
  <c r="AS337" i="19"/>
  <c r="AS338" i="19"/>
  <c r="AS339" i="19"/>
  <c r="AS340" i="19"/>
  <c r="AS341" i="19"/>
  <c r="AS342" i="19"/>
  <c r="AS343" i="19"/>
  <c r="AS344" i="19"/>
  <c r="AS345" i="19"/>
  <c r="AS346" i="19"/>
  <c r="AS347" i="19"/>
  <c r="AS348" i="19"/>
  <c r="AS349" i="19"/>
  <c r="AS350" i="19"/>
  <c r="AS351" i="19"/>
  <c r="AS352" i="19"/>
  <c r="AS353" i="19"/>
  <c r="AS354" i="19"/>
  <c r="AS355" i="19"/>
  <c r="AS356" i="19"/>
  <c r="AS357" i="19"/>
  <c r="AS358" i="19"/>
  <c r="AS359" i="19"/>
  <c r="AS360" i="19"/>
  <c r="AS361" i="19"/>
  <c r="AS362" i="19"/>
  <c r="AS363" i="19"/>
  <c r="AS364" i="19"/>
  <c r="AS365" i="19"/>
  <c r="AS366" i="19"/>
  <c r="AS367" i="19"/>
  <c r="AS368" i="19"/>
  <c r="AS369" i="19"/>
  <c r="AS370" i="19"/>
  <c r="AS371" i="19"/>
  <c r="AS372" i="19"/>
  <c r="AS373" i="19"/>
  <c r="AS374" i="19"/>
  <c r="AS375" i="19"/>
  <c r="AS376" i="19"/>
  <c r="AS377" i="19"/>
  <c r="AS378" i="19"/>
  <c r="AS379" i="19"/>
  <c r="AS380" i="19"/>
  <c r="AS381" i="19"/>
  <c r="AS382" i="19"/>
  <c r="AS383" i="19"/>
  <c r="AS384" i="19"/>
  <c r="AS385" i="19"/>
  <c r="AS386" i="19"/>
  <c r="AS387" i="19"/>
  <c r="AS388" i="19"/>
  <c r="AS389" i="19"/>
  <c r="AS390" i="19"/>
  <c r="AS391" i="19"/>
  <c r="AS392" i="19"/>
  <c r="AS393" i="19"/>
  <c r="AS394" i="19"/>
  <c r="AS395" i="19"/>
  <c r="AS396" i="19"/>
  <c r="AS397" i="19"/>
  <c r="AS398" i="19"/>
  <c r="AS399" i="19"/>
  <c r="AS400" i="19"/>
  <c r="AS401" i="19"/>
  <c r="AS402" i="19"/>
  <c r="AS403" i="19"/>
  <c r="AS404" i="19"/>
  <c r="AS405" i="19"/>
  <c r="AS406" i="19"/>
  <c r="AS407" i="19"/>
  <c r="AS408" i="19"/>
  <c r="AS409" i="19"/>
  <c r="AS410" i="19"/>
  <c r="AS411" i="19"/>
  <c r="AS412" i="19"/>
  <c r="AS413" i="19"/>
  <c r="AS414" i="19"/>
  <c r="AS415" i="19"/>
  <c r="AS416" i="19"/>
  <c r="AS417" i="19"/>
  <c r="AS418" i="19"/>
  <c r="AS419" i="19"/>
  <c r="AS420" i="19"/>
  <c r="AS421" i="19"/>
  <c r="AS22" i="19"/>
  <c r="AM23" i="19"/>
  <c r="AM24" i="19"/>
  <c r="AM25" i="19"/>
  <c r="AM26" i="19"/>
  <c r="AM27" i="19"/>
  <c r="AM28" i="19"/>
  <c r="AM29" i="19"/>
  <c r="AM30" i="19"/>
  <c r="AM31" i="19"/>
  <c r="AM32" i="19"/>
  <c r="AM33" i="19"/>
  <c r="AM34" i="19"/>
  <c r="AM35" i="19"/>
  <c r="AM36" i="19"/>
  <c r="AM37" i="19"/>
  <c r="AM38" i="19"/>
  <c r="AM39" i="19"/>
  <c r="AM40" i="19"/>
  <c r="AM41" i="19"/>
  <c r="AM42" i="19"/>
  <c r="AM43" i="19"/>
  <c r="AM44" i="19"/>
  <c r="AM45" i="19"/>
  <c r="AM46" i="19"/>
  <c r="AM47" i="19"/>
  <c r="AM48" i="19"/>
  <c r="AM49" i="19"/>
  <c r="AM50" i="19"/>
  <c r="AM51" i="19"/>
  <c r="AM52" i="19"/>
  <c r="AM53" i="19"/>
  <c r="AM54" i="19"/>
  <c r="AM55" i="19"/>
  <c r="AM56" i="19"/>
  <c r="AM57" i="19"/>
  <c r="AM58" i="19"/>
  <c r="AM59" i="19"/>
  <c r="AM60" i="19"/>
  <c r="AM61" i="19"/>
  <c r="AM62" i="19"/>
  <c r="AM63" i="19"/>
  <c r="AM64" i="19"/>
  <c r="AM65" i="19"/>
  <c r="AM66" i="19"/>
  <c r="AM67" i="19"/>
  <c r="AM68" i="19"/>
  <c r="AM69" i="19"/>
  <c r="AM70" i="19"/>
  <c r="AM71" i="19"/>
  <c r="AM72" i="19"/>
  <c r="AM73" i="19"/>
  <c r="AM74" i="19"/>
  <c r="AM75" i="19"/>
  <c r="AM76" i="19"/>
  <c r="AM77" i="19"/>
  <c r="AM78" i="19"/>
  <c r="AM79" i="19"/>
  <c r="AM80" i="19"/>
  <c r="AM81" i="19"/>
  <c r="AM82" i="19"/>
  <c r="AM83" i="19"/>
  <c r="AM84" i="19"/>
  <c r="AM85" i="19"/>
  <c r="AM86" i="19"/>
  <c r="AM87" i="19"/>
  <c r="AM88" i="19"/>
  <c r="AM89" i="19"/>
  <c r="AM90" i="19"/>
  <c r="AM91" i="19"/>
  <c r="AM92" i="19"/>
  <c r="AM93" i="19"/>
  <c r="AM94" i="19"/>
  <c r="AM95" i="19"/>
  <c r="AM96" i="19"/>
  <c r="AM97" i="19"/>
  <c r="AM98" i="19"/>
  <c r="AM99" i="19"/>
  <c r="AM100" i="19"/>
  <c r="AM101" i="19"/>
  <c r="AM102" i="19"/>
  <c r="AM103" i="19"/>
  <c r="AM104" i="19"/>
  <c r="AM105" i="19"/>
  <c r="AM106" i="19"/>
  <c r="AM107" i="19"/>
  <c r="AM108" i="19"/>
  <c r="AM109" i="19"/>
  <c r="AM110" i="19"/>
  <c r="AM111" i="19"/>
  <c r="AM112" i="19"/>
  <c r="AM113" i="19"/>
  <c r="AM114" i="19"/>
  <c r="AM115" i="19"/>
  <c r="AM116" i="19"/>
  <c r="AM117" i="19"/>
  <c r="AM118" i="19"/>
  <c r="AM119" i="19"/>
  <c r="AM120" i="19"/>
  <c r="AM121" i="19"/>
  <c r="AM122" i="19"/>
  <c r="AM123" i="19"/>
  <c r="AM124" i="19"/>
  <c r="AM125" i="19"/>
  <c r="AM126" i="19"/>
  <c r="AM127" i="19"/>
  <c r="AM128" i="19"/>
  <c r="AM129" i="19"/>
  <c r="AM130" i="19"/>
  <c r="AM131" i="19"/>
  <c r="AM132" i="19"/>
  <c r="AM133" i="19"/>
  <c r="AM134" i="19"/>
  <c r="AM135" i="19"/>
  <c r="AM136" i="19"/>
  <c r="AM137" i="19"/>
  <c r="AM138" i="19"/>
  <c r="AM139" i="19"/>
  <c r="AM140" i="19"/>
  <c r="AM141" i="19"/>
  <c r="AM142" i="19"/>
  <c r="AM143" i="19"/>
  <c r="AM144" i="19"/>
  <c r="AM145" i="19"/>
  <c r="AM146" i="19"/>
  <c r="AM147" i="19"/>
  <c r="AM148" i="19"/>
  <c r="AM149" i="19"/>
  <c r="AM150" i="19"/>
  <c r="AM151" i="19"/>
  <c r="AM152" i="19"/>
  <c r="AM153" i="19"/>
  <c r="AM154" i="19"/>
  <c r="AM155" i="19"/>
  <c r="AM156" i="19"/>
  <c r="AM157" i="19"/>
  <c r="AM158" i="19"/>
  <c r="AM159" i="19"/>
  <c r="AM160" i="19"/>
  <c r="AM161" i="19"/>
  <c r="AM162" i="19"/>
  <c r="AM163" i="19"/>
  <c r="AM164" i="19"/>
  <c r="AM165" i="19"/>
  <c r="AM166" i="19"/>
  <c r="AM167" i="19"/>
  <c r="AM168" i="19"/>
  <c r="AM169" i="19"/>
  <c r="AM170" i="19"/>
  <c r="AM171" i="19"/>
  <c r="AM172" i="19"/>
  <c r="AM173" i="19"/>
  <c r="AM174" i="19"/>
  <c r="AM175" i="19"/>
  <c r="AM176" i="19"/>
  <c r="AM177" i="19"/>
  <c r="AM178" i="19"/>
  <c r="AM179" i="19"/>
  <c r="AM180" i="19"/>
  <c r="AM181" i="19"/>
  <c r="AM182" i="19"/>
  <c r="AM183" i="19"/>
  <c r="AM184" i="19"/>
  <c r="AM185" i="19"/>
  <c r="AM186" i="19"/>
  <c r="AM187" i="19"/>
  <c r="AM188" i="19"/>
  <c r="AM189" i="19"/>
  <c r="AM190" i="19"/>
  <c r="AM191" i="19"/>
  <c r="AM192" i="19"/>
  <c r="AM193" i="19"/>
  <c r="AM194" i="19"/>
  <c r="AM195" i="19"/>
  <c r="AM196" i="19"/>
  <c r="AM197" i="19"/>
  <c r="AM198" i="19"/>
  <c r="AM199" i="19"/>
  <c r="AM200" i="19"/>
  <c r="AM201" i="19"/>
  <c r="AM202" i="19"/>
  <c r="AM203" i="19"/>
  <c r="AM204" i="19"/>
  <c r="AM205" i="19"/>
  <c r="AM206" i="19"/>
  <c r="AM207" i="19"/>
  <c r="AM208" i="19"/>
  <c r="AM209" i="19"/>
  <c r="AM210" i="19"/>
  <c r="AM211" i="19"/>
  <c r="AM212" i="19"/>
  <c r="AM213" i="19"/>
  <c r="AM214" i="19"/>
  <c r="AM215" i="19"/>
  <c r="AM216" i="19"/>
  <c r="AM217" i="19"/>
  <c r="AM218" i="19"/>
  <c r="AM219" i="19"/>
  <c r="AM220" i="19"/>
  <c r="AM221" i="19"/>
  <c r="AM222" i="19"/>
  <c r="AM223" i="19"/>
  <c r="AM224" i="19"/>
  <c r="AM225" i="19"/>
  <c r="AM226" i="19"/>
  <c r="AM227" i="19"/>
  <c r="AM228" i="19"/>
  <c r="AM229" i="19"/>
  <c r="AM230" i="19"/>
  <c r="AM231" i="19"/>
  <c r="AM232" i="19"/>
  <c r="AM233" i="19"/>
  <c r="AM234" i="19"/>
  <c r="AM235" i="19"/>
  <c r="AM236" i="19"/>
  <c r="AM237" i="19"/>
  <c r="AM238" i="19"/>
  <c r="AM239" i="19"/>
  <c r="AM240" i="19"/>
  <c r="AM241" i="19"/>
  <c r="AM242" i="19"/>
  <c r="AM243" i="19"/>
  <c r="AM244" i="19"/>
  <c r="AM245" i="19"/>
  <c r="AM246" i="19"/>
  <c r="AM247" i="19"/>
  <c r="AM248" i="19"/>
  <c r="AM249" i="19"/>
  <c r="AM250" i="19"/>
  <c r="AM251" i="19"/>
  <c r="AM252" i="19"/>
  <c r="AM253" i="19"/>
  <c r="AM254" i="19"/>
  <c r="AM255" i="19"/>
  <c r="AM256" i="19"/>
  <c r="AM257" i="19"/>
  <c r="AM258" i="19"/>
  <c r="AM259" i="19"/>
  <c r="AM260" i="19"/>
  <c r="AM261" i="19"/>
  <c r="AM262" i="19"/>
  <c r="AM263" i="19"/>
  <c r="AM264" i="19"/>
  <c r="AM265" i="19"/>
  <c r="AM266" i="19"/>
  <c r="AM267" i="19"/>
  <c r="AM268" i="19"/>
  <c r="AM269" i="19"/>
  <c r="AM270" i="19"/>
  <c r="AM271" i="19"/>
  <c r="AM272" i="19"/>
  <c r="AM273" i="19"/>
  <c r="AM274" i="19"/>
  <c r="AM275" i="19"/>
  <c r="AM276" i="19"/>
  <c r="AM277" i="19"/>
  <c r="AM278" i="19"/>
  <c r="AM279" i="19"/>
  <c r="AM280" i="19"/>
  <c r="AM281" i="19"/>
  <c r="AM282" i="19"/>
  <c r="AM283" i="19"/>
  <c r="AM284" i="19"/>
  <c r="AM285" i="19"/>
  <c r="AM286" i="19"/>
  <c r="AM287" i="19"/>
  <c r="AM288" i="19"/>
  <c r="AM289" i="19"/>
  <c r="AM290" i="19"/>
  <c r="AM291" i="19"/>
  <c r="AM292" i="19"/>
  <c r="AM293" i="19"/>
  <c r="AM294" i="19"/>
  <c r="AM295" i="19"/>
  <c r="AM296" i="19"/>
  <c r="AM297" i="19"/>
  <c r="AM298" i="19"/>
  <c r="AM299" i="19"/>
  <c r="AM300" i="19"/>
  <c r="AM301" i="19"/>
  <c r="AM302" i="19"/>
  <c r="AM303" i="19"/>
  <c r="AM304" i="19"/>
  <c r="AM305" i="19"/>
  <c r="AM306" i="19"/>
  <c r="AM307" i="19"/>
  <c r="AM308" i="19"/>
  <c r="AM309" i="19"/>
  <c r="AM310" i="19"/>
  <c r="AM311" i="19"/>
  <c r="AM312" i="19"/>
  <c r="AM313" i="19"/>
  <c r="AM314" i="19"/>
  <c r="AM315" i="19"/>
  <c r="AM316" i="19"/>
  <c r="AM317" i="19"/>
  <c r="AM318" i="19"/>
  <c r="AM319" i="19"/>
  <c r="AM320" i="19"/>
  <c r="AM321" i="19"/>
  <c r="AM322" i="19"/>
  <c r="AM323" i="19"/>
  <c r="AM324" i="19"/>
  <c r="AM325" i="19"/>
  <c r="AM326" i="19"/>
  <c r="AM327" i="19"/>
  <c r="AM328" i="19"/>
  <c r="AM329" i="19"/>
  <c r="AM330" i="19"/>
  <c r="AM331" i="19"/>
  <c r="AM332" i="19"/>
  <c r="AM333" i="19"/>
  <c r="AM334" i="19"/>
  <c r="AM335" i="19"/>
  <c r="AM336" i="19"/>
  <c r="AM337" i="19"/>
  <c r="AM338" i="19"/>
  <c r="AM339" i="19"/>
  <c r="AM340" i="19"/>
  <c r="AM341" i="19"/>
  <c r="AM342" i="19"/>
  <c r="AM343" i="19"/>
  <c r="AM344" i="19"/>
  <c r="AM345" i="19"/>
  <c r="AM346" i="19"/>
  <c r="AM347" i="19"/>
  <c r="AM348" i="19"/>
  <c r="AM349" i="19"/>
  <c r="AM350" i="19"/>
  <c r="AM351" i="19"/>
  <c r="AM352" i="19"/>
  <c r="AM353" i="19"/>
  <c r="AM354" i="19"/>
  <c r="AM355" i="19"/>
  <c r="AM356" i="19"/>
  <c r="AM357" i="19"/>
  <c r="AM358" i="19"/>
  <c r="AM359" i="19"/>
  <c r="AM360" i="19"/>
  <c r="AM361" i="19"/>
  <c r="AM362" i="19"/>
  <c r="AM363" i="19"/>
  <c r="AM364" i="19"/>
  <c r="AM365" i="19"/>
  <c r="AM366" i="19"/>
  <c r="AM367" i="19"/>
  <c r="AM368" i="19"/>
  <c r="AM369" i="19"/>
  <c r="AM370" i="19"/>
  <c r="AM371" i="19"/>
  <c r="AM372" i="19"/>
  <c r="AM373" i="19"/>
  <c r="AM374" i="19"/>
  <c r="AM375" i="19"/>
  <c r="AM376" i="19"/>
  <c r="AM377" i="19"/>
  <c r="AM378" i="19"/>
  <c r="AM379" i="19"/>
  <c r="AM380" i="19"/>
  <c r="AM381" i="19"/>
  <c r="AM382" i="19"/>
  <c r="AM383" i="19"/>
  <c r="AM384" i="19"/>
  <c r="AM385" i="19"/>
  <c r="AM386" i="19"/>
  <c r="AM387" i="19"/>
  <c r="AM388" i="19"/>
  <c r="AM389" i="19"/>
  <c r="AM390" i="19"/>
  <c r="AM391" i="19"/>
  <c r="AM392" i="19"/>
  <c r="AM393" i="19"/>
  <c r="AM394" i="19"/>
  <c r="AM395" i="19"/>
  <c r="AM396" i="19"/>
  <c r="AM397" i="19"/>
  <c r="AM398" i="19"/>
  <c r="AM399" i="19"/>
  <c r="AM400" i="19"/>
  <c r="AM401" i="19"/>
  <c r="AM402" i="19"/>
  <c r="AM403" i="19"/>
  <c r="AM404" i="19"/>
  <c r="AM405" i="19"/>
  <c r="AM406" i="19"/>
  <c r="AM407" i="19"/>
  <c r="AM408" i="19"/>
  <c r="AM409" i="19"/>
  <c r="AM410" i="19"/>
  <c r="AM411" i="19"/>
  <c r="AM412" i="19"/>
  <c r="AM413" i="19"/>
  <c r="AM414" i="19"/>
  <c r="AM415" i="19"/>
  <c r="AM416" i="19"/>
  <c r="AM417" i="19"/>
  <c r="AM418" i="19"/>
  <c r="AM419" i="19"/>
  <c r="AM420" i="19"/>
  <c r="AM421" i="19"/>
  <c r="AM22" i="19"/>
  <c r="BA23" i="19" l="1"/>
  <c r="BA24" i="19"/>
  <c r="BA30" i="19"/>
  <c r="BA78" i="19"/>
  <c r="BA121" i="19"/>
  <c r="BA22" i="19"/>
  <c r="K23" i="23"/>
  <c r="AU23" i="19" s="1"/>
  <c r="K24" i="23"/>
  <c r="AU24" i="19" s="1"/>
  <c r="K25" i="23"/>
  <c r="AU25" i="19" s="1"/>
  <c r="K26" i="23"/>
  <c r="AU26" i="19" s="1"/>
  <c r="K27" i="23"/>
  <c r="AU27" i="19" s="1"/>
  <c r="K28" i="23"/>
  <c r="AU28" i="19" s="1"/>
  <c r="K29" i="23"/>
  <c r="AU29" i="19" s="1"/>
  <c r="K30" i="23"/>
  <c r="AU30" i="19" s="1"/>
  <c r="K31" i="23"/>
  <c r="AU31" i="19" s="1"/>
  <c r="K32" i="23"/>
  <c r="AU32" i="19" s="1"/>
  <c r="K33" i="23"/>
  <c r="AU33" i="19" s="1"/>
  <c r="K34" i="23"/>
  <c r="AU34" i="19" s="1"/>
  <c r="K35" i="23"/>
  <c r="AU35" i="19" s="1"/>
  <c r="K36" i="23"/>
  <c r="AU36" i="19" s="1"/>
  <c r="K37" i="23"/>
  <c r="AU37" i="19" s="1"/>
  <c r="K38" i="23"/>
  <c r="K39" i="23"/>
  <c r="K40" i="23"/>
  <c r="AU40" i="19" s="1"/>
  <c r="K41" i="23"/>
  <c r="AU41" i="19" s="1"/>
  <c r="K42" i="23"/>
  <c r="AU42" i="19" s="1"/>
  <c r="K43" i="23"/>
  <c r="AU43" i="19" s="1"/>
  <c r="K44" i="23"/>
  <c r="AU44" i="19" s="1"/>
  <c r="K45" i="23"/>
  <c r="AU45" i="19" s="1"/>
  <c r="K46" i="23"/>
  <c r="AU46" i="19" s="1"/>
  <c r="K47" i="23"/>
  <c r="AU47" i="19" s="1"/>
  <c r="K48" i="23"/>
  <c r="AU48" i="19" s="1"/>
  <c r="K49" i="23"/>
  <c r="AU49" i="19" s="1"/>
  <c r="K50" i="23"/>
  <c r="AU50" i="19" s="1"/>
  <c r="K51" i="23"/>
  <c r="AU51" i="19" s="1"/>
  <c r="K52" i="23"/>
  <c r="AU52" i="19" s="1"/>
  <c r="K53" i="23"/>
  <c r="AU53" i="19" s="1"/>
  <c r="K54" i="23"/>
  <c r="AU54" i="19" s="1"/>
  <c r="K55" i="23"/>
  <c r="AU55" i="19" s="1"/>
  <c r="K56" i="23"/>
  <c r="AU56" i="19" s="1"/>
  <c r="K57" i="23"/>
  <c r="AU57" i="19" s="1"/>
  <c r="K58" i="23"/>
  <c r="AU58" i="19" s="1"/>
  <c r="K59" i="23"/>
  <c r="AU59" i="19" s="1"/>
  <c r="K60" i="23"/>
  <c r="AU60" i="19" s="1"/>
  <c r="K61" i="23"/>
  <c r="AU61" i="19" s="1"/>
  <c r="K62" i="23"/>
  <c r="AU62" i="19" s="1"/>
  <c r="K63" i="23"/>
  <c r="AU63" i="19" s="1"/>
  <c r="K64" i="23"/>
  <c r="AU64" i="19" s="1"/>
  <c r="K65" i="23"/>
  <c r="AU65" i="19" s="1"/>
  <c r="K66" i="23"/>
  <c r="AU66" i="19" s="1"/>
  <c r="K67" i="23"/>
  <c r="AU67" i="19" s="1"/>
  <c r="K68" i="23"/>
  <c r="AU68" i="19" s="1"/>
  <c r="K69" i="23"/>
  <c r="AU69" i="19" s="1"/>
  <c r="K70" i="23"/>
  <c r="AU70" i="19" s="1"/>
  <c r="K71" i="23"/>
  <c r="AU71" i="19" s="1"/>
  <c r="K72" i="23"/>
  <c r="AU72" i="19" s="1"/>
  <c r="K73" i="23"/>
  <c r="K74" i="23"/>
  <c r="K75" i="23"/>
  <c r="K76" i="23"/>
  <c r="K77" i="23"/>
  <c r="K78" i="23"/>
  <c r="K79" i="23"/>
  <c r="K80" i="23"/>
  <c r="K81" i="23"/>
  <c r="K82" i="23"/>
  <c r="K83" i="23"/>
  <c r="K84" i="23"/>
  <c r="K85" i="23"/>
  <c r="K86" i="23"/>
  <c r="K87" i="23"/>
  <c r="K88" i="23"/>
  <c r="K89" i="23"/>
  <c r="K90" i="23"/>
  <c r="K91" i="23"/>
  <c r="K92" i="23"/>
  <c r="K93" i="23"/>
  <c r="K94" i="23"/>
  <c r="K95" i="23"/>
  <c r="K96" i="23"/>
  <c r="K97" i="23"/>
  <c r="K98" i="23"/>
  <c r="K99" i="23"/>
  <c r="K100" i="23"/>
  <c r="K101" i="23"/>
  <c r="K102" i="23"/>
  <c r="K103" i="23"/>
  <c r="K104" i="23"/>
  <c r="K105" i="23"/>
  <c r="K106" i="23"/>
  <c r="K107" i="23"/>
  <c r="K108" i="23"/>
  <c r="K109" i="23"/>
  <c r="K110" i="23"/>
  <c r="K111" i="23"/>
  <c r="K112" i="23"/>
  <c r="K113" i="23"/>
  <c r="K114" i="23"/>
  <c r="K115" i="23"/>
  <c r="K116" i="23"/>
  <c r="K117" i="23"/>
  <c r="K118" i="23"/>
  <c r="K119" i="23"/>
  <c r="K120" i="23"/>
  <c r="K121" i="23"/>
  <c r="K122" i="23"/>
  <c r="K123" i="23"/>
  <c r="K124" i="23"/>
  <c r="K125" i="23"/>
  <c r="K126" i="23"/>
  <c r="K127" i="23"/>
  <c r="K128" i="23"/>
  <c r="K129" i="23"/>
  <c r="K130" i="23"/>
  <c r="K131" i="23"/>
  <c r="K132" i="23"/>
  <c r="K133" i="23"/>
  <c r="K134" i="23"/>
  <c r="K135" i="23"/>
  <c r="K136" i="23"/>
  <c r="K137" i="23"/>
  <c r="K138" i="23"/>
  <c r="K139" i="23"/>
  <c r="K140" i="23"/>
  <c r="K141" i="23"/>
  <c r="K142" i="23"/>
  <c r="K143" i="23"/>
  <c r="K144" i="23"/>
  <c r="K145" i="23"/>
  <c r="K146" i="23"/>
  <c r="K147" i="23"/>
  <c r="K148" i="23"/>
  <c r="K149" i="23"/>
  <c r="K150" i="23"/>
  <c r="K151" i="23"/>
  <c r="K152" i="23"/>
  <c r="K153" i="23"/>
  <c r="K154" i="23"/>
  <c r="K155" i="23"/>
  <c r="K156" i="23"/>
  <c r="K157" i="23"/>
  <c r="K158" i="23"/>
  <c r="K159" i="23"/>
  <c r="K160" i="23"/>
  <c r="K161" i="23"/>
  <c r="K162" i="23"/>
  <c r="K163" i="23"/>
  <c r="K164" i="23"/>
  <c r="K165" i="23"/>
  <c r="K166" i="23"/>
  <c r="K167" i="23"/>
  <c r="K168" i="23"/>
  <c r="K169" i="23"/>
  <c r="K170" i="23"/>
  <c r="K171" i="23"/>
  <c r="K172" i="23"/>
  <c r="K173" i="23"/>
  <c r="K174" i="23"/>
  <c r="K175" i="23"/>
  <c r="K176" i="23"/>
  <c r="K177" i="23"/>
  <c r="K178" i="23"/>
  <c r="K179" i="23"/>
  <c r="K180" i="23"/>
  <c r="K181" i="23"/>
  <c r="K182" i="23"/>
  <c r="K183" i="23"/>
  <c r="K184" i="23"/>
  <c r="K185" i="23"/>
  <c r="K186" i="23"/>
  <c r="K187" i="23"/>
  <c r="K188" i="23"/>
  <c r="K189" i="23"/>
  <c r="K190" i="23"/>
  <c r="K191" i="23"/>
  <c r="K192" i="23"/>
  <c r="K193" i="23"/>
  <c r="K194" i="23"/>
  <c r="K195" i="23"/>
  <c r="K196" i="23"/>
  <c r="K197" i="23"/>
  <c r="K198" i="23"/>
  <c r="K199" i="23"/>
  <c r="K200" i="23"/>
  <c r="K201" i="23"/>
  <c r="K202" i="23"/>
  <c r="K203" i="23"/>
  <c r="K204" i="23"/>
  <c r="K205" i="23"/>
  <c r="K206" i="23"/>
  <c r="K207" i="23"/>
  <c r="K208" i="23"/>
  <c r="K209" i="23"/>
  <c r="K210" i="23"/>
  <c r="K211" i="23"/>
  <c r="K212" i="23"/>
  <c r="K213" i="23"/>
  <c r="K214" i="23"/>
  <c r="K215" i="23"/>
  <c r="K216" i="23"/>
  <c r="K217" i="23"/>
  <c r="K218" i="23"/>
  <c r="K219" i="23"/>
  <c r="K220" i="23"/>
  <c r="K221" i="23"/>
  <c r="K222" i="23"/>
  <c r="K223" i="23"/>
  <c r="K224" i="23"/>
  <c r="K225" i="23"/>
  <c r="K226" i="23"/>
  <c r="K227" i="23"/>
  <c r="K228" i="23"/>
  <c r="K229" i="23"/>
  <c r="K230" i="23"/>
  <c r="K231" i="23"/>
  <c r="K232" i="23"/>
  <c r="K233" i="23"/>
  <c r="K234" i="23"/>
  <c r="K235" i="23"/>
  <c r="K236" i="23"/>
  <c r="K237" i="23"/>
  <c r="K238" i="23"/>
  <c r="K239" i="23"/>
  <c r="K240" i="23"/>
  <c r="K241" i="23"/>
  <c r="K242" i="23"/>
  <c r="K243" i="23"/>
  <c r="K244" i="23"/>
  <c r="K245" i="23"/>
  <c r="K246" i="23"/>
  <c r="K247" i="23"/>
  <c r="K248" i="23"/>
  <c r="K249" i="23"/>
  <c r="K250" i="23"/>
  <c r="K251" i="23"/>
  <c r="K252" i="23"/>
  <c r="K253" i="23"/>
  <c r="K254" i="23"/>
  <c r="K255" i="23"/>
  <c r="K256" i="23"/>
  <c r="K257" i="23"/>
  <c r="K258" i="23"/>
  <c r="K259" i="23"/>
  <c r="K260" i="23"/>
  <c r="K261" i="23"/>
  <c r="K262" i="23"/>
  <c r="K263" i="23"/>
  <c r="K264" i="23"/>
  <c r="K265" i="23"/>
  <c r="K266" i="23"/>
  <c r="K267" i="23"/>
  <c r="K268" i="23"/>
  <c r="K269" i="23"/>
  <c r="K270" i="23"/>
  <c r="K271" i="23"/>
  <c r="K272" i="23"/>
  <c r="K273" i="23"/>
  <c r="K274" i="23"/>
  <c r="K275" i="23"/>
  <c r="K276" i="23"/>
  <c r="K277" i="23"/>
  <c r="K278" i="23"/>
  <c r="K279" i="23"/>
  <c r="K280" i="23"/>
  <c r="K281" i="23"/>
  <c r="K282" i="23"/>
  <c r="K283" i="23"/>
  <c r="K284" i="23"/>
  <c r="K285" i="23"/>
  <c r="K286" i="23"/>
  <c r="K287" i="23"/>
  <c r="K288" i="23"/>
  <c r="K289" i="23"/>
  <c r="K290" i="23"/>
  <c r="K291" i="23"/>
  <c r="K292" i="23"/>
  <c r="K293" i="23"/>
  <c r="K294" i="23"/>
  <c r="K295" i="23"/>
  <c r="K296" i="23"/>
  <c r="K297" i="23"/>
  <c r="K298" i="23"/>
  <c r="K299" i="23"/>
  <c r="K300" i="23"/>
  <c r="K301" i="23"/>
  <c r="K302" i="23"/>
  <c r="K303" i="23"/>
  <c r="K304" i="23"/>
  <c r="K305" i="23"/>
  <c r="K306" i="23"/>
  <c r="K307" i="23"/>
  <c r="K308" i="23"/>
  <c r="K309" i="23"/>
  <c r="K310" i="23"/>
  <c r="K311" i="23"/>
  <c r="K312" i="23"/>
  <c r="K313" i="23"/>
  <c r="K314" i="23"/>
  <c r="K315" i="23"/>
  <c r="K316" i="23"/>
  <c r="K317" i="23"/>
  <c r="K318" i="23"/>
  <c r="K319" i="23"/>
  <c r="K320" i="23"/>
  <c r="K321" i="23"/>
  <c r="K322" i="23"/>
  <c r="K323" i="23"/>
  <c r="K324" i="23"/>
  <c r="K325" i="23"/>
  <c r="K326" i="23"/>
  <c r="K327" i="23"/>
  <c r="K328" i="23"/>
  <c r="K329" i="23"/>
  <c r="K330" i="23"/>
  <c r="K331" i="23"/>
  <c r="K332" i="23"/>
  <c r="K333" i="23"/>
  <c r="K334" i="23"/>
  <c r="K335" i="23"/>
  <c r="K336" i="23"/>
  <c r="K337" i="23"/>
  <c r="K338" i="23"/>
  <c r="K339" i="23"/>
  <c r="K340" i="23"/>
  <c r="K341" i="23"/>
  <c r="K342" i="23"/>
  <c r="K343" i="23"/>
  <c r="K344" i="23"/>
  <c r="K345" i="23"/>
  <c r="K346" i="23"/>
  <c r="K347" i="23"/>
  <c r="K348" i="23"/>
  <c r="K349" i="23"/>
  <c r="K350" i="23"/>
  <c r="K351" i="23"/>
  <c r="K352" i="23"/>
  <c r="K353" i="23"/>
  <c r="K354" i="23"/>
  <c r="K355" i="23"/>
  <c r="K356" i="23"/>
  <c r="K357" i="23"/>
  <c r="K358" i="23"/>
  <c r="K359" i="23"/>
  <c r="K360" i="23"/>
  <c r="K361" i="23"/>
  <c r="K362" i="23"/>
  <c r="K363" i="23"/>
  <c r="K364" i="23"/>
  <c r="K365" i="23"/>
  <c r="K366" i="23"/>
  <c r="K367" i="23"/>
  <c r="K368" i="23"/>
  <c r="K369" i="23"/>
  <c r="K370" i="23"/>
  <c r="K371" i="23"/>
  <c r="K372" i="23"/>
  <c r="K373" i="23"/>
  <c r="K374" i="23"/>
  <c r="K375" i="23"/>
  <c r="K376" i="23"/>
  <c r="K377" i="23"/>
  <c r="K378" i="23"/>
  <c r="K379" i="23"/>
  <c r="K380" i="23"/>
  <c r="K381" i="23"/>
  <c r="K382"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419" i="23"/>
  <c r="K420" i="23"/>
  <c r="K421" i="23"/>
  <c r="K22" i="23"/>
  <c r="AU22" i="19" s="1"/>
  <c r="G23" i="23"/>
  <c r="G24" i="23"/>
  <c r="AY24" i="19" s="1"/>
  <c r="G25" i="23"/>
  <c r="G26" i="23"/>
  <c r="G27" i="23"/>
  <c r="G28" i="23"/>
  <c r="G29" i="23"/>
  <c r="G30" i="23"/>
  <c r="AY30" i="19" s="1"/>
  <c r="G31" i="23"/>
  <c r="G32" i="23"/>
  <c r="G33" i="23"/>
  <c r="G34" i="23"/>
  <c r="G35" i="23"/>
  <c r="G36" i="23"/>
  <c r="G37" i="23"/>
  <c r="G38" i="23"/>
  <c r="G39" i="23"/>
  <c r="G40" i="23"/>
  <c r="G41" i="23"/>
  <c r="G42" i="23"/>
  <c r="G43" i="23"/>
  <c r="G44" i="23"/>
  <c r="G45" i="23"/>
  <c r="G46" i="23"/>
  <c r="G47" i="23"/>
  <c r="G48" i="23"/>
  <c r="G49" i="23"/>
  <c r="G50" i="23"/>
  <c r="G51" i="23"/>
  <c r="G52" i="23"/>
  <c r="G53" i="23"/>
  <c r="G54" i="23"/>
  <c r="G55" i="23"/>
  <c r="G56" i="23"/>
  <c r="G57" i="23"/>
  <c r="G58" i="23"/>
  <c r="G59" i="23"/>
  <c r="G60" i="23"/>
  <c r="G61" i="23"/>
  <c r="G62" i="23"/>
  <c r="G63" i="23"/>
  <c r="G64" i="23"/>
  <c r="G65" i="23"/>
  <c r="G66" i="23"/>
  <c r="G67" i="23"/>
  <c r="G68" i="23"/>
  <c r="G69" i="23"/>
  <c r="G70" i="23"/>
  <c r="G71" i="23"/>
  <c r="G72" i="23"/>
  <c r="G73" i="23"/>
  <c r="G74" i="23"/>
  <c r="G75" i="23"/>
  <c r="G76" i="23"/>
  <c r="G77" i="23"/>
  <c r="G78" i="23"/>
  <c r="G79" i="23"/>
  <c r="G80" i="23"/>
  <c r="G81" i="23"/>
  <c r="G82" i="23"/>
  <c r="G83" i="23"/>
  <c r="G84" i="23"/>
  <c r="G85" i="23"/>
  <c r="G86" i="23"/>
  <c r="G87" i="23"/>
  <c r="G88" i="23"/>
  <c r="G89" i="23"/>
  <c r="G90" i="23"/>
  <c r="G91" i="23"/>
  <c r="G92" i="23"/>
  <c r="G93" i="23"/>
  <c r="G94" i="23"/>
  <c r="G95" i="23"/>
  <c r="G96" i="23"/>
  <c r="G97" i="23"/>
  <c r="G98" i="23"/>
  <c r="G99" i="23"/>
  <c r="G100" i="23"/>
  <c r="G101" i="23"/>
  <c r="G102" i="23"/>
  <c r="G103" i="23"/>
  <c r="G104" i="23"/>
  <c r="G105" i="23"/>
  <c r="G106" i="23"/>
  <c r="G107" i="23"/>
  <c r="G108" i="23"/>
  <c r="G109" i="23"/>
  <c r="G110" i="23"/>
  <c r="G111" i="23"/>
  <c r="G112" i="23"/>
  <c r="G113" i="23"/>
  <c r="G114" i="23"/>
  <c r="G115" i="23"/>
  <c r="G116" i="23"/>
  <c r="G117" i="23"/>
  <c r="G118" i="23"/>
  <c r="G119" i="23"/>
  <c r="G120" i="23"/>
  <c r="G121" i="23"/>
  <c r="G122" i="23"/>
  <c r="G123" i="23"/>
  <c r="G124" i="23"/>
  <c r="G125" i="23"/>
  <c r="G126" i="23"/>
  <c r="G127" i="23"/>
  <c r="G128" i="23"/>
  <c r="G129" i="23"/>
  <c r="G130" i="23"/>
  <c r="G131" i="23"/>
  <c r="G132" i="23"/>
  <c r="G133" i="23"/>
  <c r="G134" i="23"/>
  <c r="G135" i="23"/>
  <c r="G136" i="23"/>
  <c r="G137" i="23"/>
  <c r="G138" i="23"/>
  <c r="G139" i="23"/>
  <c r="G140" i="23"/>
  <c r="G141" i="23"/>
  <c r="G142" i="23"/>
  <c r="G143" i="23"/>
  <c r="G144" i="23"/>
  <c r="G145" i="23"/>
  <c r="G146" i="23"/>
  <c r="G147" i="23"/>
  <c r="G148" i="23"/>
  <c r="G149" i="23"/>
  <c r="G150" i="23"/>
  <c r="G151" i="23"/>
  <c r="G152" i="23"/>
  <c r="G153" i="23"/>
  <c r="G154" i="23"/>
  <c r="G155" i="23"/>
  <c r="G156" i="23"/>
  <c r="G157" i="23"/>
  <c r="G158" i="23"/>
  <c r="G159" i="23"/>
  <c r="G160" i="23"/>
  <c r="G161" i="23"/>
  <c r="G162" i="23"/>
  <c r="G163" i="23"/>
  <c r="G164" i="23"/>
  <c r="G165" i="23"/>
  <c r="G166" i="23"/>
  <c r="G167" i="23"/>
  <c r="G168" i="23"/>
  <c r="G169" i="23"/>
  <c r="G170" i="23"/>
  <c r="G171" i="23"/>
  <c r="G172" i="23"/>
  <c r="G173" i="23"/>
  <c r="G174" i="23"/>
  <c r="G175" i="23"/>
  <c r="G176" i="23"/>
  <c r="G177" i="23"/>
  <c r="G178" i="23"/>
  <c r="G179" i="23"/>
  <c r="G180" i="23"/>
  <c r="G181" i="23"/>
  <c r="G182" i="23"/>
  <c r="G183" i="23"/>
  <c r="G184" i="23"/>
  <c r="G185" i="23"/>
  <c r="G186" i="23"/>
  <c r="G187" i="23"/>
  <c r="G188" i="23"/>
  <c r="G189" i="23"/>
  <c r="G190" i="23"/>
  <c r="G191" i="23"/>
  <c r="G192" i="23"/>
  <c r="G193" i="23"/>
  <c r="G194" i="23"/>
  <c r="G195" i="23"/>
  <c r="G196" i="23"/>
  <c r="G197" i="23"/>
  <c r="G198" i="23"/>
  <c r="G199" i="23"/>
  <c r="G200" i="23"/>
  <c r="G201" i="23"/>
  <c r="G202" i="23"/>
  <c r="G203" i="23"/>
  <c r="G204" i="23"/>
  <c r="G205" i="23"/>
  <c r="G206" i="23"/>
  <c r="G207" i="23"/>
  <c r="G208" i="23"/>
  <c r="G209" i="23"/>
  <c r="G210" i="23"/>
  <c r="G211" i="23"/>
  <c r="G212" i="23"/>
  <c r="G213" i="23"/>
  <c r="G214" i="23"/>
  <c r="G215" i="23"/>
  <c r="G216" i="23"/>
  <c r="G217" i="23"/>
  <c r="G218" i="23"/>
  <c r="G219" i="23"/>
  <c r="G220" i="23"/>
  <c r="G221" i="23"/>
  <c r="G222" i="23"/>
  <c r="G223" i="23"/>
  <c r="G224" i="23"/>
  <c r="G225" i="23"/>
  <c r="G226" i="23"/>
  <c r="G227" i="23"/>
  <c r="G228" i="23"/>
  <c r="G229" i="23"/>
  <c r="G230" i="23"/>
  <c r="G231" i="23"/>
  <c r="G232" i="23"/>
  <c r="G233" i="23"/>
  <c r="G234" i="23"/>
  <c r="G235" i="23"/>
  <c r="G236" i="23"/>
  <c r="G237" i="23"/>
  <c r="G238" i="23"/>
  <c r="G239" i="23"/>
  <c r="G240" i="23"/>
  <c r="G241" i="23"/>
  <c r="G242" i="23"/>
  <c r="G243" i="23"/>
  <c r="G244" i="23"/>
  <c r="G245" i="23"/>
  <c r="G246" i="23"/>
  <c r="G247" i="23"/>
  <c r="G248" i="23"/>
  <c r="G249" i="23"/>
  <c r="G250" i="23"/>
  <c r="G251" i="23"/>
  <c r="G252" i="23"/>
  <c r="G253" i="23"/>
  <c r="G254" i="23"/>
  <c r="G255" i="23"/>
  <c r="G256" i="23"/>
  <c r="G257" i="23"/>
  <c r="G258" i="23"/>
  <c r="G259" i="23"/>
  <c r="G260" i="23"/>
  <c r="G261" i="23"/>
  <c r="G262" i="23"/>
  <c r="G263" i="23"/>
  <c r="G264" i="23"/>
  <c r="G265" i="23"/>
  <c r="G266" i="23"/>
  <c r="G267" i="23"/>
  <c r="G268" i="23"/>
  <c r="G269" i="23"/>
  <c r="G270" i="23"/>
  <c r="G271" i="23"/>
  <c r="G272" i="23"/>
  <c r="G273" i="23"/>
  <c r="G274" i="23"/>
  <c r="G275" i="23"/>
  <c r="G276" i="23"/>
  <c r="G277" i="23"/>
  <c r="G278" i="23"/>
  <c r="G279" i="23"/>
  <c r="G280" i="23"/>
  <c r="G281" i="23"/>
  <c r="G282" i="23"/>
  <c r="G283" i="23"/>
  <c r="G284" i="23"/>
  <c r="G285" i="23"/>
  <c r="G286" i="23"/>
  <c r="G287" i="23"/>
  <c r="G288" i="23"/>
  <c r="G289" i="23"/>
  <c r="G290" i="23"/>
  <c r="G291" i="23"/>
  <c r="G292" i="23"/>
  <c r="G293" i="23"/>
  <c r="G294" i="23"/>
  <c r="G295" i="23"/>
  <c r="G296" i="23"/>
  <c r="G297" i="23"/>
  <c r="G298" i="23"/>
  <c r="G299" i="23"/>
  <c r="G300" i="23"/>
  <c r="G301" i="23"/>
  <c r="G302" i="23"/>
  <c r="G303" i="23"/>
  <c r="G304" i="23"/>
  <c r="G305" i="23"/>
  <c r="G306" i="23"/>
  <c r="G307" i="23"/>
  <c r="G308" i="23"/>
  <c r="G309" i="23"/>
  <c r="G310" i="23"/>
  <c r="G311" i="23"/>
  <c r="G312" i="23"/>
  <c r="G313" i="23"/>
  <c r="G314" i="23"/>
  <c r="G315" i="23"/>
  <c r="G316" i="23"/>
  <c r="G317" i="23"/>
  <c r="G318" i="23"/>
  <c r="G319" i="23"/>
  <c r="G320" i="23"/>
  <c r="G321" i="23"/>
  <c r="G322" i="23"/>
  <c r="G323" i="23"/>
  <c r="G324" i="23"/>
  <c r="G325" i="23"/>
  <c r="G326" i="23"/>
  <c r="G327" i="23"/>
  <c r="G328" i="23"/>
  <c r="G329" i="23"/>
  <c r="G330" i="23"/>
  <c r="G331" i="23"/>
  <c r="G332" i="23"/>
  <c r="G333" i="23"/>
  <c r="G334" i="23"/>
  <c r="G335" i="23"/>
  <c r="G336" i="23"/>
  <c r="G337" i="23"/>
  <c r="G338" i="23"/>
  <c r="G339" i="23"/>
  <c r="G340" i="23"/>
  <c r="G341" i="23"/>
  <c r="G342" i="23"/>
  <c r="G343" i="23"/>
  <c r="G344" i="23"/>
  <c r="G345" i="23"/>
  <c r="G346" i="23"/>
  <c r="G347" i="23"/>
  <c r="G348" i="23"/>
  <c r="G349" i="23"/>
  <c r="G350" i="23"/>
  <c r="G351" i="23"/>
  <c r="G352" i="23"/>
  <c r="G353" i="23"/>
  <c r="G354" i="23"/>
  <c r="G355" i="23"/>
  <c r="G356" i="23"/>
  <c r="G357" i="23"/>
  <c r="G358" i="23"/>
  <c r="G359" i="23"/>
  <c r="G360" i="23"/>
  <c r="G361" i="23"/>
  <c r="G362" i="23"/>
  <c r="G363" i="23"/>
  <c r="G364" i="23"/>
  <c r="G365" i="23"/>
  <c r="G366" i="23"/>
  <c r="G367" i="23"/>
  <c r="G368" i="23"/>
  <c r="G369" i="23"/>
  <c r="G370" i="23"/>
  <c r="G371" i="23"/>
  <c r="G372" i="23"/>
  <c r="G373" i="23"/>
  <c r="G374" i="23"/>
  <c r="G375" i="23"/>
  <c r="G376" i="23"/>
  <c r="G377" i="23"/>
  <c r="G378" i="23"/>
  <c r="G379" i="23"/>
  <c r="G380" i="23"/>
  <c r="G381" i="23"/>
  <c r="G382" i="23"/>
  <c r="G383" i="23"/>
  <c r="G384" i="23"/>
  <c r="G385" i="23"/>
  <c r="G386" i="23"/>
  <c r="G387" i="23"/>
  <c r="G388" i="23"/>
  <c r="G389" i="23"/>
  <c r="G390" i="23"/>
  <c r="G391" i="23"/>
  <c r="G392" i="23"/>
  <c r="G393" i="23"/>
  <c r="G394" i="23"/>
  <c r="G395" i="23"/>
  <c r="G396" i="23"/>
  <c r="G397" i="23"/>
  <c r="G398" i="23"/>
  <c r="G399" i="23"/>
  <c r="G400" i="23"/>
  <c r="G401" i="23"/>
  <c r="G402" i="23"/>
  <c r="G403" i="23"/>
  <c r="G404" i="23"/>
  <c r="G405" i="23"/>
  <c r="G406" i="23"/>
  <c r="G407" i="23"/>
  <c r="G408" i="23"/>
  <c r="G409" i="23"/>
  <c r="G410" i="23"/>
  <c r="G411" i="23"/>
  <c r="G412" i="23"/>
  <c r="G413" i="23"/>
  <c r="G414" i="23"/>
  <c r="G415" i="23"/>
  <c r="G416" i="23"/>
  <c r="G417" i="23"/>
  <c r="G418" i="23"/>
  <c r="G419" i="23"/>
  <c r="G420" i="23"/>
  <c r="G421" i="23"/>
  <c r="G22" i="23"/>
  <c r="AY22" i="19" s="1"/>
  <c r="Q12" i="19"/>
  <c r="Q11" i="19"/>
  <c r="W9" i="19" s="1"/>
  <c r="Q10" i="19"/>
  <c r="Q9" i="19"/>
  <c r="Q8" i="19"/>
  <c r="W8" i="19" s="1"/>
  <c r="Q7" i="19"/>
  <c r="Q6" i="19"/>
  <c r="Q5" i="19"/>
  <c r="W7" i="19" s="1"/>
  <c r="G5" i="19"/>
  <c r="D29" i="20" l="1"/>
  <c r="AY72" i="19"/>
  <c r="AT72" i="19"/>
  <c r="AY70" i="19"/>
  <c r="AT70" i="19"/>
  <c r="AY68" i="19"/>
  <c r="AT68" i="19"/>
  <c r="AY66" i="19"/>
  <c r="AT66" i="19"/>
  <c r="AY64" i="19"/>
  <c r="AT64" i="19"/>
  <c r="AY62" i="19"/>
  <c r="AT62" i="19"/>
  <c r="AY60" i="19"/>
  <c r="AT60" i="19"/>
  <c r="AY58" i="19"/>
  <c r="AT58" i="19"/>
  <c r="AY56" i="19"/>
  <c r="AT56" i="19"/>
  <c r="AY54" i="19"/>
  <c r="AT54" i="19"/>
  <c r="AY52" i="19"/>
  <c r="AT52" i="19"/>
  <c r="AY50" i="19"/>
  <c r="AT50" i="19"/>
  <c r="AY48" i="19"/>
  <c r="AT48" i="19"/>
  <c r="AY46" i="19"/>
  <c r="AT46" i="19"/>
  <c r="AY44" i="19"/>
  <c r="AT44" i="19"/>
  <c r="AY42" i="19"/>
  <c r="AT42" i="19"/>
  <c r="AY40" i="19"/>
  <c r="AT40" i="19"/>
  <c r="AY36" i="19"/>
  <c r="AT36" i="19"/>
  <c r="AY34" i="19"/>
  <c r="AT34" i="19"/>
  <c r="AY71" i="19"/>
  <c r="AT71" i="19"/>
  <c r="AY69" i="19"/>
  <c r="AT69" i="19"/>
  <c r="AY67" i="19"/>
  <c r="AT67" i="19"/>
  <c r="AY65" i="19"/>
  <c r="AT65" i="19"/>
  <c r="AY63" i="19"/>
  <c r="AT63" i="19"/>
  <c r="AY61" i="19"/>
  <c r="AT61" i="19"/>
  <c r="AY59" i="19"/>
  <c r="AT59" i="19"/>
  <c r="AY57" i="19"/>
  <c r="AT57" i="19"/>
  <c r="AY55" i="19"/>
  <c r="AT55" i="19"/>
  <c r="AY53" i="19"/>
  <c r="AT53" i="19"/>
  <c r="AY51" i="19"/>
  <c r="AT51" i="19"/>
  <c r="AY49" i="19"/>
  <c r="AT49" i="19"/>
  <c r="AY47" i="19"/>
  <c r="AT47" i="19"/>
  <c r="AY45" i="19"/>
  <c r="AT45" i="19"/>
  <c r="AY43" i="19"/>
  <c r="AT43" i="19"/>
  <c r="AY41" i="19"/>
  <c r="AT41" i="19"/>
  <c r="AY37" i="19"/>
  <c r="AT37" i="19"/>
  <c r="AY35" i="19"/>
  <c r="AT35" i="19"/>
  <c r="AY33" i="19"/>
  <c r="AT33" i="19"/>
  <c r="AY32" i="19"/>
  <c r="AT32" i="19"/>
  <c r="AY31" i="19"/>
  <c r="AT31" i="19"/>
  <c r="AY29" i="19"/>
  <c r="AT29" i="19"/>
  <c r="AY28" i="19"/>
  <c r="AT28" i="19"/>
  <c r="AY27" i="19"/>
  <c r="AT27" i="19"/>
  <c r="AY26" i="19"/>
  <c r="AT26" i="19"/>
  <c r="AY25" i="19"/>
  <c r="AT25" i="19"/>
  <c r="AY23" i="19"/>
  <c r="AT23" i="19"/>
  <c r="AY121" i="19"/>
  <c r="AT121" i="19"/>
  <c r="AY78" i="19"/>
  <c r="AT78" i="19"/>
  <c r="AT30" i="19"/>
  <c r="D35" i="20"/>
  <c r="F35" i="20" s="1"/>
  <c r="AN420" i="23"/>
  <c r="AN418" i="23"/>
  <c r="AN414" i="23"/>
  <c r="AN410" i="23"/>
  <c r="AN406" i="23"/>
  <c r="AN404" i="23"/>
  <c r="AN400" i="23"/>
  <c r="AN398" i="23"/>
  <c r="AN394" i="23"/>
  <c r="AN392" i="23"/>
  <c r="AN386" i="23"/>
  <c r="AN382" i="23"/>
  <c r="AN380" i="23"/>
  <c r="AN376" i="23"/>
  <c r="AN372" i="23"/>
  <c r="AN368" i="23"/>
  <c r="AN366" i="23"/>
  <c r="AN362" i="23"/>
  <c r="AN358" i="23"/>
  <c r="AN354" i="23"/>
  <c r="AN352" i="23"/>
  <c r="AN348" i="23"/>
  <c r="AN344" i="23"/>
  <c r="AN340" i="23"/>
  <c r="AN338" i="23"/>
  <c r="AN334" i="23"/>
  <c r="AN332" i="23"/>
  <c r="AN328" i="23"/>
  <c r="AN324" i="23"/>
  <c r="AN322" i="23"/>
  <c r="AN318" i="23"/>
  <c r="AN316" i="23"/>
  <c r="AN312" i="23"/>
  <c r="AN308" i="23"/>
  <c r="AN306" i="23"/>
  <c r="AN304" i="23"/>
  <c r="AN300" i="23"/>
  <c r="AN296" i="23"/>
  <c r="AN292" i="23"/>
  <c r="AN290" i="23"/>
  <c r="AN286" i="23"/>
  <c r="AN284" i="23"/>
  <c r="AN280" i="23"/>
  <c r="AN276" i="23"/>
  <c r="AN274" i="23"/>
  <c r="AN270" i="23"/>
  <c r="AN266" i="23"/>
  <c r="AN262" i="23"/>
  <c r="AN260" i="23"/>
  <c r="AN258" i="23"/>
  <c r="AN254" i="23"/>
  <c r="AN252" i="23"/>
  <c r="AN250" i="23"/>
  <c r="AN248" i="23"/>
  <c r="AN246" i="23"/>
  <c r="AN244" i="23"/>
  <c r="AN242" i="23"/>
  <c r="AN238" i="23"/>
  <c r="AN236" i="23"/>
  <c r="AN234" i="23"/>
  <c r="AN232" i="23"/>
  <c r="AN230" i="23"/>
  <c r="AN228" i="23"/>
  <c r="AN226" i="23"/>
  <c r="AN224" i="23"/>
  <c r="AN222" i="23"/>
  <c r="AN220" i="23"/>
  <c r="AN218" i="23"/>
  <c r="AN216" i="23"/>
  <c r="AN214" i="23"/>
  <c r="AN212" i="23"/>
  <c r="AN210" i="23"/>
  <c r="AN208" i="23"/>
  <c r="AN206" i="23"/>
  <c r="AN204" i="23"/>
  <c r="AN202" i="23"/>
  <c r="AN198" i="23"/>
  <c r="AN196" i="23"/>
  <c r="AN194" i="23"/>
  <c r="AN192" i="23"/>
  <c r="AN190" i="23"/>
  <c r="AN188" i="23"/>
  <c r="AN186" i="23"/>
  <c r="AN184" i="23"/>
  <c r="AN182" i="23"/>
  <c r="AN180" i="23"/>
  <c r="AN178" i="23"/>
  <c r="AN176" i="23"/>
  <c r="AN174" i="23"/>
  <c r="AN172" i="23"/>
  <c r="AN170" i="23"/>
  <c r="AN168" i="23"/>
  <c r="AN166" i="23"/>
  <c r="AN164" i="23"/>
  <c r="AN162" i="23"/>
  <c r="AN160" i="23"/>
  <c r="AN158" i="23"/>
  <c r="AN156" i="23"/>
  <c r="AN154" i="23"/>
  <c r="AN152" i="23"/>
  <c r="AN150" i="23"/>
  <c r="AN148" i="23"/>
  <c r="AN146" i="23"/>
  <c r="AN144" i="23"/>
  <c r="AN142" i="23"/>
  <c r="AN140" i="23"/>
  <c r="AN138" i="23"/>
  <c r="AN136" i="23"/>
  <c r="AN134" i="23"/>
  <c r="AN132" i="23"/>
  <c r="AN130" i="23"/>
  <c r="AN128" i="23"/>
  <c r="AN126" i="23"/>
  <c r="AN124" i="23"/>
  <c r="AN122" i="23"/>
  <c r="AN120" i="23"/>
  <c r="AN118" i="23"/>
  <c r="AN116" i="23"/>
  <c r="AN114" i="23"/>
  <c r="AN112" i="23"/>
  <c r="AN110" i="23"/>
  <c r="AN108" i="23"/>
  <c r="AN106" i="23"/>
  <c r="AN104" i="23"/>
  <c r="AN102" i="23"/>
  <c r="AN100" i="23"/>
  <c r="AN98" i="23"/>
  <c r="AN96" i="23"/>
  <c r="AN94" i="23"/>
  <c r="AN92" i="23"/>
  <c r="AN90" i="23"/>
  <c r="AN88" i="23"/>
  <c r="AN86" i="23"/>
  <c r="AN84" i="23"/>
  <c r="AN82" i="23"/>
  <c r="AN80" i="23"/>
  <c r="AN78" i="23"/>
  <c r="AN76" i="23"/>
  <c r="AN74" i="23"/>
  <c r="AN72" i="23"/>
  <c r="AN70" i="23"/>
  <c r="AN68" i="23"/>
  <c r="AN66" i="23"/>
  <c r="AN64" i="23"/>
  <c r="AN62" i="23"/>
  <c r="AN60" i="23"/>
  <c r="AN58" i="23"/>
  <c r="AN56" i="23"/>
  <c r="AN54" i="23"/>
  <c r="AN52" i="23"/>
  <c r="AN50" i="23"/>
  <c r="AN48" i="23"/>
  <c r="AN46" i="23"/>
  <c r="AN44" i="23"/>
  <c r="AN42" i="23"/>
  <c r="AN40" i="23"/>
  <c r="AN38" i="23"/>
  <c r="AN36" i="23"/>
  <c r="AN34" i="23"/>
  <c r="AN32" i="23"/>
  <c r="AN30" i="23"/>
  <c r="AN28" i="23"/>
  <c r="AN26" i="23"/>
  <c r="AN421" i="23"/>
  <c r="AN419" i="23"/>
  <c r="AN417" i="23"/>
  <c r="AN415" i="23"/>
  <c r="AN413" i="23"/>
  <c r="AN411" i="23"/>
  <c r="AN409" i="23"/>
  <c r="AN407" i="23"/>
  <c r="AN405" i="23"/>
  <c r="AN403" i="23"/>
  <c r="AN401" i="23"/>
  <c r="AN399" i="23"/>
  <c r="AN397" i="23"/>
  <c r="AN395" i="23"/>
  <c r="AN393" i="23"/>
  <c r="AN391" i="23"/>
  <c r="AN389" i="23"/>
  <c r="AN387" i="23"/>
  <c r="AN385" i="23"/>
  <c r="AN383" i="23"/>
  <c r="AN381" i="23"/>
  <c r="AN379" i="23"/>
  <c r="AN377" i="23"/>
  <c r="AN375" i="23"/>
  <c r="AN373" i="23"/>
  <c r="AN371" i="23"/>
  <c r="AN369" i="23"/>
  <c r="AN367" i="23"/>
  <c r="AN365" i="23"/>
  <c r="AN363" i="23"/>
  <c r="AN361" i="23"/>
  <c r="AN359" i="23"/>
  <c r="AN357" i="23"/>
  <c r="AN355" i="23"/>
  <c r="AN353" i="23"/>
  <c r="AN351" i="23"/>
  <c r="AN349" i="23"/>
  <c r="AN347" i="23"/>
  <c r="AN345" i="23"/>
  <c r="AN343" i="23"/>
  <c r="AN341" i="23"/>
  <c r="AN339" i="23"/>
  <c r="AN337" i="23"/>
  <c r="AN335" i="23"/>
  <c r="AN333" i="23"/>
  <c r="AN331" i="23"/>
  <c r="AN329" i="23"/>
  <c r="AN327" i="23"/>
  <c r="AN325" i="23"/>
  <c r="AN323" i="23"/>
  <c r="AN321" i="23"/>
  <c r="AN319" i="23"/>
  <c r="AN317" i="23"/>
  <c r="AN315" i="23"/>
  <c r="AN313" i="23"/>
  <c r="AN311" i="23"/>
  <c r="AN309" i="23"/>
  <c r="AN307" i="23"/>
  <c r="AN305" i="23"/>
  <c r="AN303" i="23"/>
  <c r="AN301" i="23"/>
  <c r="AN299" i="23"/>
  <c r="AN297" i="23"/>
  <c r="AN295" i="23"/>
  <c r="AN293" i="23"/>
  <c r="AN291" i="23"/>
  <c r="AN289" i="23"/>
  <c r="AN287" i="23"/>
  <c r="AN285" i="23"/>
  <c r="AN283" i="23"/>
  <c r="AN281" i="23"/>
  <c r="AN279" i="23"/>
  <c r="AN277" i="23"/>
  <c r="AN275" i="23"/>
  <c r="AN273" i="23"/>
  <c r="AN271" i="23"/>
  <c r="AN269" i="23"/>
  <c r="AN267" i="23"/>
  <c r="AN265" i="23"/>
  <c r="AN263" i="23"/>
  <c r="AN261" i="23"/>
  <c r="AN259" i="23"/>
  <c r="AN257" i="23"/>
  <c r="AN255" i="23"/>
  <c r="AN253" i="23"/>
  <c r="AN251" i="23"/>
  <c r="AN249" i="23"/>
  <c r="AN247" i="23"/>
  <c r="AN245" i="23"/>
  <c r="AN243" i="23"/>
  <c r="AN241" i="23"/>
  <c r="AN239" i="23"/>
  <c r="AN237" i="23"/>
  <c r="AN235" i="23"/>
  <c r="AN233" i="23"/>
  <c r="AN231" i="23"/>
  <c r="AN229" i="23"/>
  <c r="AN227" i="23"/>
  <c r="AN225" i="23"/>
  <c r="AN223" i="23"/>
  <c r="AN221" i="23"/>
  <c r="AN219" i="23"/>
  <c r="AN217" i="23"/>
  <c r="AN215" i="23"/>
  <c r="AN213" i="23"/>
  <c r="AN211" i="23"/>
  <c r="AN209" i="23"/>
  <c r="AN207" i="23"/>
  <c r="AN205" i="23"/>
  <c r="AN203" i="23"/>
  <c r="AN201" i="23"/>
  <c r="AN199" i="23"/>
  <c r="AN197" i="23"/>
  <c r="AN195" i="23"/>
  <c r="AN193" i="23"/>
  <c r="AN191" i="23"/>
  <c r="AN189" i="23"/>
  <c r="AN187" i="23"/>
  <c r="AN185" i="23"/>
  <c r="AN183" i="23"/>
  <c r="AN181" i="23"/>
  <c r="AN179" i="23"/>
  <c r="AN177" i="23"/>
  <c r="AN175" i="23"/>
  <c r="AN173" i="23"/>
  <c r="AN171" i="23"/>
  <c r="AN169" i="23"/>
  <c r="AN167" i="23"/>
  <c r="AN165" i="23"/>
  <c r="AN163" i="23"/>
  <c r="AN161" i="23"/>
  <c r="AN159" i="23"/>
  <c r="AN157" i="23"/>
  <c r="AN155" i="23"/>
  <c r="AN153" i="23"/>
  <c r="AN151" i="23"/>
  <c r="AN149" i="23"/>
  <c r="AN147" i="23"/>
  <c r="AN145" i="23"/>
  <c r="AN143" i="23"/>
  <c r="AN141" i="23"/>
  <c r="AN139" i="23"/>
  <c r="AN137" i="23"/>
  <c r="AN135" i="23"/>
  <c r="AN133" i="23"/>
  <c r="AN131" i="23"/>
  <c r="AN129" i="23"/>
  <c r="AN127" i="23"/>
  <c r="AN125" i="23"/>
  <c r="AN123" i="23"/>
  <c r="AN121" i="23"/>
  <c r="AN119" i="23"/>
  <c r="AN117" i="23"/>
  <c r="AN115" i="23"/>
  <c r="AN113" i="23"/>
  <c r="AN111" i="23"/>
  <c r="AN109" i="23"/>
  <c r="AN107" i="23"/>
  <c r="AN105" i="23"/>
  <c r="AN103" i="23"/>
  <c r="AN101" i="23"/>
  <c r="AN99" i="23"/>
  <c r="AN97" i="23"/>
  <c r="AN95" i="23"/>
  <c r="AN93" i="23"/>
  <c r="AN91" i="23"/>
  <c r="AN89" i="23"/>
  <c r="AN87" i="23"/>
  <c r="AN85" i="23"/>
  <c r="AN83" i="23"/>
  <c r="AN81" i="23"/>
  <c r="AN79" i="23"/>
  <c r="AN77" i="23"/>
  <c r="AN75" i="23"/>
  <c r="AN73" i="23"/>
  <c r="AN71" i="23"/>
  <c r="AN69" i="23"/>
  <c r="AN67" i="23"/>
  <c r="AN65" i="23"/>
  <c r="AN63" i="23"/>
  <c r="AN61" i="23"/>
  <c r="AN59" i="23"/>
  <c r="AN57" i="23"/>
  <c r="AN55" i="23"/>
  <c r="AN53" i="23"/>
  <c r="AN51" i="23"/>
  <c r="AN49" i="23"/>
  <c r="AN47" i="23"/>
  <c r="AN45" i="23"/>
  <c r="AN43" i="23"/>
  <c r="AN41" i="23"/>
  <c r="AN39" i="23"/>
  <c r="AN37" i="23"/>
  <c r="AN35" i="23"/>
  <c r="AN33" i="23"/>
  <c r="AN31" i="23"/>
  <c r="AN29" i="23"/>
  <c r="AN27" i="23"/>
  <c r="AN25" i="23"/>
  <c r="AN23" i="23"/>
  <c r="AN22" i="23"/>
  <c r="AN416" i="23"/>
  <c r="AN412" i="23"/>
  <c r="AN408" i="23"/>
  <c r="AN402" i="23"/>
  <c r="AN396" i="23"/>
  <c r="AN390" i="23"/>
  <c r="AN388" i="23"/>
  <c r="AN384" i="23"/>
  <c r="AN378" i="23"/>
  <c r="AN374" i="23"/>
  <c r="AN370" i="23"/>
  <c r="AN364" i="23"/>
  <c r="AN360" i="23"/>
  <c r="AN356" i="23"/>
  <c r="AN350" i="23"/>
  <c r="AN346" i="23"/>
  <c r="AN342" i="23"/>
  <c r="AN336" i="23"/>
  <c r="AN330" i="23"/>
  <c r="AN326" i="23"/>
  <c r="AN320" i="23"/>
  <c r="AN314" i="23"/>
  <c r="AN310" i="23"/>
  <c r="AN302" i="23"/>
  <c r="AN298" i="23"/>
  <c r="AN294" i="23"/>
  <c r="AN288" i="23"/>
  <c r="AN282" i="23"/>
  <c r="AN278" i="23"/>
  <c r="AN272" i="23"/>
  <c r="AN268" i="23"/>
  <c r="AN264" i="23"/>
  <c r="AN256" i="23"/>
  <c r="AN240" i="23"/>
  <c r="AN200" i="23"/>
  <c r="AN24" i="23"/>
  <c r="AT24" i="19"/>
  <c r="AT22" i="19"/>
  <c r="Q21" i="19"/>
  <c r="W13" i="19"/>
  <c r="AI15" i="19" s="1"/>
  <c r="D33" i="20" l="1"/>
  <c r="F33" i="20" s="1"/>
  <c r="D28" i="20"/>
  <c r="F28" i="20" s="1"/>
  <c r="F29" i="20"/>
  <c r="O21" i="19"/>
  <c r="P21"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M60" i="19"/>
  <c r="M61" i="19"/>
  <c r="M62" i="19"/>
  <c r="M63" i="19"/>
  <c r="M64" i="19"/>
  <c r="M65" i="19"/>
  <c r="M66" i="19"/>
  <c r="M67" i="19"/>
  <c r="M68" i="19"/>
  <c r="M69" i="19"/>
  <c r="M70" i="19"/>
  <c r="M71" i="19"/>
  <c r="M72" i="19"/>
  <c r="M73" i="19"/>
  <c r="M74" i="19"/>
  <c r="M75" i="19"/>
  <c r="M76" i="19"/>
  <c r="M77" i="19"/>
  <c r="M78" i="19"/>
  <c r="M79" i="19"/>
  <c r="M80" i="19"/>
  <c r="M81" i="19"/>
  <c r="M82" i="19"/>
  <c r="M83" i="19"/>
  <c r="M84" i="19"/>
  <c r="M85" i="19"/>
  <c r="M86" i="19"/>
  <c r="M87" i="19"/>
  <c r="M88" i="19"/>
  <c r="M89" i="19"/>
  <c r="M90" i="19"/>
  <c r="M91" i="19"/>
  <c r="M92" i="19"/>
  <c r="M93" i="19"/>
  <c r="M94" i="19"/>
  <c r="M95" i="19"/>
  <c r="M96" i="19"/>
  <c r="M97" i="19"/>
  <c r="M98" i="19"/>
  <c r="M99" i="19"/>
  <c r="M100" i="19"/>
  <c r="M101" i="19"/>
  <c r="M102" i="19"/>
  <c r="M103" i="19"/>
  <c r="M104" i="19"/>
  <c r="M105" i="19"/>
  <c r="M106" i="19"/>
  <c r="M107" i="19"/>
  <c r="M108" i="19"/>
  <c r="M109" i="19"/>
  <c r="M110" i="19"/>
  <c r="M111" i="19"/>
  <c r="M112" i="19"/>
  <c r="M113" i="19"/>
  <c r="M114" i="19"/>
  <c r="M115" i="19"/>
  <c r="M116" i="19"/>
  <c r="M117" i="19"/>
  <c r="M118" i="19"/>
  <c r="M119" i="19"/>
  <c r="M120" i="19"/>
  <c r="M121" i="19"/>
  <c r="M122" i="19"/>
  <c r="M123" i="19"/>
  <c r="M124" i="19"/>
  <c r="M125" i="19"/>
  <c r="M126" i="19"/>
  <c r="M127" i="19"/>
  <c r="M128" i="19"/>
  <c r="M129" i="19"/>
  <c r="M130" i="19"/>
  <c r="M131" i="19"/>
  <c r="M132" i="19"/>
  <c r="M133" i="19"/>
  <c r="M134" i="19"/>
  <c r="M135" i="19"/>
  <c r="M136" i="19"/>
  <c r="M137" i="19"/>
  <c r="M138" i="19"/>
  <c r="M139" i="19"/>
  <c r="M140" i="19"/>
  <c r="M141" i="19"/>
  <c r="M142" i="19"/>
  <c r="M143" i="19"/>
  <c r="M144" i="19"/>
  <c r="M145" i="19"/>
  <c r="M146" i="19"/>
  <c r="M147" i="19"/>
  <c r="M148" i="19"/>
  <c r="M149" i="19"/>
  <c r="M150" i="19"/>
  <c r="M151" i="19"/>
  <c r="M152" i="19"/>
  <c r="M153" i="19"/>
  <c r="M154" i="19"/>
  <c r="M155" i="19"/>
  <c r="M156" i="19"/>
  <c r="M157" i="19"/>
  <c r="M158" i="19"/>
  <c r="M159" i="19"/>
  <c r="M160" i="19"/>
  <c r="M161" i="19"/>
  <c r="M162" i="19"/>
  <c r="M163" i="19"/>
  <c r="M164" i="19"/>
  <c r="M165" i="19"/>
  <c r="M166" i="19"/>
  <c r="M167" i="19"/>
  <c r="M168" i="19"/>
  <c r="M169" i="19"/>
  <c r="M170" i="19"/>
  <c r="M171" i="19"/>
  <c r="M172" i="19"/>
  <c r="M173" i="19"/>
  <c r="M174" i="19"/>
  <c r="M175" i="19"/>
  <c r="M176" i="19"/>
  <c r="M177" i="19"/>
  <c r="M178" i="19"/>
  <c r="M179" i="19"/>
  <c r="M180" i="19"/>
  <c r="M181" i="19"/>
  <c r="M182" i="19"/>
  <c r="M183" i="19"/>
  <c r="M184" i="19"/>
  <c r="M185" i="19"/>
  <c r="M186" i="19"/>
  <c r="M187" i="19"/>
  <c r="M188" i="19"/>
  <c r="M189" i="19"/>
  <c r="M190" i="19"/>
  <c r="M191" i="19"/>
  <c r="M192" i="19"/>
  <c r="M193" i="19"/>
  <c r="M194" i="19"/>
  <c r="M195" i="19"/>
  <c r="M196" i="19"/>
  <c r="M197" i="19"/>
  <c r="M198" i="19"/>
  <c r="M199" i="19"/>
  <c r="M200" i="19"/>
  <c r="M201" i="19"/>
  <c r="M202" i="19"/>
  <c r="M203" i="19"/>
  <c r="M204" i="19"/>
  <c r="M205" i="19"/>
  <c r="M206" i="19"/>
  <c r="M207" i="19"/>
  <c r="M208" i="19"/>
  <c r="M209" i="19"/>
  <c r="M210" i="19"/>
  <c r="M211" i="19"/>
  <c r="M212" i="19"/>
  <c r="M213" i="19"/>
  <c r="M214" i="19"/>
  <c r="M215" i="19"/>
  <c r="M216" i="19"/>
  <c r="M217" i="19"/>
  <c r="M218" i="19"/>
  <c r="M219" i="19"/>
  <c r="M220" i="19"/>
  <c r="M221" i="19"/>
  <c r="M222" i="19"/>
  <c r="M223" i="19"/>
  <c r="M224" i="19"/>
  <c r="M225" i="19"/>
  <c r="M226" i="19"/>
  <c r="M227" i="19"/>
  <c r="M228" i="19"/>
  <c r="M229" i="19"/>
  <c r="M230" i="19"/>
  <c r="M231" i="19"/>
  <c r="M232" i="19"/>
  <c r="M233" i="19"/>
  <c r="M234" i="19"/>
  <c r="M235" i="19"/>
  <c r="M236" i="19"/>
  <c r="M237" i="19"/>
  <c r="M238" i="19"/>
  <c r="M239" i="19"/>
  <c r="M240" i="19"/>
  <c r="M241" i="19"/>
  <c r="M242" i="19"/>
  <c r="M243" i="19"/>
  <c r="M244" i="19"/>
  <c r="M245" i="19"/>
  <c r="M246" i="19"/>
  <c r="M247" i="19"/>
  <c r="M248" i="19"/>
  <c r="M249" i="19"/>
  <c r="M250" i="19"/>
  <c r="M251" i="19"/>
  <c r="M252" i="19"/>
  <c r="M253" i="19"/>
  <c r="M254" i="19"/>
  <c r="M255" i="19"/>
  <c r="M256" i="19"/>
  <c r="M257" i="19"/>
  <c r="M258" i="19"/>
  <c r="M259" i="19"/>
  <c r="M260" i="19"/>
  <c r="M261" i="19"/>
  <c r="M262" i="19"/>
  <c r="M263" i="19"/>
  <c r="M264" i="19"/>
  <c r="M265" i="19"/>
  <c r="M266" i="19"/>
  <c r="M267" i="19"/>
  <c r="M268" i="19"/>
  <c r="M269" i="19"/>
  <c r="M270" i="19"/>
  <c r="M271" i="19"/>
  <c r="M272" i="19"/>
  <c r="M273" i="19"/>
  <c r="M274" i="19"/>
  <c r="M275" i="19"/>
  <c r="M276" i="19"/>
  <c r="M277" i="19"/>
  <c r="M278" i="19"/>
  <c r="M279" i="19"/>
  <c r="M280" i="19"/>
  <c r="M281" i="19"/>
  <c r="M282" i="19"/>
  <c r="M283" i="19"/>
  <c r="M284" i="19"/>
  <c r="M285" i="19"/>
  <c r="M286" i="19"/>
  <c r="M287" i="19"/>
  <c r="M288" i="19"/>
  <c r="M289" i="19"/>
  <c r="M290" i="19"/>
  <c r="M291" i="19"/>
  <c r="M292" i="19"/>
  <c r="M293" i="19"/>
  <c r="M294" i="19"/>
  <c r="M295" i="19"/>
  <c r="M296" i="19"/>
  <c r="M297" i="19"/>
  <c r="M298" i="19"/>
  <c r="M299" i="19"/>
  <c r="M300" i="19"/>
  <c r="M301" i="19"/>
  <c r="M302" i="19"/>
  <c r="M303" i="19"/>
  <c r="M304" i="19"/>
  <c r="M305" i="19"/>
  <c r="M306" i="19"/>
  <c r="M307" i="19"/>
  <c r="M308" i="19"/>
  <c r="M309" i="19"/>
  <c r="M310" i="19"/>
  <c r="M311" i="19"/>
  <c r="M312" i="19"/>
  <c r="M313" i="19"/>
  <c r="M314" i="19"/>
  <c r="M315" i="19"/>
  <c r="M316" i="19"/>
  <c r="M317" i="19"/>
  <c r="M318" i="19"/>
  <c r="M319" i="19"/>
  <c r="M320" i="19"/>
  <c r="M321" i="19"/>
  <c r="M322" i="19"/>
  <c r="M323" i="19"/>
  <c r="M324" i="19"/>
  <c r="M325" i="19"/>
  <c r="M326" i="19"/>
  <c r="M327" i="19"/>
  <c r="M328" i="19"/>
  <c r="M329" i="19"/>
  <c r="M330" i="19"/>
  <c r="M331" i="19"/>
  <c r="M332" i="19"/>
  <c r="M333" i="19"/>
  <c r="M334" i="19"/>
  <c r="M335" i="19"/>
  <c r="M336" i="19"/>
  <c r="M337" i="19"/>
  <c r="M338" i="19"/>
  <c r="M339" i="19"/>
  <c r="M340" i="19"/>
  <c r="M341" i="19"/>
  <c r="M342" i="19"/>
  <c r="M343" i="19"/>
  <c r="M344" i="19"/>
  <c r="M345" i="19"/>
  <c r="M346" i="19"/>
  <c r="M347" i="19"/>
  <c r="M348" i="19"/>
  <c r="M349" i="19"/>
  <c r="M350" i="19"/>
  <c r="M351" i="19"/>
  <c r="M352" i="19"/>
  <c r="M353" i="19"/>
  <c r="M354" i="19"/>
  <c r="M355" i="19"/>
  <c r="M356" i="19"/>
  <c r="M357" i="19"/>
  <c r="M358" i="19"/>
  <c r="M359" i="19"/>
  <c r="M360" i="19"/>
  <c r="M361" i="19"/>
  <c r="M362" i="19"/>
  <c r="M363" i="19"/>
  <c r="M364" i="19"/>
  <c r="M365" i="19"/>
  <c r="M366" i="19"/>
  <c r="M367" i="19"/>
  <c r="M368" i="19"/>
  <c r="M369" i="19"/>
  <c r="M370" i="19"/>
  <c r="M371" i="19"/>
  <c r="M372" i="19"/>
  <c r="M373" i="19"/>
  <c r="M374" i="19"/>
  <c r="M375" i="19"/>
  <c r="M376" i="19"/>
  <c r="M377" i="19"/>
  <c r="M378" i="19"/>
  <c r="M379" i="19"/>
  <c r="M380" i="19"/>
  <c r="M381" i="19"/>
  <c r="M382" i="19"/>
  <c r="M383" i="19"/>
  <c r="M384" i="19"/>
  <c r="M385" i="19"/>
  <c r="M386" i="19"/>
  <c r="M387" i="19"/>
  <c r="M388" i="19"/>
  <c r="M389" i="19"/>
  <c r="M390" i="19"/>
  <c r="M391" i="19"/>
  <c r="M392" i="19"/>
  <c r="M393" i="19"/>
  <c r="M394" i="19"/>
  <c r="M395" i="19"/>
  <c r="M396" i="19"/>
  <c r="M397" i="19"/>
  <c r="M398" i="19"/>
  <c r="M399" i="19"/>
  <c r="M400" i="19"/>
  <c r="M401" i="19"/>
  <c r="M402" i="19"/>
  <c r="M403" i="19"/>
  <c r="M404" i="19"/>
  <c r="M405" i="19"/>
  <c r="M406" i="19"/>
  <c r="M407" i="19"/>
  <c r="M408" i="19"/>
  <c r="M409" i="19"/>
  <c r="M410" i="19"/>
  <c r="M411" i="19"/>
  <c r="M412" i="19"/>
  <c r="M413" i="19"/>
  <c r="M414" i="19"/>
  <c r="M415" i="19"/>
  <c r="M416" i="19"/>
  <c r="M417" i="19"/>
  <c r="M418" i="19"/>
  <c r="M419" i="19"/>
  <c r="M420" i="19"/>
  <c r="M421" i="19"/>
  <c r="M22" i="19"/>
  <c r="AL23" i="19"/>
  <c r="AL24" i="19"/>
  <c r="AL25" i="19"/>
  <c r="AL26" i="19"/>
  <c r="AL27" i="19"/>
  <c r="AL28" i="19"/>
  <c r="AL29" i="19"/>
  <c r="AL30" i="19"/>
  <c r="AL31" i="19"/>
  <c r="AL32" i="19"/>
  <c r="AL33" i="19"/>
  <c r="AL34" i="19"/>
  <c r="AL35" i="19"/>
  <c r="AL36" i="19"/>
  <c r="AL37" i="19"/>
  <c r="AL38" i="19"/>
  <c r="AL39" i="19"/>
  <c r="AL40" i="19"/>
  <c r="AL41" i="19"/>
  <c r="AL42" i="19"/>
  <c r="AL43" i="19"/>
  <c r="AL44" i="19"/>
  <c r="AL45" i="19"/>
  <c r="AL46" i="19"/>
  <c r="AL47" i="19"/>
  <c r="AL48" i="19"/>
  <c r="AL49" i="19"/>
  <c r="AL50" i="19"/>
  <c r="AL51" i="19"/>
  <c r="AL52" i="19"/>
  <c r="AL53" i="19"/>
  <c r="AL54" i="19"/>
  <c r="AL55" i="19"/>
  <c r="AL56" i="19"/>
  <c r="AL57" i="19"/>
  <c r="AL58" i="19"/>
  <c r="AL59" i="19"/>
  <c r="AL60" i="19"/>
  <c r="AL61" i="19"/>
  <c r="AL62" i="19"/>
  <c r="AL63" i="19"/>
  <c r="AL64" i="19"/>
  <c r="AL65" i="19"/>
  <c r="AL66" i="19"/>
  <c r="AL67" i="19"/>
  <c r="AL68" i="19"/>
  <c r="AL69" i="19"/>
  <c r="AL70" i="19"/>
  <c r="AL71" i="19"/>
  <c r="AL72" i="19"/>
  <c r="AL73" i="19"/>
  <c r="AL74" i="19"/>
  <c r="AL75" i="19"/>
  <c r="AL76" i="19"/>
  <c r="AL77" i="19"/>
  <c r="AL78" i="19"/>
  <c r="AL79" i="19"/>
  <c r="AL80" i="19"/>
  <c r="AL81" i="19"/>
  <c r="AL82" i="19"/>
  <c r="AL83" i="19"/>
  <c r="AL84" i="19"/>
  <c r="AL85" i="19"/>
  <c r="AL86" i="19"/>
  <c r="AL87" i="19"/>
  <c r="AL88" i="19"/>
  <c r="AL89" i="19"/>
  <c r="AL90" i="19"/>
  <c r="AL91" i="19"/>
  <c r="AL92" i="19"/>
  <c r="AL93" i="19"/>
  <c r="AL94" i="19"/>
  <c r="AL95" i="19"/>
  <c r="AL96" i="19"/>
  <c r="AL97" i="19"/>
  <c r="AL98" i="19"/>
  <c r="AL99" i="19"/>
  <c r="AL100" i="19"/>
  <c r="AL101" i="19"/>
  <c r="AL102" i="19"/>
  <c r="AL103" i="19"/>
  <c r="AL104" i="19"/>
  <c r="AL105" i="19"/>
  <c r="AL106" i="19"/>
  <c r="AL107" i="19"/>
  <c r="AL108" i="19"/>
  <c r="AL109" i="19"/>
  <c r="AL110" i="19"/>
  <c r="AL111" i="19"/>
  <c r="AL112" i="19"/>
  <c r="AL113" i="19"/>
  <c r="AL114" i="19"/>
  <c r="AL115" i="19"/>
  <c r="AL116" i="19"/>
  <c r="AL117" i="19"/>
  <c r="AL118" i="19"/>
  <c r="AL119" i="19"/>
  <c r="AL120" i="19"/>
  <c r="AL121" i="19"/>
  <c r="AL122" i="19"/>
  <c r="AL123" i="19"/>
  <c r="AL124" i="19"/>
  <c r="AL125" i="19"/>
  <c r="AL126" i="19"/>
  <c r="AL127" i="19"/>
  <c r="AL128" i="19"/>
  <c r="AL129" i="19"/>
  <c r="AL130" i="19"/>
  <c r="AL131" i="19"/>
  <c r="AL132" i="19"/>
  <c r="AL133" i="19"/>
  <c r="AL134" i="19"/>
  <c r="AL135" i="19"/>
  <c r="AL136" i="19"/>
  <c r="AL137" i="19"/>
  <c r="AL138" i="19"/>
  <c r="AL139" i="19"/>
  <c r="AL140" i="19"/>
  <c r="AL141" i="19"/>
  <c r="AL142" i="19"/>
  <c r="AL143" i="19"/>
  <c r="AL144" i="19"/>
  <c r="AL145" i="19"/>
  <c r="AL146" i="19"/>
  <c r="AL147" i="19"/>
  <c r="AL148" i="19"/>
  <c r="AL149" i="19"/>
  <c r="AL150" i="19"/>
  <c r="AL151" i="19"/>
  <c r="AL152" i="19"/>
  <c r="AL153" i="19"/>
  <c r="AL154" i="19"/>
  <c r="AL155" i="19"/>
  <c r="AL156" i="19"/>
  <c r="AL157" i="19"/>
  <c r="AL158" i="19"/>
  <c r="AL159" i="19"/>
  <c r="AL160" i="19"/>
  <c r="AL161" i="19"/>
  <c r="AL162" i="19"/>
  <c r="AL163" i="19"/>
  <c r="AL164" i="19"/>
  <c r="AL165" i="19"/>
  <c r="AL166" i="19"/>
  <c r="AL167" i="19"/>
  <c r="AL168" i="19"/>
  <c r="AL169" i="19"/>
  <c r="AL170" i="19"/>
  <c r="AL171" i="19"/>
  <c r="AL172" i="19"/>
  <c r="AL173" i="19"/>
  <c r="AL174" i="19"/>
  <c r="AL175" i="19"/>
  <c r="AL176" i="19"/>
  <c r="AL177" i="19"/>
  <c r="AL178" i="19"/>
  <c r="AL179" i="19"/>
  <c r="AL180" i="19"/>
  <c r="AL181" i="19"/>
  <c r="AL182" i="19"/>
  <c r="AL183" i="19"/>
  <c r="AL184" i="19"/>
  <c r="AL185" i="19"/>
  <c r="AL186" i="19"/>
  <c r="AL187" i="19"/>
  <c r="AL188" i="19"/>
  <c r="AL189" i="19"/>
  <c r="AL190" i="19"/>
  <c r="AL191" i="19"/>
  <c r="AL192" i="19"/>
  <c r="AL193" i="19"/>
  <c r="AL194" i="19"/>
  <c r="AL195" i="19"/>
  <c r="AL196" i="19"/>
  <c r="AL197" i="19"/>
  <c r="AL198" i="19"/>
  <c r="AL199" i="19"/>
  <c r="AL200" i="19"/>
  <c r="AL201" i="19"/>
  <c r="AL202" i="19"/>
  <c r="AL203" i="19"/>
  <c r="AL204" i="19"/>
  <c r="AL205" i="19"/>
  <c r="AL206" i="19"/>
  <c r="AL207" i="19"/>
  <c r="AL208" i="19"/>
  <c r="AL209" i="19"/>
  <c r="AL210" i="19"/>
  <c r="AL211" i="19"/>
  <c r="AL212" i="19"/>
  <c r="AL213" i="19"/>
  <c r="AL214" i="19"/>
  <c r="AL215" i="19"/>
  <c r="AL216" i="19"/>
  <c r="AL217" i="19"/>
  <c r="AL218" i="19"/>
  <c r="AL219" i="19"/>
  <c r="AL220" i="19"/>
  <c r="AL221" i="19"/>
  <c r="AL222" i="19"/>
  <c r="AL223" i="19"/>
  <c r="AL224" i="19"/>
  <c r="AL225" i="19"/>
  <c r="AL226" i="19"/>
  <c r="AL227" i="19"/>
  <c r="AL228" i="19"/>
  <c r="AL229" i="19"/>
  <c r="AL230" i="19"/>
  <c r="AL231" i="19"/>
  <c r="AL232" i="19"/>
  <c r="AL233" i="19"/>
  <c r="AL234" i="19"/>
  <c r="AL235" i="19"/>
  <c r="AL236" i="19"/>
  <c r="AL237" i="19"/>
  <c r="AL238" i="19"/>
  <c r="AL239" i="19"/>
  <c r="AL240" i="19"/>
  <c r="AL241" i="19"/>
  <c r="AL242" i="19"/>
  <c r="AL243" i="19"/>
  <c r="AL244" i="19"/>
  <c r="AL245" i="19"/>
  <c r="AL246" i="19"/>
  <c r="AL247" i="19"/>
  <c r="AL248" i="19"/>
  <c r="AL249" i="19"/>
  <c r="AL250" i="19"/>
  <c r="AL251" i="19"/>
  <c r="AL252" i="19"/>
  <c r="AL253" i="19"/>
  <c r="AL254" i="19"/>
  <c r="AL255" i="19"/>
  <c r="AL256" i="19"/>
  <c r="AL257" i="19"/>
  <c r="AL258" i="19"/>
  <c r="AL259" i="19"/>
  <c r="AL260" i="19"/>
  <c r="AL261" i="19"/>
  <c r="AL262" i="19"/>
  <c r="AL263" i="19"/>
  <c r="AL264" i="19"/>
  <c r="AL265" i="19"/>
  <c r="AL266" i="19"/>
  <c r="AL267" i="19"/>
  <c r="AL268" i="19"/>
  <c r="AL269" i="19"/>
  <c r="AL270" i="19"/>
  <c r="AL271" i="19"/>
  <c r="AL272" i="19"/>
  <c r="AL273" i="19"/>
  <c r="AL274" i="19"/>
  <c r="AL275" i="19"/>
  <c r="AL276" i="19"/>
  <c r="AL277" i="19"/>
  <c r="AL278" i="19"/>
  <c r="AL279" i="19"/>
  <c r="AL280" i="19"/>
  <c r="AL281" i="19"/>
  <c r="AL282" i="19"/>
  <c r="AL283" i="19"/>
  <c r="AL284" i="19"/>
  <c r="AL285" i="19"/>
  <c r="AL286" i="19"/>
  <c r="AL287" i="19"/>
  <c r="AL288" i="19"/>
  <c r="AL289" i="19"/>
  <c r="AL290" i="19"/>
  <c r="AL291" i="19"/>
  <c r="AL292" i="19"/>
  <c r="AL293" i="19"/>
  <c r="AL294" i="19"/>
  <c r="AL295" i="19"/>
  <c r="AL296" i="19"/>
  <c r="AL297" i="19"/>
  <c r="AL298" i="19"/>
  <c r="AL299" i="19"/>
  <c r="AL300" i="19"/>
  <c r="AL301" i="19"/>
  <c r="AL302" i="19"/>
  <c r="AL303" i="19"/>
  <c r="AL304" i="19"/>
  <c r="AL305" i="19"/>
  <c r="AL306" i="19"/>
  <c r="AL307" i="19"/>
  <c r="AL308" i="19"/>
  <c r="AL309" i="19"/>
  <c r="AL310" i="19"/>
  <c r="AL311" i="19"/>
  <c r="AL312" i="19"/>
  <c r="AL313" i="19"/>
  <c r="AL314" i="19"/>
  <c r="AL315" i="19"/>
  <c r="AL316" i="19"/>
  <c r="AL317" i="19"/>
  <c r="AL318" i="19"/>
  <c r="AL319" i="19"/>
  <c r="AL320" i="19"/>
  <c r="AL321" i="19"/>
  <c r="AL322" i="19"/>
  <c r="AL323" i="19"/>
  <c r="AL324" i="19"/>
  <c r="AL325" i="19"/>
  <c r="AL326" i="19"/>
  <c r="AL327" i="19"/>
  <c r="AL328" i="19"/>
  <c r="AL329" i="19"/>
  <c r="AL330" i="19"/>
  <c r="AL331" i="19"/>
  <c r="AL332" i="19"/>
  <c r="AL333" i="19"/>
  <c r="AL334" i="19"/>
  <c r="AL335" i="19"/>
  <c r="AL336" i="19"/>
  <c r="AL337" i="19"/>
  <c r="AL338" i="19"/>
  <c r="AL339" i="19"/>
  <c r="AL340" i="19"/>
  <c r="AL341" i="19"/>
  <c r="AL342" i="19"/>
  <c r="AL343" i="19"/>
  <c r="AL344" i="19"/>
  <c r="AL345" i="19"/>
  <c r="AL346" i="19"/>
  <c r="AL347" i="19"/>
  <c r="AL348" i="19"/>
  <c r="AL349" i="19"/>
  <c r="AL350" i="19"/>
  <c r="AL351" i="19"/>
  <c r="AL352" i="19"/>
  <c r="AL353" i="19"/>
  <c r="AL354" i="19"/>
  <c r="AL355" i="19"/>
  <c r="AL356" i="19"/>
  <c r="AL357" i="19"/>
  <c r="AL358" i="19"/>
  <c r="AL359" i="19"/>
  <c r="AL360" i="19"/>
  <c r="AL361" i="19"/>
  <c r="AL362" i="19"/>
  <c r="AL363" i="19"/>
  <c r="AL364" i="19"/>
  <c r="AL365" i="19"/>
  <c r="AL366" i="19"/>
  <c r="AL367" i="19"/>
  <c r="AL368" i="19"/>
  <c r="AL369" i="19"/>
  <c r="AL370" i="19"/>
  <c r="AL371" i="19"/>
  <c r="AL372" i="19"/>
  <c r="AL373" i="19"/>
  <c r="AL374" i="19"/>
  <c r="AL375" i="19"/>
  <c r="AL376" i="19"/>
  <c r="AL377" i="19"/>
  <c r="AL378" i="19"/>
  <c r="AL379" i="19"/>
  <c r="AL380" i="19"/>
  <c r="AL381" i="19"/>
  <c r="AL382" i="19"/>
  <c r="AL383" i="19"/>
  <c r="AL384" i="19"/>
  <c r="AL385" i="19"/>
  <c r="AL386" i="19"/>
  <c r="AL387" i="19"/>
  <c r="AL388" i="19"/>
  <c r="AL389" i="19"/>
  <c r="AL390" i="19"/>
  <c r="AL391" i="19"/>
  <c r="AL392" i="19"/>
  <c r="AL393" i="19"/>
  <c r="AL394" i="19"/>
  <c r="AL395" i="19"/>
  <c r="AL396" i="19"/>
  <c r="AL397" i="19"/>
  <c r="AL398" i="19"/>
  <c r="AL399" i="19"/>
  <c r="AL400" i="19"/>
  <c r="AL401" i="19"/>
  <c r="AL402" i="19"/>
  <c r="AL403" i="19"/>
  <c r="AL404" i="19"/>
  <c r="AL405" i="19"/>
  <c r="AL406" i="19"/>
  <c r="AL407" i="19"/>
  <c r="AL408" i="19"/>
  <c r="AL409" i="19"/>
  <c r="AL410" i="19"/>
  <c r="AL411" i="19"/>
  <c r="AL412" i="19"/>
  <c r="AL413" i="19"/>
  <c r="AL414" i="19"/>
  <c r="AL415" i="19"/>
  <c r="AL416" i="19"/>
  <c r="AL417" i="19"/>
  <c r="AL418" i="19"/>
  <c r="AL419" i="19"/>
  <c r="AL420" i="19"/>
  <c r="AL421" i="19"/>
  <c r="AL22" i="19"/>
  <c r="D24" i="20" l="1"/>
  <c r="F24" i="20" s="1"/>
  <c r="D31" i="20"/>
  <c r="F31" i="20" s="1"/>
  <c r="D34" i="20"/>
  <c r="F34" i="20" s="1"/>
  <c r="D23" i="23"/>
  <c r="AX23" i="19" s="1"/>
  <c r="D24" i="23"/>
  <c r="AX24" i="19" s="1"/>
  <c r="D25" i="23"/>
  <c r="AX25" i="19" s="1"/>
  <c r="D26" i="23"/>
  <c r="AX26" i="19" s="1"/>
  <c r="D27" i="23"/>
  <c r="AX27" i="19" s="1"/>
  <c r="D28" i="23"/>
  <c r="AX28" i="19" s="1"/>
  <c r="D29" i="23"/>
  <c r="AX29" i="19" s="1"/>
  <c r="D30" i="23"/>
  <c r="AX30" i="19" s="1"/>
  <c r="D31" i="23"/>
  <c r="AX31" i="19" s="1"/>
  <c r="D32" i="23"/>
  <c r="AX32" i="19" s="1"/>
  <c r="D33" i="23"/>
  <c r="AX33" i="19" s="1"/>
  <c r="D34" i="23"/>
  <c r="AX34" i="19" s="1"/>
  <c r="D35" i="23"/>
  <c r="AX35" i="19" s="1"/>
  <c r="D36" i="23"/>
  <c r="AX36" i="19" s="1"/>
  <c r="D37" i="23"/>
  <c r="AX37" i="19" s="1"/>
  <c r="D38" i="23"/>
  <c r="D39" i="23"/>
  <c r="D40" i="23"/>
  <c r="AX40" i="19" s="1"/>
  <c r="D41" i="23"/>
  <c r="AX41" i="19" s="1"/>
  <c r="D42" i="23"/>
  <c r="AX42" i="19" s="1"/>
  <c r="D43" i="23"/>
  <c r="AX43" i="19" s="1"/>
  <c r="D44" i="23"/>
  <c r="AX44" i="19" s="1"/>
  <c r="D45" i="23"/>
  <c r="AX45" i="19" s="1"/>
  <c r="D46" i="23"/>
  <c r="AX46" i="19" s="1"/>
  <c r="D47" i="23"/>
  <c r="AX47" i="19" s="1"/>
  <c r="D48" i="23"/>
  <c r="AX48" i="19" s="1"/>
  <c r="D49" i="23"/>
  <c r="AX49" i="19" s="1"/>
  <c r="D50" i="23"/>
  <c r="AX50" i="19" s="1"/>
  <c r="D51" i="23"/>
  <c r="AX51" i="19" s="1"/>
  <c r="D52" i="23"/>
  <c r="AX52" i="19" s="1"/>
  <c r="D53" i="23"/>
  <c r="AX53" i="19" s="1"/>
  <c r="D54" i="23"/>
  <c r="AX54" i="19" s="1"/>
  <c r="D55" i="23"/>
  <c r="AX55" i="19" s="1"/>
  <c r="D56" i="23"/>
  <c r="AX56" i="19" s="1"/>
  <c r="D57" i="23"/>
  <c r="AX57" i="19" s="1"/>
  <c r="D58" i="23"/>
  <c r="AX58" i="19" s="1"/>
  <c r="D59" i="23"/>
  <c r="AX59" i="19" s="1"/>
  <c r="D60" i="23"/>
  <c r="AX60" i="19" s="1"/>
  <c r="D61" i="23"/>
  <c r="AX61" i="19" s="1"/>
  <c r="D62" i="23"/>
  <c r="AX62" i="19" s="1"/>
  <c r="D63" i="23"/>
  <c r="AX63" i="19" s="1"/>
  <c r="D64" i="23"/>
  <c r="AX64" i="19" s="1"/>
  <c r="D65" i="23"/>
  <c r="AX65" i="19" s="1"/>
  <c r="D66" i="23"/>
  <c r="AX66" i="19" s="1"/>
  <c r="D67" i="23"/>
  <c r="AX67" i="19" s="1"/>
  <c r="D68" i="23"/>
  <c r="AX68" i="19" s="1"/>
  <c r="D69" i="23"/>
  <c r="AX69" i="19" s="1"/>
  <c r="D70" i="23"/>
  <c r="AX70" i="19" s="1"/>
  <c r="D71" i="23"/>
  <c r="AX71" i="19" s="1"/>
  <c r="D72" i="23"/>
  <c r="AX72" i="19" s="1"/>
  <c r="D73" i="23"/>
  <c r="D74" i="23"/>
  <c r="D75" i="23"/>
  <c r="D76" i="23"/>
  <c r="D77" i="23"/>
  <c r="D78" i="23"/>
  <c r="AX78" i="19" s="1"/>
  <c r="D79" i="23"/>
  <c r="D80" i="23"/>
  <c r="D81" i="23"/>
  <c r="D82" i="23"/>
  <c r="D83" i="23"/>
  <c r="D84" i="23"/>
  <c r="D85" i="23"/>
  <c r="D86" i="23"/>
  <c r="D87" i="23"/>
  <c r="D88" i="23"/>
  <c r="D89" i="23"/>
  <c r="D90" i="23"/>
  <c r="D91" i="23"/>
  <c r="D92" i="23"/>
  <c r="D93" i="23"/>
  <c r="D94" i="23"/>
  <c r="D95" i="23"/>
  <c r="D96" i="23"/>
  <c r="D97" i="23"/>
  <c r="D98" i="23"/>
  <c r="D99" i="23"/>
  <c r="D100" i="23"/>
  <c r="D101" i="23"/>
  <c r="D102" i="23"/>
  <c r="D103" i="23"/>
  <c r="D104" i="23"/>
  <c r="D105" i="23"/>
  <c r="D106" i="23"/>
  <c r="D107" i="23"/>
  <c r="D108" i="23"/>
  <c r="D109" i="23"/>
  <c r="D110" i="23"/>
  <c r="D111" i="23"/>
  <c r="D112" i="23"/>
  <c r="D113" i="23"/>
  <c r="D114" i="23"/>
  <c r="D115" i="23"/>
  <c r="D116" i="23"/>
  <c r="D117" i="23"/>
  <c r="D118" i="23"/>
  <c r="D119" i="23"/>
  <c r="D120" i="23"/>
  <c r="D121" i="23"/>
  <c r="AX121" i="19" s="1"/>
  <c r="D122" i="23"/>
  <c r="D123" i="23"/>
  <c r="D124" i="23"/>
  <c r="D125" i="23"/>
  <c r="D126" i="23"/>
  <c r="D127" i="23"/>
  <c r="D128" i="23"/>
  <c r="D129" i="23"/>
  <c r="D130" i="23"/>
  <c r="D131" i="23"/>
  <c r="D132" i="23"/>
  <c r="D133" i="23"/>
  <c r="D134" i="23"/>
  <c r="D135" i="23"/>
  <c r="D136" i="23"/>
  <c r="D137" i="23"/>
  <c r="D138" i="23"/>
  <c r="D139" i="23"/>
  <c r="D140" i="23"/>
  <c r="D141" i="23"/>
  <c r="D142" i="23"/>
  <c r="D143" i="23"/>
  <c r="D144" i="23"/>
  <c r="D145" i="23"/>
  <c r="D146" i="23"/>
  <c r="D147" i="23"/>
  <c r="D148" i="23"/>
  <c r="D149" i="23"/>
  <c r="D150" i="23"/>
  <c r="D151" i="23"/>
  <c r="D152" i="23"/>
  <c r="D153" i="23"/>
  <c r="D154" i="23"/>
  <c r="D155" i="23"/>
  <c r="D156" i="23"/>
  <c r="D157" i="23"/>
  <c r="D158" i="23"/>
  <c r="D159" i="23"/>
  <c r="D160" i="23"/>
  <c r="D161" i="23"/>
  <c r="D162" i="23"/>
  <c r="D163" i="23"/>
  <c r="D164" i="23"/>
  <c r="D165" i="23"/>
  <c r="D166" i="23"/>
  <c r="D167" i="23"/>
  <c r="D168" i="23"/>
  <c r="D169" i="23"/>
  <c r="D170" i="23"/>
  <c r="D171" i="23"/>
  <c r="D172" i="23"/>
  <c r="D173" i="23"/>
  <c r="D174" i="23"/>
  <c r="D175" i="23"/>
  <c r="D176" i="23"/>
  <c r="D177" i="23"/>
  <c r="D178" i="23"/>
  <c r="D179" i="23"/>
  <c r="D180" i="23"/>
  <c r="D181" i="23"/>
  <c r="D182" i="23"/>
  <c r="D183" i="23"/>
  <c r="D184" i="23"/>
  <c r="D185" i="23"/>
  <c r="D186" i="23"/>
  <c r="D187" i="23"/>
  <c r="D188" i="23"/>
  <c r="D189" i="23"/>
  <c r="D190" i="23"/>
  <c r="D191" i="23"/>
  <c r="D192" i="23"/>
  <c r="D193" i="23"/>
  <c r="D194" i="23"/>
  <c r="D195" i="23"/>
  <c r="D196" i="23"/>
  <c r="D197" i="23"/>
  <c r="D198" i="23"/>
  <c r="D199" i="23"/>
  <c r="D200" i="23"/>
  <c r="D201" i="23"/>
  <c r="D202" i="23"/>
  <c r="D203" i="23"/>
  <c r="D204" i="23"/>
  <c r="D205" i="23"/>
  <c r="D206" i="23"/>
  <c r="D207" i="23"/>
  <c r="D208" i="23"/>
  <c r="D209" i="23"/>
  <c r="D210" i="23"/>
  <c r="D211" i="23"/>
  <c r="D212" i="23"/>
  <c r="D213" i="23"/>
  <c r="D214" i="23"/>
  <c r="D215" i="23"/>
  <c r="D216" i="23"/>
  <c r="D217" i="23"/>
  <c r="D218" i="23"/>
  <c r="D219" i="23"/>
  <c r="D220" i="23"/>
  <c r="D221" i="23"/>
  <c r="D222" i="23"/>
  <c r="D223" i="23"/>
  <c r="D224" i="23"/>
  <c r="D225" i="23"/>
  <c r="D226" i="23"/>
  <c r="D227" i="23"/>
  <c r="D228" i="23"/>
  <c r="D229" i="23"/>
  <c r="D230" i="23"/>
  <c r="D231" i="23"/>
  <c r="D232" i="23"/>
  <c r="D233" i="23"/>
  <c r="D234" i="23"/>
  <c r="D235" i="23"/>
  <c r="D236" i="23"/>
  <c r="D237" i="23"/>
  <c r="D238" i="23"/>
  <c r="D239" i="23"/>
  <c r="D240" i="23"/>
  <c r="D241" i="23"/>
  <c r="D242" i="23"/>
  <c r="D243" i="23"/>
  <c r="D244" i="23"/>
  <c r="D245" i="23"/>
  <c r="D246" i="23"/>
  <c r="D247" i="23"/>
  <c r="D248" i="23"/>
  <c r="D249" i="23"/>
  <c r="D250" i="23"/>
  <c r="D251" i="23"/>
  <c r="D252" i="23"/>
  <c r="D253" i="23"/>
  <c r="D254" i="23"/>
  <c r="D255" i="23"/>
  <c r="D256" i="23"/>
  <c r="D257" i="23"/>
  <c r="D258" i="23"/>
  <c r="D259" i="23"/>
  <c r="D260" i="23"/>
  <c r="D261" i="23"/>
  <c r="D262" i="23"/>
  <c r="D263" i="23"/>
  <c r="D264" i="23"/>
  <c r="D265" i="23"/>
  <c r="D266" i="23"/>
  <c r="D267" i="23"/>
  <c r="D268" i="23"/>
  <c r="D269" i="23"/>
  <c r="D270" i="23"/>
  <c r="D271" i="23"/>
  <c r="D272" i="23"/>
  <c r="D273" i="23"/>
  <c r="D274" i="23"/>
  <c r="D275" i="23"/>
  <c r="D276" i="23"/>
  <c r="D277" i="23"/>
  <c r="D278" i="23"/>
  <c r="D279" i="23"/>
  <c r="D280" i="23"/>
  <c r="D281" i="23"/>
  <c r="D282" i="23"/>
  <c r="D283" i="23"/>
  <c r="D284" i="23"/>
  <c r="D285" i="23"/>
  <c r="D286" i="23"/>
  <c r="D287" i="23"/>
  <c r="D288" i="23"/>
  <c r="D289" i="23"/>
  <c r="D290" i="23"/>
  <c r="D291" i="23"/>
  <c r="D292" i="23"/>
  <c r="D293" i="23"/>
  <c r="D294" i="23"/>
  <c r="D295" i="23"/>
  <c r="D296" i="23"/>
  <c r="D297" i="23"/>
  <c r="D298" i="23"/>
  <c r="D299" i="23"/>
  <c r="D300" i="23"/>
  <c r="D301" i="23"/>
  <c r="D302" i="23"/>
  <c r="D303" i="23"/>
  <c r="D304" i="23"/>
  <c r="D305" i="23"/>
  <c r="D306" i="23"/>
  <c r="D307" i="23"/>
  <c r="D308" i="23"/>
  <c r="D309" i="23"/>
  <c r="D310" i="23"/>
  <c r="D311" i="23"/>
  <c r="D312" i="23"/>
  <c r="D313" i="23"/>
  <c r="D314" i="23"/>
  <c r="D315" i="23"/>
  <c r="D316" i="23"/>
  <c r="D317" i="23"/>
  <c r="D318" i="23"/>
  <c r="D319" i="23"/>
  <c r="D320" i="23"/>
  <c r="D321" i="23"/>
  <c r="D322" i="23"/>
  <c r="D323" i="23"/>
  <c r="D324" i="23"/>
  <c r="D325" i="23"/>
  <c r="D326" i="23"/>
  <c r="D327" i="23"/>
  <c r="D328" i="23"/>
  <c r="D329" i="23"/>
  <c r="D330" i="23"/>
  <c r="D331" i="23"/>
  <c r="D332" i="23"/>
  <c r="D333" i="23"/>
  <c r="D334" i="23"/>
  <c r="D335" i="23"/>
  <c r="D336" i="23"/>
  <c r="D337" i="23"/>
  <c r="D338" i="23"/>
  <c r="D339" i="23"/>
  <c r="D340" i="23"/>
  <c r="D341" i="23"/>
  <c r="D342" i="23"/>
  <c r="D343" i="23"/>
  <c r="D344" i="23"/>
  <c r="D345" i="23"/>
  <c r="D346" i="23"/>
  <c r="D347" i="23"/>
  <c r="D348" i="23"/>
  <c r="D349" i="23"/>
  <c r="D350" i="23"/>
  <c r="D351" i="23"/>
  <c r="D352" i="23"/>
  <c r="D353" i="23"/>
  <c r="D354" i="23"/>
  <c r="D355" i="23"/>
  <c r="D356" i="23"/>
  <c r="D357" i="23"/>
  <c r="D358" i="23"/>
  <c r="D359" i="23"/>
  <c r="D360" i="23"/>
  <c r="D361" i="23"/>
  <c r="D362" i="23"/>
  <c r="D363" i="23"/>
  <c r="D364" i="23"/>
  <c r="D365" i="23"/>
  <c r="D366" i="23"/>
  <c r="D367" i="23"/>
  <c r="D368" i="23"/>
  <c r="D369" i="23"/>
  <c r="D370" i="23"/>
  <c r="D371" i="23"/>
  <c r="D372" i="23"/>
  <c r="D373" i="23"/>
  <c r="D374" i="23"/>
  <c r="D375" i="23"/>
  <c r="D376" i="23"/>
  <c r="D377" i="23"/>
  <c r="D378" i="23"/>
  <c r="D379" i="23"/>
  <c r="D380" i="23"/>
  <c r="D381" i="23"/>
  <c r="D382" i="23"/>
  <c r="D383" i="23"/>
  <c r="D384" i="23"/>
  <c r="D385" i="23"/>
  <c r="D386" i="23"/>
  <c r="D387" i="23"/>
  <c r="D388" i="23"/>
  <c r="D389" i="23"/>
  <c r="D390" i="23"/>
  <c r="D391" i="23"/>
  <c r="D392" i="23"/>
  <c r="D393" i="23"/>
  <c r="D394" i="23"/>
  <c r="D395" i="23"/>
  <c r="D396" i="23"/>
  <c r="D397" i="23"/>
  <c r="D398" i="23"/>
  <c r="D399" i="23"/>
  <c r="D400" i="23"/>
  <c r="D401" i="23"/>
  <c r="D402" i="23"/>
  <c r="D403" i="23"/>
  <c r="D404" i="23"/>
  <c r="D405" i="23"/>
  <c r="D406" i="23"/>
  <c r="D407" i="23"/>
  <c r="D408" i="23"/>
  <c r="D409" i="23"/>
  <c r="D410" i="23"/>
  <c r="D411" i="23"/>
  <c r="D412" i="23"/>
  <c r="D413" i="23"/>
  <c r="D414" i="23"/>
  <c r="D415" i="23"/>
  <c r="D416" i="23"/>
  <c r="D417" i="23"/>
  <c r="D418" i="23"/>
  <c r="D419" i="23"/>
  <c r="D420" i="23"/>
  <c r="D421" i="23"/>
  <c r="D22" i="23"/>
  <c r="AX22" i="19" s="1"/>
  <c r="H22" i="23"/>
  <c r="D32" i="20" l="1"/>
  <c r="F32" i="20" s="1"/>
  <c r="AF22" i="23"/>
  <c r="W11" i="19"/>
  <c r="AR38" i="19" l="1"/>
  <c r="AR39" i="19"/>
  <c r="AR73" i="19"/>
  <c r="AR74" i="19"/>
  <c r="AR75" i="19"/>
  <c r="AR76" i="19"/>
  <c r="AR77" i="19"/>
  <c r="AR78" i="19"/>
  <c r="AR79" i="19"/>
  <c r="AR80" i="19"/>
  <c r="AR81" i="19"/>
  <c r="AR82" i="19"/>
  <c r="AR83" i="19"/>
  <c r="AR84" i="19"/>
  <c r="AR85" i="19"/>
  <c r="AR86" i="19"/>
  <c r="AR87" i="19"/>
  <c r="AR88" i="19"/>
  <c r="AR89" i="19"/>
  <c r="AR90" i="19"/>
  <c r="AR91" i="19"/>
  <c r="AR92" i="19"/>
  <c r="AR93" i="19"/>
  <c r="AR94" i="19"/>
  <c r="AR95" i="19"/>
  <c r="AR96" i="19"/>
  <c r="AR97" i="19"/>
  <c r="AR98" i="19"/>
  <c r="AR99" i="19"/>
  <c r="AR100" i="19"/>
  <c r="AR101" i="19"/>
  <c r="AR102" i="19"/>
  <c r="AR103" i="19"/>
  <c r="AR104" i="19"/>
  <c r="AR105" i="19"/>
  <c r="AR106" i="19"/>
  <c r="AR107" i="19"/>
  <c r="AR108" i="19"/>
  <c r="AR109" i="19"/>
  <c r="AR110" i="19"/>
  <c r="AR111" i="19"/>
  <c r="AR112" i="19"/>
  <c r="AR113" i="19"/>
  <c r="AR114" i="19"/>
  <c r="AR115" i="19"/>
  <c r="AR116" i="19"/>
  <c r="AR117" i="19"/>
  <c r="AR118" i="19"/>
  <c r="AR119" i="19"/>
  <c r="AR120" i="19"/>
  <c r="AR121" i="19"/>
  <c r="AR122" i="19"/>
  <c r="AR123" i="19"/>
  <c r="AR124" i="19"/>
  <c r="AR125" i="19"/>
  <c r="AR126" i="19"/>
  <c r="AR127" i="19"/>
  <c r="AR128" i="19"/>
  <c r="AR129" i="19"/>
  <c r="AR130" i="19"/>
  <c r="AR131" i="19"/>
  <c r="AR132" i="19"/>
  <c r="AR133" i="19"/>
  <c r="AR134" i="19"/>
  <c r="AR135" i="19"/>
  <c r="AR136" i="19"/>
  <c r="AR137" i="19"/>
  <c r="AR138" i="19"/>
  <c r="AR139" i="19"/>
  <c r="AR140" i="19"/>
  <c r="AR141" i="19"/>
  <c r="AR142" i="19"/>
  <c r="AR143" i="19"/>
  <c r="AR144" i="19"/>
  <c r="AR145" i="19"/>
  <c r="AR146" i="19"/>
  <c r="AR147" i="19"/>
  <c r="AR148" i="19"/>
  <c r="AR149" i="19"/>
  <c r="AR150" i="19"/>
  <c r="AR151" i="19"/>
  <c r="AR152" i="19"/>
  <c r="AR153" i="19"/>
  <c r="AR154" i="19"/>
  <c r="AR155" i="19"/>
  <c r="AR156" i="19"/>
  <c r="AR157" i="19"/>
  <c r="AR158" i="19"/>
  <c r="AR159" i="19"/>
  <c r="AR160" i="19"/>
  <c r="AR161" i="19"/>
  <c r="AR162" i="19"/>
  <c r="AR163" i="19"/>
  <c r="AR164" i="19"/>
  <c r="AR165" i="19"/>
  <c r="AR166" i="19"/>
  <c r="AR167" i="19"/>
  <c r="AR168" i="19"/>
  <c r="AR169" i="19"/>
  <c r="AR170" i="19"/>
  <c r="AR171" i="19"/>
  <c r="AR172" i="19"/>
  <c r="AR173" i="19"/>
  <c r="AR174" i="19"/>
  <c r="AR175" i="19"/>
  <c r="AR176" i="19"/>
  <c r="AR177" i="19"/>
  <c r="AR178" i="19"/>
  <c r="AR179" i="19"/>
  <c r="AR180" i="19"/>
  <c r="AR181" i="19"/>
  <c r="AR182" i="19"/>
  <c r="AR183" i="19"/>
  <c r="AR184" i="19"/>
  <c r="AR185" i="19"/>
  <c r="AR186" i="19"/>
  <c r="AR187" i="19"/>
  <c r="AR188" i="19"/>
  <c r="AR189" i="19"/>
  <c r="AR190" i="19"/>
  <c r="AR191" i="19"/>
  <c r="AR192" i="19"/>
  <c r="AR193" i="19"/>
  <c r="AR194" i="19"/>
  <c r="AR195" i="19"/>
  <c r="AR196" i="19"/>
  <c r="AR197" i="19"/>
  <c r="AR198" i="19"/>
  <c r="AR199" i="19"/>
  <c r="AR200" i="19"/>
  <c r="AR201" i="19"/>
  <c r="AR202" i="19"/>
  <c r="AR203" i="19"/>
  <c r="AR204" i="19"/>
  <c r="AR205" i="19"/>
  <c r="AR206" i="19"/>
  <c r="AR207" i="19"/>
  <c r="AR208" i="19"/>
  <c r="AR209" i="19"/>
  <c r="AR210" i="19"/>
  <c r="AR211" i="19"/>
  <c r="AR212" i="19"/>
  <c r="AR213" i="19"/>
  <c r="AR214" i="19"/>
  <c r="AR215" i="19"/>
  <c r="AR216" i="19"/>
  <c r="AR217" i="19"/>
  <c r="AR218" i="19"/>
  <c r="AR219" i="19"/>
  <c r="AR220" i="19"/>
  <c r="AR221" i="19"/>
  <c r="AR222" i="19"/>
  <c r="AR223" i="19"/>
  <c r="AR224" i="19"/>
  <c r="AR225" i="19"/>
  <c r="AR226" i="19"/>
  <c r="AR227" i="19"/>
  <c r="AR228" i="19"/>
  <c r="AR229" i="19"/>
  <c r="AR230" i="19"/>
  <c r="AR231" i="19"/>
  <c r="AR232" i="19"/>
  <c r="AR233" i="19"/>
  <c r="AR234" i="19"/>
  <c r="AR235" i="19"/>
  <c r="AR236" i="19"/>
  <c r="AR237" i="19"/>
  <c r="AR238" i="19"/>
  <c r="AR239" i="19"/>
  <c r="AR240" i="19"/>
  <c r="AR241" i="19"/>
  <c r="AR242" i="19"/>
  <c r="AR243" i="19"/>
  <c r="AR244" i="19"/>
  <c r="AR245" i="19"/>
  <c r="AR246" i="19"/>
  <c r="AR247" i="19"/>
  <c r="AR248" i="19"/>
  <c r="AR249" i="19"/>
  <c r="AR250" i="19"/>
  <c r="AR251" i="19"/>
  <c r="AR252" i="19"/>
  <c r="AR253" i="19"/>
  <c r="AR254" i="19"/>
  <c r="AR255" i="19"/>
  <c r="AR256" i="19"/>
  <c r="AR257" i="19"/>
  <c r="AR258" i="19"/>
  <c r="AR259" i="19"/>
  <c r="AR260" i="19"/>
  <c r="AR261" i="19"/>
  <c r="AR262" i="19"/>
  <c r="AR263" i="19"/>
  <c r="AR264" i="19"/>
  <c r="AR265" i="19"/>
  <c r="AR266" i="19"/>
  <c r="AR267" i="19"/>
  <c r="AR268" i="19"/>
  <c r="AR269" i="19"/>
  <c r="AR270" i="19"/>
  <c r="AR271" i="19"/>
  <c r="AR272" i="19"/>
  <c r="AR273" i="19"/>
  <c r="AR274" i="19"/>
  <c r="AR275" i="19"/>
  <c r="AR276" i="19"/>
  <c r="AR277" i="19"/>
  <c r="AR278" i="19"/>
  <c r="AR279" i="19"/>
  <c r="AR280" i="19"/>
  <c r="AR281" i="19"/>
  <c r="AR282" i="19"/>
  <c r="AR283" i="19"/>
  <c r="AR284" i="19"/>
  <c r="AR285" i="19"/>
  <c r="AR286" i="19"/>
  <c r="AR287" i="19"/>
  <c r="AR288" i="19"/>
  <c r="AR289" i="19"/>
  <c r="AR290" i="19"/>
  <c r="AR291" i="19"/>
  <c r="AR292" i="19"/>
  <c r="AR293" i="19"/>
  <c r="AR294" i="19"/>
  <c r="AR295" i="19"/>
  <c r="AR296" i="19"/>
  <c r="AR297" i="19"/>
  <c r="AR298" i="19"/>
  <c r="AR299" i="19"/>
  <c r="AR300" i="19"/>
  <c r="AR301" i="19"/>
  <c r="AR302" i="19"/>
  <c r="AR303" i="19"/>
  <c r="AR304" i="19"/>
  <c r="AR305" i="19"/>
  <c r="AR306" i="19"/>
  <c r="AR307" i="19"/>
  <c r="AR308" i="19"/>
  <c r="AR309" i="19"/>
  <c r="AR310" i="19"/>
  <c r="AR311" i="19"/>
  <c r="AR312" i="19"/>
  <c r="AR313" i="19"/>
  <c r="AR314" i="19"/>
  <c r="AR315" i="19"/>
  <c r="AR316" i="19"/>
  <c r="AR317" i="19"/>
  <c r="AR318" i="19"/>
  <c r="AR319" i="19"/>
  <c r="AR320" i="19"/>
  <c r="AR321" i="19"/>
  <c r="AR322" i="19"/>
  <c r="AR323" i="19"/>
  <c r="AR324" i="19"/>
  <c r="AR325" i="19"/>
  <c r="AR326" i="19"/>
  <c r="AR327" i="19"/>
  <c r="AR328" i="19"/>
  <c r="AR329" i="19"/>
  <c r="AR330" i="19"/>
  <c r="AR331" i="19"/>
  <c r="AR332" i="19"/>
  <c r="AR333" i="19"/>
  <c r="AR334" i="19"/>
  <c r="AR335" i="19"/>
  <c r="AR336" i="19"/>
  <c r="AR337" i="19"/>
  <c r="AR338" i="19"/>
  <c r="AR339" i="19"/>
  <c r="AR340" i="19"/>
  <c r="AR341" i="19"/>
  <c r="AR342" i="19"/>
  <c r="AR343" i="19"/>
  <c r="AR344" i="19"/>
  <c r="AR345" i="19"/>
  <c r="AR346" i="19"/>
  <c r="AR347" i="19"/>
  <c r="AR348" i="19"/>
  <c r="AR349" i="19"/>
  <c r="AR350" i="19"/>
  <c r="AR351" i="19"/>
  <c r="AR352" i="19"/>
  <c r="AR353" i="19"/>
  <c r="AR354" i="19"/>
  <c r="AR355" i="19"/>
  <c r="AR356" i="19"/>
  <c r="AR357" i="19"/>
  <c r="AR358" i="19"/>
  <c r="AR359" i="19"/>
  <c r="AR360" i="19"/>
  <c r="AR361" i="19"/>
  <c r="AR362" i="19"/>
  <c r="AR363" i="19"/>
  <c r="AR364" i="19"/>
  <c r="AR365" i="19"/>
  <c r="AR366" i="19"/>
  <c r="AR367" i="19"/>
  <c r="AR368" i="19"/>
  <c r="AR369" i="19"/>
  <c r="AR370" i="19"/>
  <c r="AR371" i="19"/>
  <c r="AR372" i="19"/>
  <c r="AR373" i="19"/>
  <c r="AR374" i="19"/>
  <c r="AR375" i="19"/>
  <c r="AR376" i="19"/>
  <c r="AR377" i="19"/>
  <c r="AR378" i="19"/>
  <c r="AR379" i="19"/>
  <c r="AR380" i="19"/>
  <c r="AR381" i="19"/>
  <c r="AR382" i="19"/>
  <c r="AR383" i="19"/>
  <c r="AR384" i="19"/>
  <c r="AR385" i="19"/>
  <c r="AR386" i="19"/>
  <c r="AR387" i="19"/>
  <c r="AR388" i="19"/>
  <c r="AR389" i="19"/>
  <c r="AR390" i="19"/>
  <c r="AR391" i="19"/>
  <c r="AR392" i="19"/>
  <c r="AR393" i="19"/>
  <c r="AR394" i="19"/>
  <c r="AR395" i="19"/>
  <c r="AR396" i="19"/>
  <c r="AR397" i="19"/>
  <c r="AR398" i="19"/>
  <c r="AR399" i="19"/>
  <c r="AR400" i="19"/>
  <c r="AR401" i="19"/>
  <c r="AR402" i="19"/>
  <c r="AR403" i="19"/>
  <c r="AR404" i="19"/>
  <c r="AR405" i="19"/>
  <c r="AR406" i="19"/>
  <c r="AR407" i="19"/>
  <c r="AR408" i="19"/>
  <c r="AR409" i="19"/>
  <c r="AR410" i="19"/>
  <c r="AR411" i="19"/>
  <c r="AR412" i="19"/>
  <c r="AR413" i="19"/>
  <c r="AR414" i="19"/>
  <c r="AR415" i="19"/>
  <c r="AR416" i="19"/>
  <c r="AR417" i="19"/>
  <c r="AR418" i="19"/>
  <c r="AR419" i="19"/>
  <c r="AR420" i="19"/>
  <c r="AR421" i="19"/>
  <c r="AP23" i="19" l="1"/>
  <c r="AP24" i="19"/>
  <c r="AP25" i="19"/>
  <c r="AP26" i="19"/>
  <c r="AP27" i="19"/>
  <c r="AP28" i="19"/>
  <c r="AP29" i="19"/>
  <c r="AP30" i="19"/>
  <c r="AP31" i="19"/>
  <c r="AP32" i="19"/>
  <c r="AP33" i="19"/>
  <c r="AP34" i="19"/>
  <c r="AP35" i="19"/>
  <c r="AP36" i="19"/>
  <c r="AP37" i="19"/>
  <c r="AP38" i="19"/>
  <c r="AP39" i="19"/>
  <c r="AP40" i="19"/>
  <c r="AP41" i="19"/>
  <c r="AP42" i="19"/>
  <c r="AP43" i="19"/>
  <c r="AP44" i="19"/>
  <c r="AP45" i="19"/>
  <c r="AP46" i="19"/>
  <c r="AP47" i="19"/>
  <c r="AP48" i="19"/>
  <c r="AP49" i="19"/>
  <c r="AP50" i="19"/>
  <c r="AP51" i="19"/>
  <c r="AP52" i="19"/>
  <c r="AP53" i="19"/>
  <c r="AP54" i="19"/>
  <c r="AP55" i="19"/>
  <c r="AP56" i="19"/>
  <c r="AP57" i="19"/>
  <c r="AP58" i="19"/>
  <c r="AP59" i="19"/>
  <c r="AP60" i="19"/>
  <c r="AP61" i="19"/>
  <c r="AP62" i="19"/>
  <c r="AP63" i="19"/>
  <c r="AP64" i="19"/>
  <c r="AP65" i="19"/>
  <c r="AP66" i="19"/>
  <c r="AP67" i="19"/>
  <c r="AP68" i="19"/>
  <c r="AP69" i="19"/>
  <c r="AP70" i="19"/>
  <c r="AP71" i="19"/>
  <c r="AP72" i="19"/>
  <c r="AP73" i="19"/>
  <c r="AP74" i="19"/>
  <c r="AP75" i="19"/>
  <c r="AP76" i="19"/>
  <c r="AP77" i="19"/>
  <c r="AP78" i="19"/>
  <c r="AP79" i="19"/>
  <c r="AP80" i="19"/>
  <c r="AP81" i="19"/>
  <c r="AP82" i="19"/>
  <c r="AP83" i="19"/>
  <c r="AP84" i="19"/>
  <c r="AP85" i="19"/>
  <c r="AP86" i="19"/>
  <c r="AP87" i="19"/>
  <c r="AP88" i="19"/>
  <c r="AP89" i="19"/>
  <c r="AP90" i="19"/>
  <c r="AP91" i="19"/>
  <c r="AP92" i="19"/>
  <c r="AP93" i="19"/>
  <c r="AP94" i="19"/>
  <c r="AP95" i="19"/>
  <c r="AP96" i="19"/>
  <c r="AP97" i="19"/>
  <c r="AP98" i="19"/>
  <c r="AP99" i="19"/>
  <c r="AP100" i="19"/>
  <c r="AP101" i="19"/>
  <c r="AP102" i="19"/>
  <c r="AP103" i="19"/>
  <c r="AP104" i="19"/>
  <c r="AP105" i="19"/>
  <c r="AP106" i="19"/>
  <c r="AP107" i="19"/>
  <c r="AP108" i="19"/>
  <c r="AP109" i="19"/>
  <c r="AP110" i="19"/>
  <c r="AP111" i="19"/>
  <c r="AP112" i="19"/>
  <c r="AP113" i="19"/>
  <c r="AP114" i="19"/>
  <c r="AP115" i="19"/>
  <c r="AP116" i="19"/>
  <c r="AP117" i="19"/>
  <c r="AP118" i="19"/>
  <c r="AP119" i="19"/>
  <c r="AP120" i="19"/>
  <c r="AP121" i="19"/>
  <c r="AP122" i="19"/>
  <c r="AP123" i="19"/>
  <c r="AP124" i="19"/>
  <c r="AP125" i="19"/>
  <c r="AP126" i="19"/>
  <c r="AP127" i="19"/>
  <c r="AP128" i="19"/>
  <c r="AP129" i="19"/>
  <c r="AP130" i="19"/>
  <c r="AP131" i="19"/>
  <c r="AP132" i="19"/>
  <c r="AP133" i="19"/>
  <c r="AP134" i="19"/>
  <c r="AP135" i="19"/>
  <c r="AP136" i="19"/>
  <c r="AP137" i="19"/>
  <c r="AP138" i="19"/>
  <c r="AP139" i="19"/>
  <c r="AP140" i="19"/>
  <c r="AP141" i="19"/>
  <c r="AP142" i="19"/>
  <c r="AP143" i="19"/>
  <c r="AP144" i="19"/>
  <c r="AP145" i="19"/>
  <c r="AP146" i="19"/>
  <c r="AP147" i="19"/>
  <c r="AP148" i="19"/>
  <c r="AP149" i="19"/>
  <c r="AP150" i="19"/>
  <c r="AP151" i="19"/>
  <c r="AP152" i="19"/>
  <c r="AP153" i="19"/>
  <c r="AP154" i="19"/>
  <c r="AP155" i="19"/>
  <c r="AP156" i="19"/>
  <c r="AP157" i="19"/>
  <c r="AP158" i="19"/>
  <c r="AP159" i="19"/>
  <c r="AP160" i="19"/>
  <c r="AP161" i="19"/>
  <c r="AP162" i="19"/>
  <c r="AP163" i="19"/>
  <c r="AP164" i="19"/>
  <c r="AP165" i="19"/>
  <c r="AP166" i="19"/>
  <c r="AP167" i="19"/>
  <c r="AP168" i="19"/>
  <c r="AP169" i="19"/>
  <c r="AP170" i="19"/>
  <c r="AP171" i="19"/>
  <c r="AP172" i="19"/>
  <c r="AP173" i="19"/>
  <c r="AP174" i="19"/>
  <c r="AP175" i="19"/>
  <c r="AP176" i="19"/>
  <c r="AP177" i="19"/>
  <c r="AP178" i="19"/>
  <c r="AP179" i="19"/>
  <c r="AP180" i="19"/>
  <c r="AP181" i="19"/>
  <c r="AP182" i="19"/>
  <c r="AP183" i="19"/>
  <c r="AP184" i="19"/>
  <c r="AP185" i="19"/>
  <c r="AP186" i="19"/>
  <c r="AP187" i="19"/>
  <c r="AP188" i="19"/>
  <c r="AP189" i="19"/>
  <c r="AP190" i="19"/>
  <c r="AP191" i="19"/>
  <c r="AP192" i="19"/>
  <c r="AP193" i="19"/>
  <c r="AP194" i="19"/>
  <c r="AP195" i="19"/>
  <c r="AP196" i="19"/>
  <c r="AP197" i="19"/>
  <c r="AP198" i="19"/>
  <c r="AP199" i="19"/>
  <c r="AP200" i="19"/>
  <c r="AP201" i="19"/>
  <c r="AP202" i="19"/>
  <c r="AP203" i="19"/>
  <c r="AP204" i="19"/>
  <c r="AP205" i="19"/>
  <c r="AP206" i="19"/>
  <c r="AP207" i="19"/>
  <c r="AP208" i="19"/>
  <c r="AP209" i="19"/>
  <c r="AP210" i="19"/>
  <c r="AP211" i="19"/>
  <c r="AP212" i="19"/>
  <c r="AP213" i="19"/>
  <c r="AP214" i="19"/>
  <c r="AP215" i="19"/>
  <c r="AP216" i="19"/>
  <c r="AP217" i="19"/>
  <c r="AP218" i="19"/>
  <c r="AP219" i="19"/>
  <c r="AP220" i="19"/>
  <c r="AP221" i="19"/>
  <c r="AP222" i="19"/>
  <c r="AP223" i="19"/>
  <c r="AP224" i="19"/>
  <c r="AP225" i="19"/>
  <c r="AP226" i="19"/>
  <c r="AP227" i="19"/>
  <c r="AP228" i="19"/>
  <c r="AP229" i="19"/>
  <c r="AP230" i="19"/>
  <c r="AP231" i="19"/>
  <c r="AP232" i="19"/>
  <c r="AP233" i="19"/>
  <c r="AP234" i="19"/>
  <c r="AP235" i="19"/>
  <c r="AP236" i="19"/>
  <c r="AP237" i="19"/>
  <c r="AP238" i="19"/>
  <c r="AP239" i="19"/>
  <c r="AP240" i="19"/>
  <c r="AP241" i="19"/>
  <c r="AP242" i="19"/>
  <c r="AP243" i="19"/>
  <c r="AP244" i="19"/>
  <c r="AP245" i="19"/>
  <c r="AP246" i="19"/>
  <c r="AP247" i="19"/>
  <c r="AP248" i="19"/>
  <c r="AP249" i="19"/>
  <c r="AP250" i="19"/>
  <c r="AP251" i="19"/>
  <c r="AP252" i="19"/>
  <c r="AP253" i="19"/>
  <c r="AP254" i="19"/>
  <c r="AP255" i="19"/>
  <c r="AP256" i="19"/>
  <c r="AP257" i="19"/>
  <c r="AP258" i="19"/>
  <c r="AP259" i="19"/>
  <c r="AP260" i="19"/>
  <c r="AP261" i="19"/>
  <c r="AP262" i="19"/>
  <c r="AP263" i="19"/>
  <c r="AP264" i="19"/>
  <c r="AP265" i="19"/>
  <c r="AP266" i="19"/>
  <c r="AP267" i="19"/>
  <c r="AP268" i="19"/>
  <c r="AP269" i="19"/>
  <c r="AP270" i="19"/>
  <c r="AP271" i="19"/>
  <c r="AP272" i="19"/>
  <c r="AP273" i="19"/>
  <c r="AP274" i="19"/>
  <c r="AP275" i="19"/>
  <c r="AP276" i="19"/>
  <c r="AP277" i="19"/>
  <c r="AP278" i="19"/>
  <c r="AP279" i="19"/>
  <c r="AP280" i="19"/>
  <c r="AP281" i="19"/>
  <c r="AP282" i="19"/>
  <c r="AP283" i="19"/>
  <c r="AP284" i="19"/>
  <c r="AP285" i="19"/>
  <c r="AP286" i="19"/>
  <c r="AP287" i="19"/>
  <c r="AP288" i="19"/>
  <c r="AP289" i="19"/>
  <c r="AP290" i="19"/>
  <c r="AP291" i="19"/>
  <c r="AP292" i="19"/>
  <c r="AP293" i="19"/>
  <c r="AP294" i="19"/>
  <c r="AP295" i="19"/>
  <c r="AP296" i="19"/>
  <c r="AP297" i="19"/>
  <c r="AP298" i="19"/>
  <c r="AP299" i="19"/>
  <c r="AP300" i="19"/>
  <c r="AP301" i="19"/>
  <c r="AP302" i="19"/>
  <c r="AP303" i="19"/>
  <c r="AP304" i="19"/>
  <c r="AP305" i="19"/>
  <c r="AP306" i="19"/>
  <c r="AP307" i="19"/>
  <c r="AP308" i="19"/>
  <c r="AP309" i="19"/>
  <c r="AP310" i="19"/>
  <c r="AP311" i="19"/>
  <c r="AP312" i="19"/>
  <c r="AP313" i="19"/>
  <c r="AP314" i="19"/>
  <c r="AP315" i="19"/>
  <c r="AP316" i="19"/>
  <c r="AP317" i="19"/>
  <c r="AP318" i="19"/>
  <c r="AP319" i="19"/>
  <c r="AP320" i="19"/>
  <c r="AP321" i="19"/>
  <c r="AP322" i="19"/>
  <c r="AP323" i="19"/>
  <c r="AP324" i="19"/>
  <c r="AP325" i="19"/>
  <c r="AP326" i="19"/>
  <c r="AP327" i="19"/>
  <c r="AP328" i="19"/>
  <c r="AP329" i="19"/>
  <c r="AP330" i="19"/>
  <c r="AP331" i="19"/>
  <c r="AP332" i="19"/>
  <c r="AP333" i="19"/>
  <c r="AP334" i="19"/>
  <c r="AP335" i="19"/>
  <c r="AP336" i="19"/>
  <c r="AP337" i="19"/>
  <c r="AP338" i="19"/>
  <c r="AP339" i="19"/>
  <c r="AP340" i="19"/>
  <c r="AP341" i="19"/>
  <c r="AP342" i="19"/>
  <c r="AP343" i="19"/>
  <c r="AP344" i="19"/>
  <c r="AP345" i="19"/>
  <c r="AP346" i="19"/>
  <c r="AP347" i="19"/>
  <c r="AP348" i="19"/>
  <c r="AP349" i="19"/>
  <c r="AP350" i="19"/>
  <c r="AP351" i="19"/>
  <c r="AP352" i="19"/>
  <c r="AP353" i="19"/>
  <c r="AP354" i="19"/>
  <c r="AP355" i="19"/>
  <c r="AP356" i="19"/>
  <c r="AP357" i="19"/>
  <c r="AP358" i="19"/>
  <c r="AP359" i="19"/>
  <c r="AP360" i="19"/>
  <c r="AP361" i="19"/>
  <c r="AP362" i="19"/>
  <c r="AP363" i="19"/>
  <c r="AP364" i="19"/>
  <c r="AP365" i="19"/>
  <c r="AP366" i="19"/>
  <c r="AP367" i="19"/>
  <c r="AP368" i="19"/>
  <c r="AP369" i="19"/>
  <c r="AP370" i="19"/>
  <c r="AP371" i="19"/>
  <c r="AP372" i="19"/>
  <c r="AP373" i="19"/>
  <c r="AP374" i="19"/>
  <c r="AP375" i="19"/>
  <c r="AP376" i="19"/>
  <c r="AP377" i="19"/>
  <c r="AP378" i="19"/>
  <c r="AP379" i="19"/>
  <c r="AP380" i="19"/>
  <c r="AP381" i="19"/>
  <c r="AP382" i="19"/>
  <c r="AP383" i="19"/>
  <c r="AP384" i="19"/>
  <c r="AP385" i="19"/>
  <c r="AP386" i="19"/>
  <c r="AP387" i="19"/>
  <c r="AP388" i="19"/>
  <c r="AP389" i="19"/>
  <c r="AP390" i="19"/>
  <c r="AP391" i="19"/>
  <c r="AP392" i="19"/>
  <c r="AP393" i="19"/>
  <c r="AP394" i="19"/>
  <c r="AP395" i="19"/>
  <c r="AP396" i="19"/>
  <c r="AP397" i="19"/>
  <c r="AP398" i="19"/>
  <c r="AP399" i="19"/>
  <c r="AP400" i="19"/>
  <c r="AP401" i="19"/>
  <c r="AP402" i="19"/>
  <c r="AP403" i="19"/>
  <c r="AP404" i="19"/>
  <c r="AP405" i="19"/>
  <c r="AP406" i="19"/>
  <c r="AP407" i="19"/>
  <c r="AP408" i="19"/>
  <c r="AP409" i="19"/>
  <c r="AP410" i="19"/>
  <c r="AP411" i="19"/>
  <c r="AP412" i="19"/>
  <c r="AP413" i="19"/>
  <c r="AP414" i="19"/>
  <c r="AP415" i="19"/>
  <c r="AP416" i="19"/>
  <c r="AP417" i="19"/>
  <c r="AP418" i="19"/>
  <c r="AP419" i="19"/>
  <c r="AP420" i="19"/>
  <c r="AP421" i="19"/>
  <c r="AP22" i="19"/>
  <c r="J23" i="23" l="1"/>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4" i="23"/>
  <c r="J55" i="23"/>
  <c r="J56" i="23"/>
  <c r="J57" i="23"/>
  <c r="J58" i="23"/>
  <c r="J59" i="23"/>
  <c r="J60" i="23"/>
  <c r="J61" i="23"/>
  <c r="J62" i="23"/>
  <c r="J63" i="23"/>
  <c r="J64" i="23"/>
  <c r="J65" i="23"/>
  <c r="J66" i="23"/>
  <c r="J67" i="23"/>
  <c r="J68" i="23"/>
  <c r="J69" i="23"/>
  <c r="J70" i="23"/>
  <c r="J71" i="23"/>
  <c r="J72" i="23"/>
  <c r="J73" i="23"/>
  <c r="J74" i="23"/>
  <c r="J75" i="23"/>
  <c r="J76" i="23"/>
  <c r="J77" i="23"/>
  <c r="J78" i="23"/>
  <c r="J79" i="23"/>
  <c r="J80" i="23"/>
  <c r="J81" i="23"/>
  <c r="J82" i="23"/>
  <c r="J83" i="23"/>
  <c r="J84" i="23"/>
  <c r="J85" i="23"/>
  <c r="J86" i="23"/>
  <c r="J87" i="23"/>
  <c r="J88" i="23"/>
  <c r="J89" i="23"/>
  <c r="J90" i="23"/>
  <c r="J91" i="23"/>
  <c r="J92" i="23"/>
  <c r="J93" i="23"/>
  <c r="J94" i="23"/>
  <c r="J95" i="23"/>
  <c r="J96" i="23"/>
  <c r="J97" i="23"/>
  <c r="J98" i="23"/>
  <c r="J99" i="23"/>
  <c r="J100" i="23"/>
  <c r="J101" i="23"/>
  <c r="J102" i="23"/>
  <c r="J103" i="23"/>
  <c r="J104" i="23"/>
  <c r="J105" i="23"/>
  <c r="J106" i="23"/>
  <c r="J107" i="23"/>
  <c r="J108" i="23"/>
  <c r="J109" i="23"/>
  <c r="J110" i="23"/>
  <c r="J111" i="23"/>
  <c r="J112" i="23"/>
  <c r="J113" i="23"/>
  <c r="J114" i="23"/>
  <c r="J115" i="23"/>
  <c r="J116" i="23"/>
  <c r="J117" i="23"/>
  <c r="J118" i="23"/>
  <c r="J119" i="23"/>
  <c r="J120" i="23"/>
  <c r="J121" i="23"/>
  <c r="J122" i="23"/>
  <c r="J123" i="23"/>
  <c r="J124" i="23"/>
  <c r="J125" i="23"/>
  <c r="J126" i="23"/>
  <c r="J127" i="23"/>
  <c r="J128" i="23"/>
  <c r="J129" i="23"/>
  <c r="J130" i="23"/>
  <c r="J131" i="23"/>
  <c r="J132" i="23"/>
  <c r="J133" i="23"/>
  <c r="J134" i="23"/>
  <c r="J135" i="23"/>
  <c r="J136" i="23"/>
  <c r="J137" i="23"/>
  <c r="J138" i="23"/>
  <c r="J139" i="23"/>
  <c r="J140" i="23"/>
  <c r="J141" i="23"/>
  <c r="J142" i="23"/>
  <c r="J143" i="23"/>
  <c r="J144" i="23"/>
  <c r="J145" i="23"/>
  <c r="J146" i="23"/>
  <c r="J147" i="23"/>
  <c r="J148" i="23"/>
  <c r="J149" i="23"/>
  <c r="J150" i="23"/>
  <c r="J151" i="23"/>
  <c r="J152" i="23"/>
  <c r="J153" i="23"/>
  <c r="J154" i="23"/>
  <c r="J155" i="23"/>
  <c r="J156" i="23"/>
  <c r="J157" i="23"/>
  <c r="J158" i="23"/>
  <c r="J159" i="23"/>
  <c r="J160" i="23"/>
  <c r="J161" i="23"/>
  <c r="J162" i="23"/>
  <c r="J163" i="23"/>
  <c r="J164" i="23"/>
  <c r="J165" i="23"/>
  <c r="J166" i="23"/>
  <c r="J167" i="23"/>
  <c r="J168" i="23"/>
  <c r="J169" i="23"/>
  <c r="J170" i="23"/>
  <c r="J171" i="23"/>
  <c r="J172" i="23"/>
  <c r="J173" i="23"/>
  <c r="J174" i="23"/>
  <c r="J175" i="23"/>
  <c r="J176" i="23"/>
  <c r="J177" i="23"/>
  <c r="J178" i="23"/>
  <c r="J179" i="23"/>
  <c r="J180" i="23"/>
  <c r="J181" i="23"/>
  <c r="J182" i="23"/>
  <c r="J183" i="23"/>
  <c r="J184" i="23"/>
  <c r="J185" i="23"/>
  <c r="J186" i="23"/>
  <c r="J187" i="23"/>
  <c r="J188" i="23"/>
  <c r="J189" i="23"/>
  <c r="J190" i="23"/>
  <c r="J191" i="23"/>
  <c r="J192" i="23"/>
  <c r="J193" i="23"/>
  <c r="J194" i="23"/>
  <c r="J195" i="23"/>
  <c r="J196" i="23"/>
  <c r="J197" i="23"/>
  <c r="J198" i="23"/>
  <c r="J199" i="23"/>
  <c r="J200" i="23"/>
  <c r="J201" i="23"/>
  <c r="J202" i="23"/>
  <c r="J203" i="23"/>
  <c r="J204" i="23"/>
  <c r="J205" i="23"/>
  <c r="J206" i="23"/>
  <c r="J207" i="23"/>
  <c r="J208" i="23"/>
  <c r="J209" i="23"/>
  <c r="J210" i="23"/>
  <c r="J211" i="23"/>
  <c r="J212" i="23"/>
  <c r="J213" i="23"/>
  <c r="J214" i="23"/>
  <c r="J215" i="23"/>
  <c r="J216" i="23"/>
  <c r="J217" i="23"/>
  <c r="J218" i="23"/>
  <c r="J219" i="23"/>
  <c r="J220" i="23"/>
  <c r="J221" i="23"/>
  <c r="J222" i="23"/>
  <c r="J223" i="23"/>
  <c r="J224" i="23"/>
  <c r="J225" i="23"/>
  <c r="J226" i="23"/>
  <c r="J227" i="23"/>
  <c r="J228" i="23"/>
  <c r="J229" i="23"/>
  <c r="J230" i="23"/>
  <c r="J231" i="23"/>
  <c r="J232" i="23"/>
  <c r="J233" i="23"/>
  <c r="J234" i="23"/>
  <c r="J235" i="23"/>
  <c r="J236" i="23"/>
  <c r="J237" i="23"/>
  <c r="J238" i="23"/>
  <c r="J239" i="23"/>
  <c r="J240" i="23"/>
  <c r="J241" i="23"/>
  <c r="J242" i="23"/>
  <c r="J243" i="23"/>
  <c r="J244" i="23"/>
  <c r="J245" i="23"/>
  <c r="J246" i="23"/>
  <c r="J247" i="23"/>
  <c r="J248" i="23"/>
  <c r="J249" i="23"/>
  <c r="J250" i="23"/>
  <c r="J251" i="23"/>
  <c r="J252" i="23"/>
  <c r="J253" i="23"/>
  <c r="J254" i="23"/>
  <c r="J255" i="23"/>
  <c r="J256" i="23"/>
  <c r="J257" i="23"/>
  <c r="J258" i="23"/>
  <c r="J259" i="23"/>
  <c r="J260" i="23"/>
  <c r="J261" i="23"/>
  <c r="J262" i="23"/>
  <c r="J263" i="23"/>
  <c r="J264" i="23"/>
  <c r="J265" i="23"/>
  <c r="J266" i="23"/>
  <c r="J267" i="23"/>
  <c r="J268" i="23"/>
  <c r="J269" i="23"/>
  <c r="J270" i="23"/>
  <c r="J271" i="23"/>
  <c r="J272" i="23"/>
  <c r="J273" i="23"/>
  <c r="J274" i="23"/>
  <c r="J275" i="23"/>
  <c r="J276" i="23"/>
  <c r="J277" i="23"/>
  <c r="J278" i="23"/>
  <c r="J279" i="23"/>
  <c r="J280" i="23"/>
  <c r="J281" i="23"/>
  <c r="J282" i="23"/>
  <c r="J283" i="23"/>
  <c r="J284" i="23"/>
  <c r="J285" i="23"/>
  <c r="J286" i="23"/>
  <c r="J287" i="23"/>
  <c r="J288" i="23"/>
  <c r="J289" i="23"/>
  <c r="J290" i="23"/>
  <c r="J291" i="23"/>
  <c r="J292" i="23"/>
  <c r="J293" i="23"/>
  <c r="J294" i="23"/>
  <c r="J295" i="23"/>
  <c r="J296" i="23"/>
  <c r="J297" i="23"/>
  <c r="J298" i="23"/>
  <c r="J299" i="23"/>
  <c r="J300" i="23"/>
  <c r="J301" i="23"/>
  <c r="J302" i="23"/>
  <c r="J303" i="23"/>
  <c r="J304" i="23"/>
  <c r="J305" i="23"/>
  <c r="J306" i="23"/>
  <c r="J307" i="23"/>
  <c r="J308" i="23"/>
  <c r="J309" i="23"/>
  <c r="J310" i="23"/>
  <c r="J311" i="23"/>
  <c r="J312" i="23"/>
  <c r="J313" i="23"/>
  <c r="J314" i="23"/>
  <c r="J315" i="23"/>
  <c r="J316" i="23"/>
  <c r="J317" i="23"/>
  <c r="J318" i="23"/>
  <c r="J319" i="23"/>
  <c r="J320" i="23"/>
  <c r="J321" i="23"/>
  <c r="J322" i="23"/>
  <c r="J323" i="23"/>
  <c r="J324" i="23"/>
  <c r="J325" i="23"/>
  <c r="J326" i="23"/>
  <c r="J327" i="23"/>
  <c r="J328" i="23"/>
  <c r="J329" i="23"/>
  <c r="J330" i="23"/>
  <c r="J331" i="23"/>
  <c r="J332" i="23"/>
  <c r="J333" i="23"/>
  <c r="J334" i="23"/>
  <c r="J335" i="23"/>
  <c r="J336" i="23"/>
  <c r="J337" i="23"/>
  <c r="J338" i="23"/>
  <c r="J339" i="23"/>
  <c r="J340" i="23"/>
  <c r="J341" i="23"/>
  <c r="J342" i="23"/>
  <c r="J343" i="23"/>
  <c r="J344" i="23"/>
  <c r="J345" i="23"/>
  <c r="J346" i="23"/>
  <c r="J347" i="23"/>
  <c r="J348" i="23"/>
  <c r="J349" i="23"/>
  <c r="J350" i="23"/>
  <c r="J351" i="23"/>
  <c r="J352" i="23"/>
  <c r="J353" i="23"/>
  <c r="J354" i="23"/>
  <c r="J355" i="23"/>
  <c r="J356" i="23"/>
  <c r="J357" i="23"/>
  <c r="J358" i="23"/>
  <c r="J359" i="23"/>
  <c r="J360" i="23"/>
  <c r="J361" i="23"/>
  <c r="J362" i="23"/>
  <c r="J363" i="23"/>
  <c r="J364" i="23"/>
  <c r="J365" i="23"/>
  <c r="J366" i="23"/>
  <c r="J367" i="23"/>
  <c r="J368" i="23"/>
  <c r="J369" i="23"/>
  <c r="J370" i="23"/>
  <c r="J371" i="23"/>
  <c r="J372" i="23"/>
  <c r="J373" i="23"/>
  <c r="J374" i="23"/>
  <c r="J375" i="23"/>
  <c r="J376" i="23"/>
  <c r="J377" i="23"/>
  <c r="J378" i="23"/>
  <c r="J379" i="23"/>
  <c r="J380" i="23"/>
  <c r="J381" i="23"/>
  <c r="J382" i="23"/>
  <c r="J383" i="23"/>
  <c r="J384" i="23"/>
  <c r="J385" i="23"/>
  <c r="J386" i="23"/>
  <c r="J387" i="23"/>
  <c r="J388" i="23"/>
  <c r="J389" i="23"/>
  <c r="J390" i="23"/>
  <c r="J391" i="23"/>
  <c r="J392" i="23"/>
  <c r="J393" i="23"/>
  <c r="J394" i="23"/>
  <c r="J395" i="23"/>
  <c r="J396" i="23"/>
  <c r="J397" i="23"/>
  <c r="J398" i="23"/>
  <c r="J399" i="23"/>
  <c r="J400" i="23"/>
  <c r="J401" i="23"/>
  <c r="J402" i="23"/>
  <c r="J403" i="23"/>
  <c r="J404" i="23"/>
  <c r="J405" i="23"/>
  <c r="J406" i="23"/>
  <c r="J407" i="23"/>
  <c r="J408" i="23"/>
  <c r="J409" i="23"/>
  <c r="J410" i="23"/>
  <c r="J411" i="23"/>
  <c r="J412" i="23"/>
  <c r="J413" i="23"/>
  <c r="J414" i="23"/>
  <c r="J415" i="23"/>
  <c r="J416" i="23"/>
  <c r="J417" i="23"/>
  <c r="J418" i="23"/>
  <c r="J419" i="23"/>
  <c r="J420" i="23"/>
  <c r="J421" i="23"/>
  <c r="J22" i="23"/>
  <c r="H23" i="23"/>
  <c r="H24" i="23"/>
  <c r="AR24" i="19" s="1"/>
  <c r="H25" i="23"/>
  <c r="AR25" i="19" s="1"/>
  <c r="H26" i="23"/>
  <c r="AR26" i="19" s="1"/>
  <c r="H27" i="23"/>
  <c r="AR27" i="19" s="1"/>
  <c r="H28" i="23"/>
  <c r="AR28" i="19" s="1"/>
  <c r="H29" i="23"/>
  <c r="AR29" i="19" s="1"/>
  <c r="H30" i="23"/>
  <c r="AR30" i="19" s="1"/>
  <c r="H31" i="23"/>
  <c r="AR31" i="19" s="1"/>
  <c r="H32" i="23"/>
  <c r="AR32" i="19" s="1"/>
  <c r="H33" i="23"/>
  <c r="AR33" i="19" s="1"/>
  <c r="H34" i="23"/>
  <c r="AR34" i="19" s="1"/>
  <c r="H35" i="23"/>
  <c r="AR35" i="19" s="1"/>
  <c r="H36" i="23"/>
  <c r="AR36" i="19" s="1"/>
  <c r="H37" i="23"/>
  <c r="AR37" i="19" s="1"/>
  <c r="H38" i="23"/>
  <c r="H39" i="23"/>
  <c r="H40" i="23"/>
  <c r="AR40" i="19" s="1"/>
  <c r="H41" i="23"/>
  <c r="AR41" i="19" s="1"/>
  <c r="H42" i="23"/>
  <c r="AR42" i="19" s="1"/>
  <c r="H43" i="23"/>
  <c r="AR43" i="19" s="1"/>
  <c r="H44" i="23"/>
  <c r="AR44" i="19" s="1"/>
  <c r="H45" i="23"/>
  <c r="AR45" i="19" s="1"/>
  <c r="H46" i="23"/>
  <c r="AR46" i="19" s="1"/>
  <c r="H47" i="23"/>
  <c r="AR47" i="19" s="1"/>
  <c r="H48" i="23"/>
  <c r="AR48" i="19" s="1"/>
  <c r="H49" i="23"/>
  <c r="AR49" i="19" s="1"/>
  <c r="H50" i="23"/>
  <c r="AR50" i="19" s="1"/>
  <c r="H51" i="23"/>
  <c r="AR51" i="19" s="1"/>
  <c r="H52" i="23"/>
  <c r="AR52" i="19" s="1"/>
  <c r="H53" i="23"/>
  <c r="AR53" i="19" s="1"/>
  <c r="H54" i="23"/>
  <c r="AR54" i="19" s="1"/>
  <c r="H55" i="23"/>
  <c r="AR55" i="19" s="1"/>
  <c r="H56" i="23"/>
  <c r="AR56" i="19" s="1"/>
  <c r="H57" i="23"/>
  <c r="AR57" i="19" s="1"/>
  <c r="H58" i="23"/>
  <c r="AR58" i="19" s="1"/>
  <c r="H59" i="23"/>
  <c r="AR59" i="19" s="1"/>
  <c r="H60" i="23"/>
  <c r="AR60" i="19" s="1"/>
  <c r="H61" i="23"/>
  <c r="AR61" i="19" s="1"/>
  <c r="H62" i="23"/>
  <c r="AR62" i="19" s="1"/>
  <c r="H63" i="23"/>
  <c r="AR63" i="19" s="1"/>
  <c r="H64" i="23"/>
  <c r="AR64" i="19" s="1"/>
  <c r="H65" i="23"/>
  <c r="AR65" i="19" s="1"/>
  <c r="H66" i="23"/>
  <c r="AR66" i="19" s="1"/>
  <c r="H67" i="23"/>
  <c r="AR67" i="19" s="1"/>
  <c r="H68" i="23"/>
  <c r="AR68" i="19" s="1"/>
  <c r="H69" i="23"/>
  <c r="AR69" i="19" s="1"/>
  <c r="H70" i="23"/>
  <c r="AR70" i="19" s="1"/>
  <c r="H71" i="23"/>
  <c r="AR71" i="19" s="1"/>
  <c r="H72" i="23"/>
  <c r="AR72" i="19" s="1"/>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99" i="23"/>
  <c r="H100" i="23"/>
  <c r="H101" i="23"/>
  <c r="H102" i="23"/>
  <c r="H103" i="23"/>
  <c r="H104" i="23"/>
  <c r="H105" i="23"/>
  <c r="H106" i="23"/>
  <c r="H107" i="23"/>
  <c r="H108" i="23"/>
  <c r="H109" i="23"/>
  <c r="H110" i="23"/>
  <c r="H111" i="23"/>
  <c r="H112" i="23"/>
  <c r="H113" i="23"/>
  <c r="H114" i="23"/>
  <c r="H115" i="23"/>
  <c r="H116" i="23"/>
  <c r="H117" i="23"/>
  <c r="H118" i="23"/>
  <c r="H119" i="23"/>
  <c r="H120" i="23"/>
  <c r="H121" i="23"/>
  <c r="H122" i="23"/>
  <c r="H123" i="23"/>
  <c r="H124" i="23"/>
  <c r="H125" i="23"/>
  <c r="H126" i="23"/>
  <c r="H127" i="23"/>
  <c r="H128" i="23"/>
  <c r="H129" i="23"/>
  <c r="H130" i="23"/>
  <c r="H131" i="23"/>
  <c r="H132" i="23"/>
  <c r="H133" i="23"/>
  <c r="H134" i="23"/>
  <c r="H135" i="23"/>
  <c r="H136" i="23"/>
  <c r="H137" i="23"/>
  <c r="H138" i="23"/>
  <c r="H139" i="23"/>
  <c r="H140" i="23"/>
  <c r="H141" i="23"/>
  <c r="H142" i="23"/>
  <c r="H143" i="23"/>
  <c r="H144" i="23"/>
  <c r="H145" i="23"/>
  <c r="H146" i="23"/>
  <c r="H147" i="23"/>
  <c r="H148" i="23"/>
  <c r="H149" i="23"/>
  <c r="H150" i="23"/>
  <c r="H151" i="23"/>
  <c r="H152" i="23"/>
  <c r="H153" i="23"/>
  <c r="H154" i="23"/>
  <c r="H155" i="23"/>
  <c r="H156" i="23"/>
  <c r="H157" i="23"/>
  <c r="H158" i="23"/>
  <c r="H159" i="23"/>
  <c r="H160" i="23"/>
  <c r="H161" i="23"/>
  <c r="H162" i="23"/>
  <c r="H163" i="23"/>
  <c r="H164" i="23"/>
  <c r="H165" i="23"/>
  <c r="H166" i="23"/>
  <c r="H167" i="23"/>
  <c r="H168" i="23"/>
  <c r="H169" i="23"/>
  <c r="H170" i="23"/>
  <c r="H171" i="23"/>
  <c r="H172" i="23"/>
  <c r="H173" i="23"/>
  <c r="H174" i="23"/>
  <c r="H175" i="23"/>
  <c r="H176" i="23"/>
  <c r="H177" i="23"/>
  <c r="H178" i="23"/>
  <c r="H179" i="23"/>
  <c r="H180" i="23"/>
  <c r="H181" i="23"/>
  <c r="H182" i="23"/>
  <c r="H183" i="23"/>
  <c r="H184" i="23"/>
  <c r="H185" i="23"/>
  <c r="H186" i="23"/>
  <c r="H187" i="23"/>
  <c r="H188" i="23"/>
  <c r="H189" i="23"/>
  <c r="H190" i="23"/>
  <c r="H191" i="23"/>
  <c r="H192" i="23"/>
  <c r="H193" i="23"/>
  <c r="H194" i="23"/>
  <c r="H195" i="23"/>
  <c r="H196" i="23"/>
  <c r="H197" i="23"/>
  <c r="H198" i="23"/>
  <c r="H199" i="23"/>
  <c r="H200" i="23"/>
  <c r="H201" i="23"/>
  <c r="H202" i="23"/>
  <c r="H203" i="23"/>
  <c r="H204" i="23"/>
  <c r="H205" i="23"/>
  <c r="H206" i="23"/>
  <c r="H207" i="23"/>
  <c r="H208" i="23"/>
  <c r="H209" i="23"/>
  <c r="H210" i="23"/>
  <c r="H211" i="23"/>
  <c r="H212" i="23"/>
  <c r="H213" i="23"/>
  <c r="H214" i="23"/>
  <c r="H215" i="23"/>
  <c r="H216" i="23"/>
  <c r="H217" i="23"/>
  <c r="H218" i="23"/>
  <c r="H219" i="23"/>
  <c r="H220" i="23"/>
  <c r="H221" i="23"/>
  <c r="H222" i="23"/>
  <c r="H223" i="23"/>
  <c r="H224" i="23"/>
  <c r="H225" i="23"/>
  <c r="H226" i="23"/>
  <c r="H227" i="23"/>
  <c r="H228" i="23"/>
  <c r="H229" i="23"/>
  <c r="H230" i="23"/>
  <c r="H231" i="23"/>
  <c r="H232" i="23"/>
  <c r="H233" i="23"/>
  <c r="H234" i="23"/>
  <c r="H235" i="23"/>
  <c r="H236" i="23"/>
  <c r="H237" i="23"/>
  <c r="H238" i="23"/>
  <c r="H239" i="23"/>
  <c r="H240" i="23"/>
  <c r="H241" i="23"/>
  <c r="H242" i="23"/>
  <c r="H243" i="23"/>
  <c r="H244" i="23"/>
  <c r="H245" i="23"/>
  <c r="H246" i="23"/>
  <c r="H247" i="23"/>
  <c r="H248" i="23"/>
  <c r="H249" i="23"/>
  <c r="H250" i="23"/>
  <c r="H251" i="23"/>
  <c r="H252" i="23"/>
  <c r="H253" i="23"/>
  <c r="H254" i="23"/>
  <c r="H255" i="23"/>
  <c r="H256" i="23"/>
  <c r="H257" i="23"/>
  <c r="H258" i="23"/>
  <c r="H259" i="23"/>
  <c r="H260" i="23"/>
  <c r="H261" i="23"/>
  <c r="H262" i="23"/>
  <c r="H263" i="23"/>
  <c r="H264" i="23"/>
  <c r="H265" i="23"/>
  <c r="H266" i="23"/>
  <c r="H267" i="23"/>
  <c r="H268" i="23"/>
  <c r="H269" i="23"/>
  <c r="H270" i="23"/>
  <c r="H271" i="23"/>
  <c r="H272" i="23"/>
  <c r="H273" i="23"/>
  <c r="H274" i="23"/>
  <c r="H275" i="23"/>
  <c r="H276" i="23"/>
  <c r="H277" i="23"/>
  <c r="H278" i="23"/>
  <c r="H279" i="23"/>
  <c r="H280" i="23"/>
  <c r="H281" i="23"/>
  <c r="H282" i="23"/>
  <c r="H283" i="23"/>
  <c r="H284" i="23"/>
  <c r="H285" i="23"/>
  <c r="H286" i="23"/>
  <c r="H287" i="23"/>
  <c r="H288" i="23"/>
  <c r="H289" i="23"/>
  <c r="H290" i="23"/>
  <c r="H291" i="23"/>
  <c r="H292" i="23"/>
  <c r="H293" i="23"/>
  <c r="H294" i="23"/>
  <c r="H295" i="23"/>
  <c r="H296" i="23"/>
  <c r="H297" i="23"/>
  <c r="H298" i="23"/>
  <c r="H299" i="23"/>
  <c r="H300" i="23"/>
  <c r="H301" i="23"/>
  <c r="H302" i="23"/>
  <c r="H303" i="23"/>
  <c r="H304" i="23"/>
  <c r="H305" i="23"/>
  <c r="H306" i="23"/>
  <c r="H307" i="23"/>
  <c r="H308" i="23"/>
  <c r="H309" i="23"/>
  <c r="H310" i="23"/>
  <c r="H311" i="23"/>
  <c r="H312" i="23"/>
  <c r="H313" i="23"/>
  <c r="H314" i="23"/>
  <c r="H315" i="23"/>
  <c r="H316" i="23"/>
  <c r="H317" i="23"/>
  <c r="H318" i="23"/>
  <c r="H319" i="23"/>
  <c r="H320" i="23"/>
  <c r="H321" i="23"/>
  <c r="H322" i="23"/>
  <c r="H323" i="23"/>
  <c r="H324" i="23"/>
  <c r="H325" i="23"/>
  <c r="H326" i="23"/>
  <c r="H327" i="23"/>
  <c r="H328" i="23"/>
  <c r="H329" i="23"/>
  <c r="H330" i="23"/>
  <c r="H331" i="23"/>
  <c r="H332" i="23"/>
  <c r="H333" i="23"/>
  <c r="H334" i="23"/>
  <c r="H335" i="23"/>
  <c r="H336" i="23"/>
  <c r="H337" i="23"/>
  <c r="H338" i="23"/>
  <c r="H339" i="23"/>
  <c r="H340" i="23"/>
  <c r="H341" i="23"/>
  <c r="H342" i="23"/>
  <c r="H343" i="23"/>
  <c r="H344" i="23"/>
  <c r="H345" i="23"/>
  <c r="H346" i="23"/>
  <c r="H347" i="23"/>
  <c r="H348" i="23"/>
  <c r="H349" i="23"/>
  <c r="H350" i="23"/>
  <c r="H351" i="23"/>
  <c r="H352" i="23"/>
  <c r="H353" i="23"/>
  <c r="H354" i="23"/>
  <c r="H355" i="23"/>
  <c r="H356" i="23"/>
  <c r="H357" i="23"/>
  <c r="H358" i="23"/>
  <c r="H359" i="23"/>
  <c r="H360" i="23"/>
  <c r="H361" i="23"/>
  <c r="H362" i="23"/>
  <c r="H363" i="23"/>
  <c r="H364" i="23"/>
  <c r="H365" i="23"/>
  <c r="H366" i="23"/>
  <c r="H367" i="23"/>
  <c r="H368" i="23"/>
  <c r="H369" i="23"/>
  <c r="H370" i="23"/>
  <c r="H371" i="23"/>
  <c r="H372" i="23"/>
  <c r="H373" i="23"/>
  <c r="H374" i="23"/>
  <c r="H375" i="23"/>
  <c r="H376" i="23"/>
  <c r="H377" i="23"/>
  <c r="H378" i="23"/>
  <c r="H379" i="23"/>
  <c r="H380" i="23"/>
  <c r="H381" i="23"/>
  <c r="H382" i="23"/>
  <c r="H383" i="23"/>
  <c r="H384" i="23"/>
  <c r="H385" i="23"/>
  <c r="H386" i="23"/>
  <c r="H387" i="23"/>
  <c r="H388" i="23"/>
  <c r="H389" i="23"/>
  <c r="H390" i="23"/>
  <c r="H391" i="23"/>
  <c r="H392" i="23"/>
  <c r="H393" i="23"/>
  <c r="H394" i="23"/>
  <c r="H395" i="23"/>
  <c r="H396" i="23"/>
  <c r="H397" i="23"/>
  <c r="H398" i="23"/>
  <c r="H399" i="23"/>
  <c r="H400" i="23"/>
  <c r="H401" i="23"/>
  <c r="H402" i="23"/>
  <c r="H403" i="23"/>
  <c r="H404" i="23"/>
  <c r="H405" i="23"/>
  <c r="H406" i="23"/>
  <c r="H407" i="23"/>
  <c r="H408" i="23"/>
  <c r="H409" i="23"/>
  <c r="H410" i="23"/>
  <c r="H411" i="23"/>
  <c r="H412" i="23"/>
  <c r="H413" i="23"/>
  <c r="H414" i="23"/>
  <c r="H415" i="23"/>
  <c r="H416" i="23"/>
  <c r="H417" i="23"/>
  <c r="H418" i="23"/>
  <c r="H419" i="23"/>
  <c r="H420" i="23"/>
  <c r="H421" i="23"/>
  <c r="AR22" i="19"/>
  <c r="BK22" i="19"/>
  <c r="BI22" i="19"/>
  <c r="AV22" i="19"/>
  <c r="BH22" i="19"/>
  <c r="BF22" i="19"/>
  <c r="BD22" i="19"/>
  <c r="BB23" i="19"/>
  <c r="BB24" i="19"/>
  <c r="BB25" i="19"/>
  <c r="BB26" i="19"/>
  <c r="BB27" i="19"/>
  <c r="BB28" i="19"/>
  <c r="BB29" i="19"/>
  <c r="BB30" i="19"/>
  <c r="BB31" i="19"/>
  <c r="BB32" i="19"/>
  <c r="BB33" i="19"/>
  <c r="BB34" i="19"/>
  <c r="BB35" i="19"/>
  <c r="BB36" i="19"/>
  <c r="BB37" i="19"/>
  <c r="BB38" i="19"/>
  <c r="BB39" i="19"/>
  <c r="BB40" i="19"/>
  <c r="BB41" i="19"/>
  <c r="BB42" i="19"/>
  <c r="BB43" i="19"/>
  <c r="BB44" i="19"/>
  <c r="BB45" i="19"/>
  <c r="BB46" i="19"/>
  <c r="BB47" i="19"/>
  <c r="BB48" i="19"/>
  <c r="BB49" i="19"/>
  <c r="BB50" i="19"/>
  <c r="BB51" i="19"/>
  <c r="BB52" i="19"/>
  <c r="BB53" i="19"/>
  <c r="BB54" i="19"/>
  <c r="BB55" i="19"/>
  <c r="BB56" i="19"/>
  <c r="BB57" i="19"/>
  <c r="BB58" i="19"/>
  <c r="BB59" i="19"/>
  <c r="BB60" i="19"/>
  <c r="BB61" i="19"/>
  <c r="BB62" i="19"/>
  <c r="BB63" i="19"/>
  <c r="BB64" i="19"/>
  <c r="BB65" i="19"/>
  <c r="BB66" i="19"/>
  <c r="BB67" i="19"/>
  <c r="BB68" i="19"/>
  <c r="BB69" i="19"/>
  <c r="BB70" i="19"/>
  <c r="BB71" i="19"/>
  <c r="BB72" i="19"/>
  <c r="BB73" i="19"/>
  <c r="BB74" i="19"/>
  <c r="BB75" i="19"/>
  <c r="BB76" i="19"/>
  <c r="BB77" i="19"/>
  <c r="BB78" i="19"/>
  <c r="BB79" i="19"/>
  <c r="BB80" i="19"/>
  <c r="BB81" i="19"/>
  <c r="BB82" i="19"/>
  <c r="BB83" i="19"/>
  <c r="BB84" i="19"/>
  <c r="BB85" i="19"/>
  <c r="BB86" i="19"/>
  <c r="BB87" i="19"/>
  <c r="BB88" i="19"/>
  <c r="BB89" i="19"/>
  <c r="BB90" i="19"/>
  <c r="BB91" i="19"/>
  <c r="BB92" i="19"/>
  <c r="BB93" i="19"/>
  <c r="BB94" i="19"/>
  <c r="BB95" i="19"/>
  <c r="BB96" i="19"/>
  <c r="BB97" i="19"/>
  <c r="BB98" i="19"/>
  <c r="BB99" i="19"/>
  <c r="BB100" i="19"/>
  <c r="BB101" i="19"/>
  <c r="BB102" i="19"/>
  <c r="BB103" i="19"/>
  <c r="BB104" i="19"/>
  <c r="BB105" i="19"/>
  <c r="BB106" i="19"/>
  <c r="BB107" i="19"/>
  <c r="BB108" i="19"/>
  <c r="BB109" i="19"/>
  <c r="BB110" i="19"/>
  <c r="BB111" i="19"/>
  <c r="BB112" i="19"/>
  <c r="BB113" i="19"/>
  <c r="BB114" i="19"/>
  <c r="BB115" i="19"/>
  <c r="BB116" i="19"/>
  <c r="BB117" i="19"/>
  <c r="BB118" i="19"/>
  <c r="BB119" i="19"/>
  <c r="BB120" i="19"/>
  <c r="BB121" i="19"/>
  <c r="BB122" i="19"/>
  <c r="BB123" i="19"/>
  <c r="BB124" i="19"/>
  <c r="BB125" i="19"/>
  <c r="BB126" i="19"/>
  <c r="BB127" i="19"/>
  <c r="BB128" i="19"/>
  <c r="BB129" i="19"/>
  <c r="BB130" i="19"/>
  <c r="BB131" i="19"/>
  <c r="BB132" i="19"/>
  <c r="BB133" i="19"/>
  <c r="BB134" i="19"/>
  <c r="BB135" i="19"/>
  <c r="BB136" i="19"/>
  <c r="BB137" i="19"/>
  <c r="BB138" i="19"/>
  <c r="BB139" i="19"/>
  <c r="BB140" i="19"/>
  <c r="BB141" i="19"/>
  <c r="BB142" i="19"/>
  <c r="BB143" i="19"/>
  <c r="BB144" i="19"/>
  <c r="BB145" i="19"/>
  <c r="BB146" i="19"/>
  <c r="BB147" i="19"/>
  <c r="BB148" i="19"/>
  <c r="BB149" i="19"/>
  <c r="BB150" i="19"/>
  <c r="BB151" i="19"/>
  <c r="BB152" i="19"/>
  <c r="BB153" i="19"/>
  <c r="BB154" i="19"/>
  <c r="BB155" i="19"/>
  <c r="BB156" i="19"/>
  <c r="BB157" i="19"/>
  <c r="BB158" i="19"/>
  <c r="BB159" i="19"/>
  <c r="BB160" i="19"/>
  <c r="BB161" i="19"/>
  <c r="BB162" i="19"/>
  <c r="BB163" i="19"/>
  <c r="BB164" i="19"/>
  <c r="BB165" i="19"/>
  <c r="BB166" i="19"/>
  <c r="BB167" i="19"/>
  <c r="BB168" i="19"/>
  <c r="BB169" i="19"/>
  <c r="BB170" i="19"/>
  <c r="BB171" i="19"/>
  <c r="BB172" i="19"/>
  <c r="BB173" i="19"/>
  <c r="BB174" i="19"/>
  <c r="BB175" i="19"/>
  <c r="BB176" i="19"/>
  <c r="BB177" i="19"/>
  <c r="BB178" i="19"/>
  <c r="BB179" i="19"/>
  <c r="BB180" i="19"/>
  <c r="BB181" i="19"/>
  <c r="BB182" i="19"/>
  <c r="BB183" i="19"/>
  <c r="BB184" i="19"/>
  <c r="BB185" i="19"/>
  <c r="BB186" i="19"/>
  <c r="BB187" i="19"/>
  <c r="BB188" i="19"/>
  <c r="BB189" i="19"/>
  <c r="BB190" i="19"/>
  <c r="BB191" i="19"/>
  <c r="BB192" i="19"/>
  <c r="BB193" i="19"/>
  <c r="BB194" i="19"/>
  <c r="BB195" i="19"/>
  <c r="BB196" i="19"/>
  <c r="BB197" i="19"/>
  <c r="BB198" i="19"/>
  <c r="BB199" i="19"/>
  <c r="BB200" i="19"/>
  <c r="BB201" i="19"/>
  <c r="BB202" i="19"/>
  <c r="BB203" i="19"/>
  <c r="BB204" i="19"/>
  <c r="BB205" i="19"/>
  <c r="BB206" i="19"/>
  <c r="BB207" i="19"/>
  <c r="BB208" i="19"/>
  <c r="BB209" i="19"/>
  <c r="BB210" i="19"/>
  <c r="BB211" i="19"/>
  <c r="BB212" i="19"/>
  <c r="BB213" i="19"/>
  <c r="BB214" i="19"/>
  <c r="BB215" i="19"/>
  <c r="BB216" i="19"/>
  <c r="BB217" i="19"/>
  <c r="BB218" i="19"/>
  <c r="BB219" i="19"/>
  <c r="BB220" i="19"/>
  <c r="BB221" i="19"/>
  <c r="BB222" i="19"/>
  <c r="BB223" i="19"/>
  <c r="BB224" i="19"/>
  <c r="BB225" i="19"/>
  <c r="BB226" i="19"/>
  <c r="BB227" i="19"/>
  <c r="BB228" i="19"/>
  <c r="BB229" i="19"/>
  <c r="BB230" i="19"/>
  <c r="BB231" i="19"/>
  <c r="BB232" i="19"/>
  <c r="BB233" i="19"/>
  <c r="BB234" i="19"/>
  <c r="BB235" i="19"/>
  <c r="BB236" i="19"/>
  <c r="BB237" i="19"/>
  <c r="BB238" i="19"/>
  <c r="BB239" i="19"/>
  <c r="BB240" i="19"/>
  <c r="BB241" i="19"/>
  <c r="BB242" i="19"/>
  <c r="BB243" i="19"/>
  <c r="BB244" i="19"/>
  <c r="BB245" i="19"/>
  <c r="BB246" i="19"/>
  <c r="BB247" i="19"/>
  <c r="BB248" i="19"/>
  <c r="BB249" i="19"/>
  <c r="BB250" i="19"/>
  <c r="BB251" i="19"/>
  <c r="BB252" i="19"/>
  <c r="BB253" i="19"/>
  <c r="BB254" i="19"/>
  <c r="BB255" i="19"/>
  <c r="BB256" i="19"/>
  <c r="BB257" i="19"/>
  <c r="BB258" i="19"/>
  <c r="BB259" i="19"/>
  <c r="BB260" i="19"/>
  <c r="BB261" i="19"/>
  <c r="BB262" i="19"/>
  <c r="BB263" i="19"/>
  <c r="BB264" i="19"/>
  <c r="BB265" i="19"/>
  <c r="BB266" i="19"/>
  <c r="BB267" i="19"/>
  <c r="BB268" i="19"/>
  <c r="BB269" i="19"/>
  <c r="BB270" i="19"/>
  <c r="BB271" i="19"/>
  <c r="BB272" i="19"/>
  <c r="BB273" i="19"/>
  <c r="BB274" i="19"/>
  <c r="BB275" i="19"/>
  <c r="BB276" i="19"/>
  <c r="BB277" i="19"/>
  <c r="BB278" i="19"/>
  <c r="BB279" i="19"/>
  <c r="BB280" i="19"/>
  <c r="BB281" i="19"/>
  <c r="BB282" i="19"/>
  <c r="BB283" i="19"/>
  <c r="BB284" i="19"/>
  <c r="BB285" i="19"/>
  <c r="BB286" i="19"/>
  <c r="BB287" i="19"/>
  <c r="BB288" i="19"/>
  <c r="BB289" i="19"/>
  <c r="BB290" i="19"/>
  <c r="BB291" i="19"/>
  <c r="BB292" i="19"/>
  <c r="BB293" i="19"/>
  <c r="BB294" i="19"/>
  <c r="BB295" i="19"/>
  <c r="BB296" i="19"/>
  <c r="BB297" i="19"/>
  <c r="BB298" i="19"/>
  <c r="BB299" i="19"/>
  <c r="BB300" i="19"/>
  <c r="BB301" i="19"/>
  <c r="BB302" i="19"/>
  <c r="BB303" i="19"/>
  <c r="BB304" i="19"/>
  <c r="BB305" i="19"/>
  <c r="BB306" i="19"/>
  <c r="BB307" i="19"/>
  <c r="BB308" i="19"/>
  <c r="BB309" i="19"/>
  <c r="BB310" i="19"/>
  <c r="BB311" i="19"/>
  <c r="BB312" i="19"/>
  <c r="BB313" i="19"/>
  <c r="BB314" i="19"/>
  <c r="BB315" i="19"/>
  <c r="BB316" i="19"/>
  <c r="BB317" i="19"/>
  <c r="BB318" i="19"/>
  <c r="BB319" i="19"/>
  <c r="BB320" i="19"/>
  <c r="BB321" i="19"/>
  <c r="BB322" i="19"/>
  <c r="BB323" i="19"/>
  <c r="BB324" i="19"/>
  <c r="BB325" i="19"/>
  <c r="BB326" i="19"/>
  <c r="BB327" i="19"/>
  <c r="BB328" i="19"/>
  <c r="BB329" i="19"/>
  <c r="BB330" i="19"/>
  <c r="BB331" i="19"/>
  <c r="BB332" i="19"/>
  <c r="BB333" i="19"/>
  <c r="BB334" i="19"/>
  <c r="BB335" i="19"/>
  <c r="BB336" i="19"/>
  <c r="BB337" i="19"/>
  <c r="BB338" i="19"/>
  <c r="BB339" i="19"/>
  <c r="BB340" i="19"/>
  <c r="BB341" i="19"/>
  <c r="BB342" i="19"/>
  <c r="BB343" i="19"/>
  <c r="BB344" i="19"/>
  <c r="BB345" i="19"/>
  <c r="BB346" i="19"/>
  <c r="BB347" i="19"/>
  <c r="BB348" i="19"/>
  <c r="BB349" i="19"/>
  <c r="BB350" i="19"/>
  <c r="BB351" i="19"/>
  <c r="BB352" i="19"/>
  <c r="BB353" i="19"/>
  <c r="BB354" i="19"/>
  <c r="BB355" i="19"/>
  <c r="BB356" i="19"/>
  <c r="BB357" i="19"/>
  <c r="BB358" i="19"/>
  <c r="BB359" i="19"/>
  <c r="BB360" i="19"/>
  <c r="BB361" i="19"/>
  <c r="BB362" i="19"/>
  <c r="BB363" i="19"/>
  <c r="BB364" i="19"/>
  <c r="BB365" i="19"/>
  <c r="BB366" i="19"/>
  <c r="BB367" i="19"/>
  <c r="BB368" i="19"/>
  <c r="BB369" i="19"/>
  <c r="BB370" i="19"/>
  <c r="BB371" i="19"/>
  <c r="BB372" i="19"/>
  <c r="BB373" i="19"/>
  <c r="BB374" i="19"/>
  <c r="BB375" i="19"/>
  <c r="BB376" i="19"/>
  <c r="BB377" i="19"/>
  <c r="BB378" i="19"/>
  <c r="BB379" i="19"/>
  <c r="BB380" i="19"/>
  <c r="BB381" i="19"/>
  <c r="BB382" i="19"/>
  <c r="BB383" i="19"/>
  <c r="BB384" i="19"/>
  <c r="BB385" i="19"/>
  <c r="BB386" i="19"/>
  <c r="BB387" i="19"/>
  <c r="BB388" i="19"/>
  <c r="BB389" i="19"/>
  <c r="BB390" i="19"/>
  <c r="BB391" i="19"/>
  <c r="BB392" i="19"/>
  <c r="BB393" i="19"/>
  <c r="BB394" i="19"/>
  <c r="BB395" i="19"/>
  <c r="BB396" i="19"/>
  <c r="BB397" i="19"/>
  <c r="BB398" i="19"/>
  <c r="BB399" i="19"/>
  <c r="BB400" i="19"/>
  <c r="BB401" i="19"/>
  <c r="BB402" i="19"/>
  <c r="BB403" i="19"/>
  <c r="BB404" i="19"/>
  <c r="BB405" i="19"/>
  <c r="BB406" i="19"/>
  <c r="BB407" i="19"/>
  <c r="BB408" i="19"/>
  <c r="BB409" i="19"/>
  <c r="BB410" i="19"/>
  <c r="BB411" i="19"/>
  <c r="BB412" i="19"/>
  <c r="BB413" i="19"/>
  <c r="BB414" i="19"/>
  <c r="BB415" i="19"/>
  <c r="BB416" i="19"/>
  <c r="BB417" i="19"/>
  <c r="BB418" i="19"/>
  <c r="BB419" i="19"/>
  <c r="BB420" i="19"/>
  <c r="BB421" i="19"/>
  <c r="BB22" i="19"/>
  <c r="AA22" i="23"/>
  <c r="T21" i="19"/>
  <c r="S21" i="19"/>
  <c r="N21" i="19"/>
  <c r="W22" i="23"/>
  <c r="V22" i="23"/>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V99" i="23"/>
  <c r="V100" i="23"/>
  <c r="V101" i="23"/>
  <c r="V102" i="23"/>
  <c r="V103" i="23"/>
  <c r="V104" i="23"/>
  <c r="V105" i="23"/>
  <c r="V106" i="23"/>
  <c r="V107" i="23"/>
  <c r="V108" i="23"/>
  <c r="V109" i="23"/>
  <c r="V110" i="23"/>
  <c r="V111" i="23"/>
  <c r="V112" i="23"/>
  <c r="V113" i="23"/>
  <c r="V114" i="23"/>
  <c r="V115" i="23"/>
  <c r="V116" i="23"/>
  <c r="V117" i="23"/>
  <c r="V118" i="23"/>
  <c r="V119" i="23"/>
  <c r="V120" i="23"/>
  <c r="V121" i="23"/>
  <c r="V122" i="23"/>
  <c r="V123" i="23"/>
  <c r="V124" i="23"/>
  <c r="V125" i="23"/>
  <c r="V126" i="23"/>
  <c r="V127" i="23"/>
  <c r="V128" i="23"/>
  <c r="V129" i="23"/>
  <c r="V130" i="23"/>
  <c r="V131" i="23"/>
  <c r="V132" i="23"/>
  <c r="V133" i="23"/>
  <c r="V134" i="23"/>
  <c r="V135" i="23"/>
  <c r="V136" i="23"/>
  <c r="V137" i="23"/>
  <c r="V138" i="23"/>
  <c r="V139" i="23"/>
  <c r="V140" i="23"/>
  <c r="V141" i="23"/>
  <c r="V142" i="23"/>
  <c r="V143" i="23"/>
  <c r="V144" i="23"/>
  <c r="V145" i="23"/>
  <c r="V146" i="23"/>
  <c r="V147" i="23"/>
  <c r="V148" i="23"/>
  <c r="V149" i="23"/>
  <c r="V150" i="23"/>
  <c r="V151" i="23"/>
  <c r="V152" i="23"/>
  <c r="V153" i="23"/>
  <c r="V154" i="23"/>
  <c r="V155" i="23"/>
  <c r="V156" i="23"/>
  <c r="V157" i="23"/>
  <c r="V158" i="23"/>
  <c r="V159" i="23"/>
  <c r="V160" i="23"/>
  <c r="V161" i="23"/>
  <c r="V162" i="23"/>
  <c r="V163" i="23"/>
  <c r="V164" i="23"/>
  <c r="V165" i="23"/>
  <c r="V166" i="23"/>
  <c r="V167" i="23"/>
  <c r="V168" i="23"/>
  <c r="V169" i="23"/>
  <c r="V170" i="23"/>
  <c r="V171" i="23"/>
  <c r="V172" i="23"/>
  <c r="V173" i="23"/>
  <c r="V174" i="23"/>
  <c r="V175" i="23"/>
  <c r="V176" i="23"/>
  <c r="V177" i="23"/>
  <c r="V178" i="23"/>
  <c r="V179" i="23"/>
  <c r="V180" i="23"/>
  <c r="V181" i="23"/>
  <c r="V182" i="23"/>
  <c r="V183" i="23"/>
  <c r="V184" i="23"/>
  <c r="V185" i="23"/>
  <c r="V186" i="23"/>
  <c r="V187" i="23"/>
  <c r="V188" i="23"/>
  <c r="V189" i="23"/>
  <c r="V190" i="23"/>
  <c r="V191" i="23"/>
  <c r="V192" i="23"/>
  <c r="V193" i="23"/>
  <c r="V194" i="23"/>
  <c r="V195" i="23"/>
  <c r="V196" i="23"/>
  <c r="V197" i="23"/>
  <c r="V198" i="23"/>
  <c r="V199" i="23"/>
  <c r="V200" i="23"/>
  <c r="V201" i="23"/>
  <c r="V202" i="23"/>
  <c r="V203" i="23"/>
  <c r="V204" i="23"/>
  <c r="V205" i="23"/>
  <c r="V206" i="23"/>
  <c r="V207" i="23"/>
  <c r="V208" i="23"/>
  <c r="V209" i="23"/>
  <c r="V210" i="23"/>
  <c r="V211" i="23"/>
  <c r="V212" i="23"/>
  <c r="V213" i="23"/>
  <c r="V214" i="23"/>
  <c r="V215" i="23"/>
  <c r="V216" i="23"/>
  <c r="V217" i="23"/>
  <c r="V218" i="23"/>
  <c r="V219" i="23"/>
  <c r="V220" i="23"/>
  <c r="V221" i="23"/>
  <c r="V222" i="23"/>
  <c r="V223" i="23"/>
  <c r="V224" i="23"/>
  <c r="V225" i="23"/>
  <c r="V226" i="23"/>
  <c r="V227" i="23"/>
  <c r="V228" i="23"/>
  <c r="V229" i="23"/>
  <c r="V230" i="23"/>
  <c r="V231" i="23"/>
  <c r="V232" i="23"/>
  <c r="V233" i="23"/>
  <c r="V234" i="23"/>
  <c r="V235" i="23"/>
  <c r="V236" i="23"/>
  <c r="V237" i="23"/>
  <c r="V238" i="23"/>
  <c r="V239" i="23"/>
  <c r="V240" i="23"/>
  <c r="V241" i="23"/>
  <c r="V242" i="23"/>
  <c r="V243" i="23"/>
  <c r="V244" i="23"/>
  <c r="V245" i="23"/>
  <c r="V246" i="23"/>
  <c r="V247" i="23"/>
  <c r="V248" i="23"/>
  <c r="V249" i="23"/>
  <c r="V250" i="23"/>
  <c r="V251" i="23"/>
  <c r="V252" i="23"/>
  <c r="V253" i="23"/>
  <c r="V254" i="23"/>
  <c r="V255" i="23"/>
  <c r="V256" i="23"/>
  <c r="V257" i="23"/>
  <c r="V258" i="23"/>
  <c r="V259" i="23"/>
  <c r="V260" i="23"/>
  <c r="V261" i="23"/>
  <c r="V262" i="23"/>
  <c r="V263" i="23"/>
  <c r="V264" i="23"/>
  <c r="V265" i="23"/>
  <c r="V266" i="23"/>
  <c r="V267" i="23"/>
  <c r="V268" i="23"/>
  <c r="V269" i="23"/>
  <c r="V270" i="23"/>
  <c r="V271" i="23"/>
  <c r="V272" i="23"/>
  <c r="V273" i="23"/>
  <c r="V274" i="23"/>
  <c r="V275" i="23"/>
  <c r="V276" i="23"/>
  <c r="V277" i="23"/>
  <c r="V278" i="23"/>
  <c r="V279" i="23"/>
  <c r="V280" i="23"/>
  <c r="V281" i="23"/>
  <c r="V282" i="23"/>
  <c r="V283" i="23"/>
  <c r="V284" i="23"/>
  <c r="V285" i="23"/>
  <c r="V286" i="23"/>
  <c r="V287" i="23"/>
  <c r="V288" i="23"/>
  <c r="V289" i="23"/>
  <c r="V290" i="23"/>
  <c r="V291" i="23"/>
  <c r="V292" i="23"/>
  <c r="V293" i="23"/>
  <c r="V294" i="23"/>
  <c r="V295" i="23"/>
  <c r="V296" i="23"/>
  <c r="V297" i="23"/>
  <c r="V298" i="23"/>
  <c r="V299" i="23"/>
  <c r="V300" i="23"/>
  <c r="V301" i="23"/>
  <c r="V302" i="23"/>
  <c r="V303" i="23"/>
  <c r="V304" i="23"/>
  <c r="V305" i="23"/>
  <c r="V306" i="23"/>
  <c r="V307" i="23"/>
  <c r="V308" i="23"/>
  <c r="V309" i="23"/>
  <c r="V310" i="23"/>
  <c r="V311" i="23"/>
  <c r="V312" i="23"/>
  <c r="V313" i="23"/>
  <c r="V314" i="23"/>
  <c r="V315" i="23"/>
  <c r="V316" i="23"/>
  <c r="V317" i="23"/>
  <c r="V318" i="23"/>
  <c r="V319" i="23"/>
  <c r="V320" i="23"/>
  <c r="V321" i="23"/>
  <c r="V322" i="23"/>
  <c r="V323" i="23"/>
  <c r="V324" i="23"/>
  <c r="V325" i="23"/>
  <c r="V326" i="23"/>
  <c r="V327" i="23"/>
  <c r="V328" i="23"/>
  <c r="V329" i="23"/>
  <c r="V330" i="23"/>
  <c r="V331" i="23"/>
  <c r="V332" i="23"/>
  <c r="V333" i="23"/>
  <c r="V334" i="23"/>
  <c r="V335" i="23"/>
  <c r="V336" i="23"/>
  <c r="V337" i="23"/>
  <c r="V338" i="23"/>
  <c r="V339" i="23"/>
  <c r="V340" i="23"/>
  <c r="V341" i="23"/>
  <c r="V342" i="23"/>
  <c r="V343" i="23"/>
  <c r="V344" i="23"/>
  <c r="V345" i="23"/>
  <c r="V346" i="23"/>
  <c r="V347" i="23"/>
  <c r="V348" i="23"/>
  <c r="V349" i="23"/>
  <c r="V350" i="23"/>
  <c r="V351" i="23"/>
  <c r="V352" i="23"/>
  <c r="V353" i="23"/>
  <c r="V354" i="23"/>
  <c r="V355" i="23"/>
  <c r="V356" i="23"/>
  <c r="V357" i="23"/>
  <c r="V358" i="23"/>
  <c r="V359" i="23"/>
  <c r="V360" i="23"/>
  <c r="V361" i="23"/>
  <c r="V362" i="23"/>
  <c r="V363" i="23"/>
  <c r="V364" i="23"/>
  <c r="V365" i="23"/>
  <c r="V366" i="23"/>
  <c r="V367" i="23"/>
  <c r="V368" i="23"/>
  <c r="V369" i="23"/>
  <c r="V370" i="23"/>
  <c r="V371" i="23"/>
  <c r="V372" i="23"/>
  <c r="V373" i="23"/>
  <c r="V374" i="23"/>
  <c r="V375" i="23"/>
  <c r="V376" i="23"/>
  <c r="V377" i="23"/>
  <c r="V378" i="23"/>
  <c r="V379" i="23"/>
  <c r="V380" i="23"/>
  <c r="V381" i="23"/>
  <c r="V382" i="23"/>
  <c r="V383" i="23"/>
  <c r="V384" i="23"/>
  <c r="V385" i="23"/>
  <c r="V386" i="23"/>
  <c r="V387" i="23"/>
  <c r="V388" i="23"/>
  <c r="V389" i="23"/>
  <c r="V390" i="23"/>
  <c r="V391" i="23"/>
  <c r="V392" i="23"/>
  <c r="V393" i="23"/>
  <c r="V394" i="23"/>
  <c r="V395" i="23"/>
  <c r="V396" i="23"/>
  <c r="V397" i="23"/>
  <c r="V398" i="23"/>
  <c r="V399" i="23"/>
  <c r="V400" i="23"/>
  <c r="V401" i="23"/>
  <c r="V402" i="23"/>
  <c r="V403" i="23"/>
  <c r="V404" i="23"/>
  <c r="V405" i="23"/>
  <c r="V406" i="23"/>
  <c r="V407" i="23"/>
  <c r="V408" i="23"/>
  <c r="V409" i="23"/>
  <c r="V410" i="23"/>
  <c r="V411" i="23"/>
  <c r="V412" i="23"/>
  <c r="V413" i="23"/>
  <c r="V414" i="23"/>
  <c r="V415" i="23"/>
  <c r="V416" i="23"/>
  <c r="V417" i="23"/>
  <c r="V418" i="23"/>
  <c r="V419" i="23"/>
  <c r="V420" i="23"/>
  <c r="V421" i="23"/>
  <c r="AO22" i="19"/>
  <c r="BE73" i="19" l="1"/>
  <c r="BE74" i="19"/>
  <c r="BE75" i="19"/>
  <c r="BE76" i="19"/>
  <c r="BE77" i="19"/>
  <c r="BE79" i="19"/>
  <c r="BE80" i="19"/>
  <c r="BE81" i="19"/>
  <c r="BE82" i="19"/>
  <c r="BE83" i="19"/>
  <c r="BE84" i="19"/>
  <c r="BE85" i="19"/>
  <c r="BE86" i="19"/>
  <c r="BE87" i="19"/>
  <c r="BE88" i="19"/>
  <c r="BE89" i="19"/>
  <c r="BE90" i="19"/>
  <c r="BE91" i="19"/>
  <c r="BE92" i="19"/>
  <c r="BE93" i="19"/>
  <c r="BE94" i="19"/>
  <c r="BE95" i="19"/>
  <c r="BE96" i="19"/>
  <c r="BE97" i="19"/>
  <c r="BE98" i="19"/>
  <c r="BE99" i="19"/>
  <c r="BE100" i="19"/>
  <c r="BE101" i="19"/>
  <c r="BE102" i="19"/>
  <c r="BE103" i="19"/>
  <c r="BE104" i="19"/>
  <c r="BE105" i="19"/>
  <c r="BE106" i="19"/>
  <c r="BE107" i="19"/>
  <c r="BE108" i="19"/>
  <c r="BE109" i="19"/>
  <c r="BE110" i="19"/>
  <c r="BE111" i="19"/>
  <c r="BE112" i="19"/>
  <c r="BE113" i="19"/>
  <c r="BE114" i="19"/>
  <c r="BE115" i="19"/>
  <c r="BE116" i="19"/>
  <c r="BE117" i="19"/>
  <c r="BE118" i="19"/>
  <c r="BE119" i="19"/>
  <c r="BE120" i="19"/>
  <c r="BE122" i="19"/>
  <c r="BE123" i="19"/>
  <c r="BE124" i="19"/>
  <c r="BE125" i="19"/>
  <c r="BE126" i="19"/>
  <c r="BE127" i="19"/>
  <c r="BE128" i="19"/>
  <c r="BE129" i="19"/>
  <c r="BE130" i="19"/>
  <c r="BE131" i="19"/>
  <c r="BE132" i="19"/>
  <c r="BE133" i="19"/>
  <c r="BE134" i="19"/>
  <c r="BE135" i="19"/>
  <c r="BE136" i="19"/>
  <c r="BE137" i="19"/>
  <c r="BE138" i="19"/>
  <c r="BE139" i="19"/>
  <c r="BE140" i="19"/>
  <c r="BE141" i="19"/>
  <c r="BE142" i="19"/>
  <c r="BE143" i="19"/>
  <c r="BE144" i="19"/>
  <c r="BE145" i="19"/>
  <c r="BE146" i="19"/>
  <c r="BE147" i="19"/>
  <c r="BE148" i="19"/>
  <c r="BE149" i="19"/>
  <c r="BE150" i="19"/>
  <c r="BE151" i="19"/>
  <c r="BE152" i="19"/>
  <c r="BE153" i="19"/>
  <c r="BE154" i="19"/>
  <c r="BE155" i="19"/>
  <c r="BE156" i="19"/>
  <c r="BE157" i="19"/>
  <c r="BE158" i="19"/>
  <c r="BE159" i="19"/>
  <c r="BE160" i="19"/>
  <c r="BE161" i="19"/>
  <c r="BE162" i="19"/>
  <c r="BE163" i="19"/>
  <c r="BE164" i="19"/>
  <c r="BE165" i="19"/>
  <c r="BE166" i="19"/>
  <c r="BE167" i="19"/>
  <c r="BE168" i="19"/>
  <c r="BE169" i="19"/>
  <c r="BE170" i="19"/>
  <c r="BE171" i="19"/>
  <c r="BE172" i="19"/>
  <c r="BE173" i="19"/>
  <c r="BE174" i="19"/>
  <c r="BE175" i="19"/>
  <c r="BE176" i="19"/>
  <c r="BE177" i="19"/>
  <c r="BE178" i="19"/>
  <c r="BE179" i="19"/>
  <c r="BE180" i="19"/>
  <c r="BE181" i="19"/>
  <c r="BE182" i="19"/>
  <c r="BE183" i="19"/>
  <c r="BE184" i="19"/>
  <c r="BE185" i="19"/>
  <c r="BE186" i="19"/>
  <c r="BE187" i="19"/>
  <c r="BE188" i="19"/>
  <c r="BE189" i="19"/>
  <c r="BE190" i="19"/>
  <c r="BE191" i="19"/>
  <c r="BE192" i="19"/>
  <c r="BE193" i="19"/>
  <c r="BE194" i="19"/>
  <c r="BE195" i="19"/>
  <c r="BE196" i="19"/>
  <c r="BE197" i="19"/>
  <c r="BE198" i="19"/>
  <c r="BE199" i="19"/>
  <c r="BE200" i="19"/>
  <c r="BE201" i="19"/>
  <c r="BE202" i="19"/>
  <c r="BE203" i="19"/>
  <c r="BE204" i="19"/>
  <c r="BE205" i="19"/>
  <c r="BE206" i="19"/>
  <c r="BE207" i="19"/>
  <c r="BE208" i="19"/>
  <c r="BE209" i="19"/>
  <c r="BE210" i="19"/>
  <c r="BE211" i="19"/>
  <c r="BE212" i="19"/>
  <c r="BE213" i="19"/>
  <c r="BE214" i="19"/>
  <c r="BE215" i="19"/>
  <c r="BE216" i="19"/>
  <c r="BE217" i="19"/>
  <c r="BE218" i="19"/>
  <c r="BE219" i="19"/>
  <c r="BE220" i="19"/>
  <c r="BE221" i="19"/>
  <c r="BE222" i="19"/>
  <c r="BE223" i="19"/>
  <c r="BE224" i="19"/>
  <c r="BE225" i="19"/>
  <c r="BE226" i="19"/>
  <c r="BE227" i="19"/>
  <c r="BE228" i="19"/>
  <c r="BE229" i="19"/>
  <c r="BE230" i="19"/>
  <c r="BE231" i="19"/>
  <c r="BE232" i="19"/>
  <c r="BE233" i="19"/>
  <c r="BE234" i="19"/>
  <c r="BE235" i="19"/>
  <c r="BE236" i="19"/>
  <c r="BE237" i="19"/>
  <c r="BE238" i="19"/>
  <c r="BE239" i="19"/>
  <c r="BE240" i="19"/>
  <c r="BE241" i="19"/>
  <c r="BE242" i="19"/>
  <c r="BE243" i="19"/>
  <c r="BE244" i="19"/>
  <c r="BE245" i="19"/>
  <c r="BE246" i="19"/>
  <c r="BE247" i="19"/>
  <c r="BE248" i="19"/>
  <c r="BE249" i="19"/>
  <c r="BE250" i="19"/>
  <c r="BE251" i="19"/>
  <c r="BE252" i="19"/>
  <c r="BE253" i="19"/>
  <c r="BE254" i="19"/>
  <c r="BE255" i="19"/>
  <c r="BE256" i="19"/>
  <c r="BE257" i="19"/>
  <c r="BE258" i="19"/>
  <c r="BE259" i="19"/>
  <c r="BE260" i="19"/>
  <c r="BE261" i="19"/>
  <c r="BE262" i="19"/>
  <c r="BE263" i="19"/>
  <c r="BE264" i="19"/>
  <c r="BE265" i="19"/>
  <c r="BE266" i="19"/>
  <c r="BE267" i="19"/>
  <c r="BE268" i="19"/>
  <c r="BE269" i="19"/>
  <c r="BE270" i="19"/>
  <c r="BE271" i="19"/>
  <c r="BE272" i="19"/>
  <c r="BE273" i="19"/>
  <c r="BE274" i="19"/>
  <c r="BE275" i="19"/>
  <c r="BE276" i="19"/>
  <c r="BE277" i="19"/>
  <c r="BE278" i="19"/>
  <c r="BE279" i="19"/>
  <c r="BE280" i="19"/>
  <c r="BE281" i="19"/>
  <c r="BE282" i="19"/>
  <c r="BE283" i="19"/>
  <c r="BE284" i="19"/>
  <c r="BE285" i="19"/>
  <c r="BE286" i="19"/>
  <c r="BE287" i="19"/>
  <c r="BE288" i="19"/>
  <c r="BE289" i="19"/>
  <c r="BE290" i="19"/>
  <c r="BE291" i="19"/>
  <c r="BE292" i="19"/>
  <c r="BE293" i="19"/>
  <c r="BE294" i="19"/>
  <c r="BE295" i="19"/>
  <c r="BE296" i="19"/>
  <c r="BE297" i="19"/>
  <c r="BE298" i="19"/>
  <c r="BE299" i="19"/>
  <c r="BE300" i="19"/>
  <c r="BE301" i="19"/>
  <c r="BE302" i="19"/>
  <c r="BE303" i="19"/>
  <c r="BE304" i="19"/>
  <c r="BE305" i="19"/>
  <c r="BE306" i="19"/>
  <c r="BE307" i="19"/>
  <c r="BE308" i="19"/>
  <c r="BE309" i="19"/>
  <c r="BE310" i="19"/>
  <c r="BE311" i="19"/>
  <c r="BE312" i="19"/>
  <c r="BE313" i="19"/>
  <c r="BE314" i="19"/>
  <c r="BE315" i="19"/>
  <c r="BE316" i="19"/>
  <c r="BE317" i="19"/>
  <c r="BE318" i="19"/>
  <c r="BE319" i="19"/>
  <c r="BE320" i="19"/>
  <c r="BE321" i="19"/>
  <c r="BE322" i="19"/>
  <c r="BE323" i="19"/>
  <c r="BE324" i="19"/>
  <c r="BE325" i="19"/>
  <c r="BE326" i="19"/>
  <c r="BE327" i="19"/>
  <c r="BE328" i="19"/>
  <c r="BE329" i="19"/>
  <c r="BE330" i="19"/>
  <c r="BE331" i="19"/>
  <c r="BE332" i="19"/>
  <c r="BE333" i="19"/>
  <c r="BE334" i="19"/>
  <c r="BE335" i="19"/>
  <c r="BE336" i="19"/>
  <c r="BE337" i="19"/>
  <c r="BE338" i="19"/>
  <c r="BE339" i="19"/>
  <c r="BE340" i="19"/>
  <c r="BE341" i="19"/>
  <c r="BE342" i="19"/>
  <c r="BE343" i="19"/>
  <c r="BE344" i="19"/>
  <c r="BE345" i="19"/>
  <c r="BE346" i="19"/>
  <c r="BE347" i="19"/>
  <c r="BE348" i="19"/>
  <c r="BE349" i="19"/>
  <c r="BE350" i="19"/>
  <c r="BE351" i="19"/>
  <c r="BE352" i="19"/>
  <c r="BE353" i="19"/>
  <c r="BE354" i="19"/>
  <c r="BE355" i="19"/>
  <c r="BE356" i="19"/>
  <c r="BE357" i="19"/>
  <c r="BE358" i="19"/>
  <c r="BE359" i="19"/>
  <c r="BE360" i="19"/>
  <c r="BE361" i="19"/>
  <c r="BE362" i="19"/>
  <c r="BE363" i="19"/>
  <c r="BE364" i="19"/>
  <c r="BE365" i="19"/>
  <c r="BE366" i="19"/>
  <c r="BE367" i="19"/>
  <c r="BE368" i="19"/>
  <c r="BE369" i="19"/>
  <c r="BE370" i="19"/>
  <c r="BE371" i="19"/>
  <c r="BE372" i="19"/>
  <c r="BE373" i="19"/>
  <c r="BE374" i="19"/>
  <c r="BE375" i="19"/>
  <c r="BE376" i="19"/>
  <c r="BE377" i="19"/>
  <c r="BE378" i="19"/>
  <c r="BE379" i="19"/>
  <c r="BE380" i="19"/>
  <c r="BE381" i="19"/>
  <c r="BE382" i="19"/>
  <c r="BE383" i="19"/>
  <c r="BE384" i="19"/>
  <c r="BE385" i="19"/>
  <c r="BE386" i="19"/>
  <c r="BE387" i="19"/>
  <c r="BE388" i="19"/>
  <c r="BE389" i="19"/>
  <c r="BE390" i="19"/>
  <c r="BE391" i="19"/>
  <c r="BE392" i="19"/>
  <c r="BE393" i="19"/>
  <c r="BE394" i="19"/>
  <c r="BE395" i="19"/>
  <c r="BE396" i="19"/>
  <c r="BE397" i="19"/>
  <c r="BE398" i="19"/>
  <c r="BE399" i="19"/>
  <c r="BE400" i="19"/>
  <c r="BE401" i="19"/>
  <c r="BE402" i="19"/>
  <c r="BE403" i="19"/>
  <c r="BE404" i="19"/>
  <c r="BE405" i="19"/>
  <c r="BE406" i="19"/>
  <c r="BE407" i="19"/>
  <c r="BE408" i="19"/>
  <c r="BE409" i="19"/>
  <c r="BE410" i="19"/>
  <c r="BE411" i="19"/>
  <c r="BE412" i="19"/>
  <c r="BE413" i="19"/>
  <c r="BE414" i="19"/>
  <c r="BE415" i="19"/>
  <c r="BE416" i="19"/>
  <c r="BE417" i="19"/>
  <c r="BE418" i="19"/>
  <c r="BE419" i="19"/>
  <c r="BE420" i="19"/>
  <c r="BE421" i="19"/>
  <c r="BL73" i="19" l="1"/>
  <c r="BL74" i="19"/>
  <c r="BL75" i="19"/>
  <c r="BL76" i="19"/>
  <c r="BL77" i="19"/>
  <c r="BL79" i="19"/>
  <c r="BL80" i="19"/>
  <c r="BL81" i="19"/>
  <c r="BL82" i="19"/>
  <c r="BL83" i="19"/>
  <c r="BL84" i="19"/>
  <c r="BL85" i="19"/>
  <c r="BL86" i="19"/>
  <c r="BL87" i="19"/>
  <c r="BL88" i="19"/>
  <c r="BL89" i="19"/>
  <c r="BL90" i="19"/>
  <c r="BL91" i="19"/>
  <c r="BL92" i="19"/>
  <c r="BL93" i="19"/>
  <c r="BL94" i="19"/>
  <c r="BL95" i="19"/>
  <c r="BL96" i="19"/>
  <c r="BL97" i="19"/>
  <c r="BL98" i="19"/>
  <c r="BL99" i="19"/>
  <c r="BL100" i="19"/>
  <c r="BL101" i="19"/>
  <c r="BL102" i="19"/>
  <c r="BL103" i="19"/>
  <c r="BL104" i="19"/>
  <c r="BL105" i="19"/>
  <c r="BL106" i="19"/>
  <c r="BL107" i="19"/>
  <c r="BL108" i="19"/>
  <c r="BL109" i="19"/>
  <c r="BL110" i="19"/>
  <c r="BL111" i="19"/>
  <c r="BL112" i="19"/>
  <c r="BL113" i="19"/>
  <c r="BL114" i="19"/>
  <c r="BL115" i="19"/>
  <c r="BL116" i="19"/>
  <c r="BL117" i="19"/>
  <c r="BL118" i="19"/>
  <c r="BL119" i="19"/>
  <c r="BL120" i="19"/>
  <c r="BL122" i="19"/>
  <c r="BL123" i="19"/>
  <c r="BL124" i="19"/>
  <c r="BL125" i="19"/>
  <c r="BL126" i="19"/>
  <c r="BL127" i="19"/>
  <c r="BL128" i="19"/>
  <c r="BL129" i="19"/>
  <c r="BL130" i="19"/>
  <c r="BL131" i="19"/>
  <c r="BL132" i="19"/>
  <c r="BL133" i="19"/>
  <c r="BL134" i="19"/>
  <c r="BL135" i="19"/>
  <c r="BL136" i="19"/>
  <c r="BL137" i="19"/>
  <c r="BL138" i="19"/>
  <c r="BL139" i="19"/>
  <c r="BL140" i="19"/>
  <c r="BL141" i="19"/>
  <c r="BL142" i="19"/>
  <c r="BL143" i="19"/>
  <c r="BL144" i="19"/>
  <c r="BL145" i="19"/>
  <c r="BL146" i="19"/>
  <c r="BL147" i="19"/>
  <c r="BL148" i="19"/>
  <c r="BL149" i="19"/>
  <c r="BL150" i="19"/>
  <c r="BL151" i="19"/>
  <c r="BL152" i="19"/>
  <c r="BL153" i="19"/>
  <c r="BL154" i="19"/>
  <c r="BL155" i="19"/>
  <c r="BL156" i="19"/>
  <c r="BL157" i="19"/>
  <c r="BL158" i="19"/>
  <c r="BL159" i="19"/>
  <c r="BL160" i="19"/>
  <c r="BL161" i="19"/>
  <c r="BL162" i="19"/>
  <c r="BL163" i="19"/>
  <c r="BL164" i="19"/>
  <c r="BL165" i="19"/>
  <c r="BL166" i="19"/>
  <c r="BL167" i="19"/>
  <c r="BL168" i="19"/>
  <c r="BL169" i="19"/>
  <c r="BL170" i="19"/>
  <c r="BL171" i="19"/>
  <c r="BL172" i="19"/>
  <c r="BL173" i="19"/>
  <c r="BL174" i="19"/>
  <c r="BL175" i="19"/>
  <c r="BL176" i="19"/>
  <c r="BL177" i="19"/>
  <c r="BL178" i="19"/>
  <c r="BL179" i="19"/>
  <c r="BL180" i="19"/>
  <c r="BL181" i="19"/>
  <c r="BL182" i="19"/>
  <c r="BL183" i="19"/>
  <c r="BL184" i="19"/>
  <c r="BL185" i="19"/>
  <c r="BL186" i="19"/>
  <c r="BL187" i="19"/>
  <c r="BL188" i="19"/>
  <c r="BL189" i="19"/>
  <c r="BL190" i="19"/>
  <c r="BL191" i="19"/>
  <c r="BL192" i="19"/>
  <c r="BL193" i="19"/>
  <c r="BL194" i="19"/>
  <c r="BL195" i="19"/>
  <c r="BL196" i="19"/>
  <c r="BL197" i="19"/>
  <c r="BL198" i="19"/>
  <c r="BL199" i="19"/>
  <c r="BL200" i="19"/>
  <c r="BL201" i="19"/>
  <c r="BL202" i="19"/>
  <c r="BL203" i="19"/>
  <c r="BL204" i="19"/>
  <c r="BL205" i="19"/>
  <c r="BL206" i="19"/>
  <c r="BL207" i="19"/>
  <c r="BL208" i="19"/>
  <c r="BL209" i="19"/>
  <c r="BL210" i="19"/>
  <c r="BL211" i="19"/>
  <c r="BL212" i="19"/>
  <c r="BL213" i="19"/>
  <c r="BL214" i="19"/>
  <c r="BL215" i="19"/>
  <c r="BL216" i="19"/>
  <c r="BL217" i="19"/>
  <c r="BL218" i="19"/>
  <c r="BL219" i="19"/>
  <c r="BL220" i="19"/>
  <c r="BL221" i="19"/>
  <c r="BL222" i="19"/>
  <c r="BL223" i="19"/>
  <c r="BL224" i="19"/>
  <c r="BL225" i="19"/>
  <c r="BL226" i="19"/>
  <c r="BL227" i="19"/>
  <c r="BL228" i="19"/>
  <c r="BL229" i="19"/>
  <c r="BL230" i="19"/>
  <c r="BL231" i="19"/>
  <c r="BL232" i="19"/>
  <c r="BL233" i="19"/>
  <c r="BL234" i="19"/>
  <c r="BL235" i="19"/>
  <c r="BL236" i="19"/>
  <c r="BL237" i="19"/>
  <c r="BL238" i="19"/>
  <c r="BL239" i="19"/>
  <c r="BL240" i="19"/>
  <c r="BL241" i="19"/>
  <c r="BL242" i="19"/>
  <c r="BL243" i="19"/>
  <c r="BL244" i="19"/>
  <c r="BL245" i="19"/>
  <c r="BL246" i="19"/>
  <c r="BL247" i="19"/>
  <c r="BL248" i="19"/>
  <c r="BL249" i="19"/>
  <c r="BL250" i="19"/>
  <c r="BL251" i="19"/>
  <c r="BL252" i="19"/>
  <c r="BL253" i="19"/>
  <c r="BL254" i="19"/>
  <c r="BL255" i="19"/>
  <c r="BL256" i="19"/>
  <c r="BL257" i="19"/>
  <c r="BL258" i="19"/>
  <c r="BL259" i="19"/>
  <c r="BL260" i="19"/>
  <c r="BL261" i="19"/>
  <c r="BL262" i="19"/>
  <c r="BL263" i="19"/>
  <c r="BL264" i="19"/>
  <c r="BL265" i="19"/>
  <c r="BL266" i="19"/>
  <c r="BL267" i="19"/>
  <c r="BL268" i="19"/>
  <c r="BL269" i="19"/>
  <c r="BL270" i="19"/>
  <c r="BL271" i="19"/>
  <c r="BL272" i="19"/>
  <c r="BL273" i="19"/>
  <c r="BL274" i="19"/>
  <c r="BL275" i="19"/>
  <c r="BL276" i="19"/>
  <c r="BL277" i="19"/>
  <c r="BL278" i="19"/>
  <c r="BL279" i="19"/>
  <c r="BL280" i="19"/>
  <c r="BL281" i="19"/>
  <c r="BL282" i="19"/>
  <c r="BL283" i="19"/>
  <c r="BL284" i="19"/>
  <c r="BL285" i="19"/>
  <c r="BL286" i="19"/>
  <c r="BL287" i="19"/>
  <c r="BL288" i="19"/>
  <c r="BL289" i="19"/>
  <c r="BL290" i="19"/>
  <c r="BL291" i="19"/>
  <c r="BL292" i="19"/>
  <c r="BL293" i="19"/>
  <c r="BL294" i="19"/>
  <c r="BL295" i="19"/>
  <c r="BL296" i="19"/>
  <c r="BL297" i="19"/>
  <c r="BL298" i="19"/>
  <c r="BL299" i="19"/>
  <c r="BL300" i="19"/>
  <c r="BL301" i="19"/>
  <c r="BL302" i="19"/>
  <c r="BL303" i="19"/>
  <c r="BL304" i="19"/>
  <c r="BL305" i="19"/>
  <c r="BL306" i="19"/>
  <c r="BL307" i="19"/>
  <c r="BL308" i="19"/>
  <c r="BL309" i="19"/>
  <c r="BL310" i="19"/>
  <c r="BL311" i="19"/>
  <c r="BL312" i="19"/>
  <c r="BL313" i="19"/>
  <c r="BL314" i="19"/>
  <c r="BL315" i="19"/>
  <c r="BL316" i="19"/>
  <c r="BL317" i="19"/>
  <c r="BL318" i="19"/>
  <c r="BL319" i="19"/>
  <c r="BL320" i="19"/>
  <c r="BL321" i="19"/>
  <c r="BL322" i="19"/>
  <c r="BL323" i="19"/>
  <c r="BL324" i="19"/>
  <c r="BL325" i="19"/>
  <c r="BL326" i="19"/>
  <c r="BL327" i="19"/>
  <c r="BL328" i="19"/>
  <c r="BL329" i="19"/>
  <c r="BL330" i="19"/>
  <c r="BL331" i="19"/>
  <c r="BL332" i="19"/>
  <c r="BL333" i="19"/>
  <c r="BL334" i="19"/>
  <c r="BL335" i="19"/>
  <c r="BL336" i="19"/>
  <c r="BL337" i="19"/>
  <c r="BL338" i="19"/>
  <c r="BL339" i="19"/>
  <c r="BL340" i="19"/>
  <c r="BL341" i="19"/>
  <c r="BL342" i="19"/>
  <c r="BL343" i="19"/>
  <c r="BL344" i="19"/>
  <c r="BL345" i="19"/>
  <c r="BL346" i="19"/>
  <c r="BL347" i="19"/>
  <c r="BL348" i="19"/>
  <c r="BL349" i="19"/>
  <c r="BL350" i="19"/>
  <c r="BL351" i="19"/>
  <c r="BL352" i="19"/>
  <c r="BL353" i="19"/>
  <c r="BL354" i="19"/>
  <c r="BL355" i="19"/>
  <c r="BL356" i="19"/>
  <c r="BL357" i="19"/>
  <c r="BL358" i="19"/>
  <c r="BL359" i="19"/>
  <c r="BL360" i="19"/>
  <c r="BL361" i="19"/>
  <c r="BL362" i="19"/>
  <c r="BL363" i="19"/>
  <c r="BL364" i="19"/>
  <c r="BL365" i="19"/>
  <c r="BL366" i="19"/>
  <c r="BL367" i="19"/>
  <c r="BL368" i="19"/>
  <c r="BL369" i="19"/>
  <c r="BL370" i="19"/>
  <c r="BL371" i="19"/>
  <c r="BL372" i="19"/>
  <c r="BL373" i="19"/>
  <c r="BL374" i="19"/>
  <c r="BL375" i="19"/>
  <c r="BL376" i="19"/>
  <c r="BL377" i="19"/>
  <c r="BL378" i="19"/>
  <c r="BL379" i="19"/>
  <c r="BL380" i="19"/>
  <c r="BL381" i="19"/>
  <c r="BL382" i="19"/>
  <c r="BL383" i="19"/>
  <c r="BL384" i="19"/>
  <c r="BL385" i="19"/>
  <c r="BL386" i="19"/>
  <c r="BL387" i="19"/>
  <c r="BL388" i="19"/>
  <c r="BL389" i="19"/>
  <c r="BL390" i="19"/>
  <c r="BL391" i="19"/>
  <c r="BL392" i="19"/>
  <c r="BL393" i="19"/>
  <c r="BL394" i="19"/>
  <c r="BL395" i="19"/>
  <c r="BL396" i="19"/>
  <c r="BL397" i="19"/>
  <c r="BL398" i="19"/>
  <c r="BL399" i="19"/>
  <c r="BL400" i="19"/>
  <c r="BL401" i="19"/>
  <c r="BL402" i="19"/>
  <c r="BL403" i="19"/>
  <c r="BL404" i="19"/>
  <c r="BL405" i="19"/>
  <c r="BL406" i="19"/>
  <c r="BL407" i="19"/>
  <c r="BL408" i="19"/>
  <c r="BL409" i="19"/>
  <c r="BL410" i="19"/>
  <c r="BL411" i="19"/>
  <c r="BL412" i="19"/>
  <c r="BL413" i="19"/>
  <c r="BL414" i="19"/>
  <c r="BL415" i="19"/>
  <c r="BL416" i="19"/>
  <c r="BL417" i="19"/>
  <c r="BL418" i="19"/>
  <c r="BL419" i="19"/>
  <c r="BL420" i="19"/>
  <c r="BL421" i="19"/>
  <c r="BH23" i="19"/>
  <c r="BH24" i="19"/>
  <c r="BH25" i="19"/>
  <c r="BH26" i="19"/>
  <c r="BH27" i="19"/>
  <c r="BH28" i="19"/>
  <c r="BH29" i="19"/>
  <c r="BH30" i="19"/>
  <c r="BH31" i="19"/>
  <c r="BH32" i="19"/>
  <c r="BH33" i="19"/>
  <c r="BH34" i="19"/>
  <c r="BH35" i="19"/>
  <c r="BH36" i="19"/>
  <c r="BH37" i="19"/>
  <c r="BH38" i="19"/>
  <c r="BH39" i="19"/>
  <c r="BH40" i="19"/>
  <c r="BH41" i="19"/>
  <c r="BH42" i="19"/>
  <c r="BH43" i="19"/>
  <c r="BH44" i="19"/>
  <c r="BH45" i="19"/>
  <c r="BH46" i="19"/>
  <c r="BH47" i="19"/>
  <c r="BH48" i="19"/>
  <c r="BH49" i="19"/>
  <c r="BH50" i="19"/>
  <c r="BH51" i="19"/>
  <c r="BH52" i="19"/>
  <c r="BH53" i="19"/>
  <c r="BH54" i="19"/>
  <c r="BH55" i="19"/>
  <c r="BH56" i="19"/>
  <c r="BH57" i="19"/>
  <c r="BH58" i="19"/>
  <c r="BH59" i="19"/>
  <c r="BH60" i="19"/>
  <c r="BH61" i="19"/>
  <c r="BH62" i="19"/>
  <c r="BH63" i="19"/>
  <c r="BH64" i="19"/>
  <c r="BH65" i="19"/>
  <c r="BH66" i="19"/>
  <c r="BH67" i="19"/>
  <c r="BH68" i="19"/>
  <c r="BH69" i="19"/>
  <c r="BH70" i="19"/>
  <c r="BH71" i="19"/>
  <c r="BH72" i="19"/>
  <c r="BH73" i="19"/>
  <c r="BH74" i="19"/>
  <c r="BH75" i="19"/>
  <c r="BH76" i="19"/>
  <c r="BH77" i="19"/>
  <c r="BH78" i="19"/>
  <c r="BH79" i="19"/>
  <c r="BH80" i="19"/>
  <c r="BH81" i="19"/>
  <c r="BH82" i="19"/>
  <c r="BH83" i="19"/>
  <c r="BH84" i="19"/>
  <c r="BH85" i="19"/>
  <c r="BH86" i="19"/>
  <c r="BH87" i="19"/>
  <c r="BH88" i="19"/>
  <c r="BH89" i="19"/>
  <c r="BH90" i="19"/>
  <c r="BH91" i="19"/>
  <c r="BH92" i="19"/>
  <c r="BH93" i="19"/>
  <c r="BH94" i="19"/>
  <c r="BH95" i="19"/>
  <c r="BH96" i="19"/>
  <c r="BH97" i="19"/>
  <c r="BH98" i="19"/>
  <c r="BH99" i="19"/>
  <c r="BH100" i="19"/>
  <c r="BH101" i="19"/>
  <c r="BH102" i="19"/>
  <c r="BH103" i="19"/>
  <c r="BH104" i="19"/>
  <c r="BH105" i="19"/>
  <c r="BH106" i="19"/>
  <c r="BH107" i="19"/>
  <c r="BH108" i="19"/>
  <c r="BH109" i="19"/>
  <c r="BH110" i="19"/>
  <c r="BH111" i="19"/>
  <c r="BH112" i="19"/>
  <c r="BH113" i="19"/>
  <c r="BH114" i="19"/>
  <c r="BH115" i="19"/>
  <c r="BH116" i="19"/>
  <c r="BH117" i="19"/>
  <c r="BH118" i="19"/>
  <c r="BH119" i="19"/>
  <c r="BH120" i="19"/>
  <c r="BH121" i="19"/>
  <c r="BH122" i="19"/>
  <c r="BH123" i="19"/>
  <c r="BH124" i="19"/>
  <c r="BH125" i="19"/>
  <c r="BH126" i="19"/>
  <c r="BH127" i="19"/>
  <c r="BH128" i="19"/>
  <c r="BH129" i="19"/>
  <c r="BH130" i="19"/>
  <c r="BH131" i="19"/>
  <c r="BH132" i="19"/>
  <c r="BH133" i="19"/>
  <c r="BH134" i="19"/>
  <c r="BH135" i="19"/>
  <c r="BH136" i="19"/>
  <c r="BH137" i="19"/>
  <c r="BH138" i="19"/>
  <c r="BH139" i="19"/>
  <c r="BH140" i="19"/>
  <c r="BH141" i="19"/>
  <c r="BH142" i="19"/>
  <c r="BH143" i="19"/>
  <c r="BH144" i="19"/>
  <c r="BH145" i="19"/>
  <c r="BH146" i="19"/>
  <c r="BH147" i="19"/>
  <c r="BH148" i="19"/>
  <c r="BH149" i="19"/>
  <c r="BH150" i="19"/>
  <c r="BH151" i="19"/>
  <c r="BH152" i="19"/>
  <c r="BH153" i="19"/>
  <c r="BH154" i="19"/>
  <c r="BH155" i="19"/>
  <c r="BH156" i="19"/>
  <c r="BH157" i="19"/>
  <c r="BH158" i="19"/>
  <c r="BH159" i="19"/>
  <c r="BH160" i="19"/>
  <c r="BH161" i="19"/>
  <c r="BH162" i="19"/>
  <c r="BH163" i="19"/>
  <c r="BH164" i="19"/>
  <c r="BH165" i="19"/>
  <c r="BH166" i="19"/>
  <c r="BH167" i="19"/>
  <c r="BH168" i="19"/>
  <c r="BH169" i="19"/>
  <c r="BH170" i="19"/>
  <c r="BH171" i="19"/>
  <c r="BH172" i="19"/>
  <c r="BH173" i="19"/>
  <c r="BH174" i="19"/>
  <c r="BH175" i="19"/>
  <c r="BH176" i="19"/>
  <c r="BH177" i="19"/>
  <c r="BH178" i="19"/>
  <c r="BH179" i="19"/>
  <c r="BH180" i="19"/>
  <c r="BH181" i="19"/>
  <c r="BH182" i="19"/>
  <c r="BH183" i="19"/>
  <c r="BH184" i="19"/>
  <c r="BH185" i="19"/>
  <c r="BH186" i="19"/>
  <c r="BH187" i="19"/>
  <c r="BH188" i="19"/>
  <c r="BH189" i="19"/>
  <c r="BH190" i="19"/>
  <c r="BH191" i="19"/>
  <c r="BH192" i="19"/>
  <c r="BH193" i="19"/>
  <c r="BH194" i="19"/>
  <c r="BH195" i="19"/>
  <c r="BH196" i="19"/>
  <c r="BH197" i="19"/>
  <c r="BH198" i="19"/>
  <c r="BH199" i="19"/>
  <c r="BH200" i="19"/>
  <c r="BH201" i="19"/>
  <c r="BH202" i="19"/>
  <c r="BH203" i="19"/>
  <c r="BH204" i="19"/>
  <c r="BH205" i="19"/>
  <c r="BH206" i="19"/>
  <c r="BH207" i="19"/>
  <c r="BH208" i="19"/>
  <c r="BH209" i="19"/>
  <c r="BH210" i="19"/>
  <c r="BH211" i="19"/>
  <c r="BH212" i="19"/>
  <c r="BH213" i="19"/>
  <c r="BH214" i="19"/>
  <c r="BH215" i="19"/>
  <c r="BH216" i="19"/>
  <c r="BH217" i="19"/>
  <c r="BH218" i="19"/>
  <c r="BH219" i="19"/>
  <c r="BH220" i="19"/>
  <c r="BH221" i="19"/>
  <c r="BH222" i="19"/>
  <c r="BH223" i="19"/>
  <c r="BH224" i="19"/>
  <c r="BH225" i="19"/>
  <c r="BH226" i="19"/>
  <c r="BH227" i="19"/>
  <c r="BH228" i="19"/>
  <c r="BH229" i="19"/>
  <c r="BH230" i="19"/>
  <c r="BH231" i="19"/>
  <c r="BH232" i="19"/>
  <c r="BH233" i="19"/>
  <c r="BH234" i="19"/>
  <c r="BH235" i="19"/>
  <c r="BH236" i="19"/>
  <c r="BH237" i="19"/>
  <c r="BH238" i="19"/>
  <c r="BH239" i="19"/>
  <c r="BH240" i="19"/>
  <c r="BH241" i="19"/>
  <c r="BH242" i="19"/>
  <c r="BH243" i="19"/>
  <c r="BH244" i="19"/>
  <c r="BH245" i="19"/>
  <c r="BH246" i="19"/>
  <c r="BH247" i="19"/>
  <c r="BH248" i="19"/>
  <c r="BH249" i="19"/>
  <c r="BH250" i="19"/>
  <c r="BH251" i="19"/>
  <c r="BH252" i="19"/>
  <c r="BH253" i="19"/>
  <c r="BH254" i="19"/>
  <c r="BH255" i="19"/>
  <c r="BH256" i="19"/>
  <c r="BH257" i="19"/>
  <c r="BH258" i="19"/>
  <c r="BH259" i="19"/>
  <c r="BH260" i="19"/>
  <c r="BH261" i="19"/>
  <c r="BH262" i="19"/>
  <c r="BH263" i="19"/>
  <c r="BH264" i="19"/>
  <c r="BH265" i="19"/>
  <c r="BH266" i="19"/>
  <c r="BH267" i="19"/>
  <c r="BH268" i="19"/>
  <c r="BH269" i="19"/>
  <c r="BH270" i="19"/>
  <c r="BH271" i="19"/>
  <c r="BH272" i="19"/>
  <c r="BH273" i="19"/>
  <c r="BH274" i="19"/>
  <c r="BH275" i="19"/>
  <c r="BH276" i="19"/>
  <c r="BH277" i="19"/>
  <c r="BH278" i="19"/>
  <c r="BH279" i="19"/>
  <c r="BH280" i="19"/>
  <c r="BH281" i="19"/>
  <c r="BH282" i="19"/>
  <c r="BH283" i="19"/>
  <c r="BH284" i="19"/>
  <c r="BH285" i="19"/>
  <c r="BH286" i="19"/>
  <c r="BH287" i="19"/>
  <c r="BH288" i="19"/>
  <c r="BH289" i="19"/>
  <c r="BH290" i="19"/>
  <c r="BH291" i="19"/>
  <c r="BH292" i="19"/>
  <c r="BH293" i="19"/>
  <c r="BH294" i="19"/>
  <c r="BH295" i="19"/>
  <c r="BH296" i="19"/>
  <c r="BH297" i="19"/>
  <c r="BH298" i="19"/>
  <c r="BH299" i="19"/>
  <c r="BH300" i="19"/>
  <c r="BH301" i="19"/>
  <c r="BH302" i="19"/>
  <c r="BH303" i="19"/>
  <c r="BH304" i="19"/>
  <c r="BH305" i="19"/>
  <c r="BH306" i="19"/>
  <c r="BH307" i="19"/>
  <c r="BH308" i="19"/>
  <c r="BH309" i="19"/>
  <c r="BH310" i="19"/>
  <c r="BH311" i="19"/>
  <c r="BH312" i="19"/>
  <c r="BH313" i="19"/>
  <c r="BH314" i="19"/>
  <c r="BH315" i="19"/>
  <c r="BH316" i="19"/>
  <c r="BH317" i="19"/>
  <c r="BH318" i="19"/>
  <c r="BH319" i="19"/>
  <c r="BH320" i="19"/>
  <c r="BH321" i="19"/>
  <c r="BH322" i="19"/>
  <c r="BH323" i="19"/>
  <c r="BH324" i="19"/>
  <c r="BH325" i="19"/>
  <c r="BH326" i="19"/>
  <c r="BH327" i="19"/>
  <c r="BH328" i="19"/>
  <c r="BH329" i="19"/>
  <c r="BH330" i="19"/>
  <c r="BH331" i="19"/>
  <c r="BH332" i="19"/>
  <c r="BH333" i="19"/>
  <c r="BH334" i="19"/>
  <c r="BH335" i="19"/>
  <c r="BH336" i="19"/>
  <c r="BH337" i="19"/>
  <c r="BH338" i="19"/>
  <c r="BH339" i="19"/>
  <c r="BH340" i="19"/>
  <c r="BH341" i="19"/>
  <c r="BH342" i="19"/>
  <c r="BH343" i="19"/>
  <c r="BH344" i="19"/>
  <c r="BH345" i="19"/>
  <c r="BH346" i="19"/>
  <c r="BH347" i="19"/>
  <c r="BH348" i="19"/>
  <c r="BH349" i="19"/>
  <c r="BH350" i="19"/>
  <c r="BH351" i="19"/>
  <c r="BH352" i="19"/>
  <c r="BH353" i="19"/>
  <c r="BH354" i="19"/>
  <c r="BH355" i="19"/>
  <c r="BH356" i="19"/>
  <c r="BH357" i="19"/>
  <c r="BH358" i="19"/>
  <c r="BH359" i="19"/>
  <c r="BH360" i="19"/>
  <c r="BH361" i="19"/>
  <c r="BH362" i="19"/>
  <c r="BH363" i="19"/>
  <c r="BH364" i="19"/>
  <c r="BH365" i="19"/>
  <c r="BH366" i="19"/>
  <c r="BH367" i="19"/>
  <c r="BH368" i="19"/>
  <c r="BH369" i="19"/>
  <c r="BH370" i="19"/>
  <c r="BH371" i="19"/>
  <c r="BH372" i="19"/>
  <c r="BH373" i="19"/>
  <c r="BH374" i="19"/>
  <c r="BH375" i="19"/>
  <c r="BH376" i="19"/>
  <c r="BH377" i="19"/>
  <c r="BH378" i="19"/>
  <c r="BH379" i="19"/>
  <c r="BH380" i="19"/>
  <c r="BH381" i="19"/>
  <c r="BH382" i="19"/>
  <c r="BH383" i="19"/>
  <c r="BH384" i="19"/>
  <c r="BH385" i="19"/>
  <c r="BH386" i="19"/>
  <c r="BH387" i="19"/>
  <c r="BH388" i="19"/>
  <c r="BH389" i="19"/>
  <c r="BH390" i="19"/>
  <c r="BH391" i="19"/>
  <c r="BH392" i="19"/>
  <c r="BH393" i="19"/>
  <c r="BH394" i="19"/>
  <c r="BH395" i="19"/>
  <c r="BH396" i="19"/>
  <c r="BH397" i="19"/>
  <c r="BH398" i="19"/>
  <c r="BH399" i="19"/>
  <c r="BH400" i="19"/>
  <c r="BH401" i="19"/>
  <c r="BH402" i="19"/>
  <c r="BH403" i="19"/>
  <c r="BH404" i="19"/>
  <c r="BH405" i="19"/>
  <c r="BH406" i="19"/>
  <c r="BH407" i="19"/>
  <c r="BH408" i="19"/>
  <c r="BH409" i="19"/>
  <c r="BH410" i="19"/>
  <c r="BH411" i="19"/>
  <c r="BH412" i="19"/>
  <c r="BH413" i="19"/>
  <c r="BH414" i="19"/>
  <c r="BH415" i="19"/>
  <c r="BH416" i="19"/>
  <c r="BH417" i="19"/>
  <c r="BH418" i="19"/>
  <c r="BH419" i="19"/>
  <c r="BH420" i="19"/>
  <c r="BH421" i="19"/>
  <c r="AA23" i="23"/>
  <c r="BG23" i="19" s="1"/>
  <c r="AA24" i="23"/>
  <c r="BG24" i="19" s="1"/>
  <c r="AA25" i="23"/>
  <c r="BG25" i="19" s="1"/>
  <c r="AA26" i="23"/>
  <c r="BG26" i="19" s="1"/>
  <c r="AA27" i="23"/>
  <c r="BG27" i="19" s="1"/>
  <c r="AA28" i="23"/>
  <c r="BG28" i="19" s="1"/>
  <c r="AA29" i="23"/>
  <c r="BG29" i="19" s="1"/>
  <c r="AA30" i="23"/>
  <c r="BG30" i="19" s="1"/>
  <c r="AA31" i="23"/>
  <c r="BG31" i="19" s="1"/>
  <c r="AA32" i="23"/>
  <c r="BG32" i="19" s="1"/>
  <c r="AA33" i="23"/>
  <c r="BG33" i="19" s="1"/>
  <c r="AA34" i="23"/>
  <c r="BG34" i="19" s="1"/>
  <c r="AA35" i="23"/>
  <c r="BG35" i="19" s="1"/>
  <c r="AA36" i="23"/>
  <c r="BG36" i="19" s="1"/>
  <c r="AA37" i="23"/>
  <c r="BG37" i="19" s="1"/>
  <c r="AA38" i="23"/>
  <c r="AA39" i="23"/>
  <c r="AA40" i="23"/>
  <c r="BG40" i="19" s="1"/>
  <c r="AA41" i="23"/>
  <c r="BG41" i="19" s="1"/>
  <c r="AA42" i="23"/>
  <c r="BG42" i="19" s="1"/>
  <c r="AA43" i="23"/>
  <c r="BG43" i="19" s="1"/>
  <c r="AA44" i="23"/>
  <c r="BG44" i="19" s="1"/>
  <c r="AA45" i="23"/>
  <c r="BG45" i="19" s="1"/>
  <c r="AA46" i="23"/>
  <c r="BG46" i="19" s="1"/>
  <c r="AA47" i="23"/>
  <c r="BG47" i="19" s="1"/>
  <c r="AA48" i="23"/>
  <c r="BG48" i="19" s="1"/>
  <c r="AA49" i="23"/>
  <c r="BG49" i="19" s="1"/>
  <c r="AA50" i="23"/>
  <c r="BG50" i="19" s="1"/>
  <c r="AA51" i="23"/>
  <c r="BG51" i="19" s="1"/>
  <c r="AA52" i="23"/>
  <c r="BG52" i="19" s="1"/>
  <c r="AA53" i="23"/>
  <c r="BG53" i="19" s="1"/>
  <c r="AA54" i="23"/>
  <c r="BG54" i="19" s="1"/>
  <c r="AA55" i="23"/>
  <c r="BG55" i="19" s="1"/>
  <c r="AA56" i="23"/>
  <c r="BG56" i="19" s="1"/>
  <c r="AA57" i="23"/>
  <c r="BG57" i="19" s="1"/>
  <c r="AA58" i="23"/>
  <c r="BG58" i="19" s="1"/>
  <c r="AA59" i="23"/>
  <c r="BG59" i="19" s="1"/>
  <c r="AA60" i="23"/>
  <c r="BG60" i="19" s="1"/>
  <c r="AA61" i="23"/>
  <c r="BG61" i="19" s="1"/>
  <c r="AA62" i="23"/>
  <c r="BG62" i="19" s="1"/>
  <c r="AA63" i="23"/>
  <c r="BG63" i="19" s="1"/>
  <c r="AA64" i="23"/>
  <c r="BG64" i="19" s="1"/>
  <c r="AA65" i="23"/>
  <c r="BG65" i="19" s="1"/>
  <c r="AA66" i="23"/>
  <c r="BG66" i="19" s="1"/>
  <c r="AA67" i="23"/>
  <c r="BG67" i="19" s="1"/>
  <c r="AA68" i="23"/>
  <c r="BG68" i="19" s="1"/>
  <c r="AA69" i="23"/>
  <c r="BG69" i="19" s="1"/>
  <c r="AA70" i="23"/>
  <c r="BG70" i="19" s="1"/>
  <c r="AA71" i="23"/>
  <c r="BG71" i="19" s="1"/>
  <c r="AA72" i="23"/>
  <c r="BG72" i="19" s="1"/>
  <c r="AA73" i="23"/>
  <c r="AA74" i="23"/>
  <c r="AA75" i="23"/>
  <c r="AA76" i="23"/>
  <c r="AA77" i="23"/>
  <c r="AA78" i="23"/>
  <c r="AA79" i="23"/>
  <c r="AA80" i="23"/>
  <c r="AA81" i="23"/>
  <c r="AA82" i="23"/>
  <c r="AA83" i="23"/>
  <c r="AA84" i="23"/>
  <c r="AA85" i="23"/>
  <c r="AA86" i="23"/>
  <c r="AA87" i="23"/>
  <c r="AA88" i="23"/>
  <c r="AA89" i="23"/>
  <c r="AA90" i="23"/>
  <c r="AA91" i="23"/>
  <c r="AA92" i="23"/>
  <c r="AA93" i="23"/>
  <c r="AA94" i="23"/>
  <c r="AA95" i="23"/>
  <c r="AA96" i="23"/>
  <c r="AA97" i="23"/>
  <c r="AA98" i="23"/>
  <c r="AA99" i="23"/>
  <c r="AA100" i="23"/>
  <c r="AA101" i="23"/>
  <c r="AA102" i="23"/>
  <c r="AA103" i="23"/>
  <c r="AA104" i="23"/>
  <c r="AA105" i="23"/>
  <c r="AA106" i="23"/>
  <c r="AA107" i="23"/>
  <c r="AA108" i="23"/>
  <c r="AA109" i="23"/>
  <c r="AA110" i="23"/>
  <c r="AA111" i="23"/>
  <c r="AA112" i="23"/>
  <c r="AA113" i="23"/>
  <c r="AA114" i="23"/>
  <c r="AA115" i="23"/>
  <c r="AA116" i="23"/>
  <c r="AA117" i="23"/>
  <c r="AA118" i="23"/>
  <c r="AA119" i="23"/>
  <c r="AA120" i="23"/>
  <c r="AA121" i="23"/>
  <c r="AA122" i="23"/>
  <c r="AA123" i="23"/>
  <c r="AA124" i="23"/>
  <c r="AA125" i="23"/>
  <c r="AA126" i="23"/>
  <c r="AA127" i="23"/>
  <c r="AA128" i="23"/>
  <c r="AA129" i="23"/>
  <c r="AA130" i="23"/>
  <c r="AA131" i="23"/>
  <c r="AA132" i="23"/>
  <c r="AA133" i="23"/>
  <c r="AA134" i="23"/>
  <c r="AA135" i="23"/>
  <c r="AA136" i="23"/>
  <c r="AA137" i="23"/>
  <c r="AA138" i="23"/>
  <c r="AA139" i="23"/>
  <c r="AA140" i="23"/>
  <c r="AA141" i="23"/>
  <c r="AA142" i="23"/>
  <c r="AA143" i="23"/>
  <c r="AA144" i="23"/>
  <c r="AA145" i="23"/>
  <c r="AA146" i="23"/>
  <c r="AA147" i="23"/>
  <c r="AA148" i="23"/>
  <c r="AA149" i="23"/>
  <c r="AA150" i="23"/>
  <c r="AA151" i="23"/>
  <c r="AA152" i="23"/>
  <c r="AA153" i="23"/>
  <c r="AA154" i="23"/>
  <c r="AA155" i="23"/>
  <c r="AA156" i="23"/>
  <c r="AA157" i="23"/>
  <c r="AA158" i="23"/>
  <c r="AA159" i="23"/>
  <c r="AA160" i="23"/>
  <c r="AA161" i="23"/>
  <c r="AA162" i="23"/>
  <c r="AA163" i="23"/>
  <c r="AA164" i="23"/>
  <c r="AA165" i="23"/>
  <c r="AA166" i="23"/>
  <c r="AA167" i="23"/>
  <c r="AA168" i="23"/>
  <c r="AA169" i="23"/>
  <c r="AA170" i="23"/>
  <c r="AA171" i="23"/>
  <c r="AA172" i="23"/>
  <c r="AA173" i="23"/>
  <c r="AA174" i="23"/>
  <c r="AA175" i="23"/>
  <c r="AA176" i="23"/>
  <c r="AA177" i="23"/>
  <c r="AA178" i="23"/>
  <c r="AA179" i="23"/>
  <c r="AA180" i="23"/>
  <c r="AA181" i="23"/>
  <c r="AA182" i="23"/>
  <c r="AA183" i="23"/>
  <c r="AA184" i="23"/>
  <c r="AA185" i="23"/>
  <c r="AA186" i="23"/>
  <c r="AA187" i="23"/>
  <c r="AA188" i="23"/>
  <c r="AA189" i="23"/>
  <c r="AA190" i="23"/>
  <c r="AA191" i="23"/>
  <c r="AA192" i="23"/>
  <c r="AA193" i="23"/>
  <c r="AA194" i="23"/>
  <c r="AA195" i="23"/>
  <c r="AA196" i="23"/>
  <c r="AA197" i="23"/>
  <c r="AA198" i="23"/>
  <c r="AA199" i="23"/>
  <c r="AA200" i="23"/>
  <c r="AA201" i="23"/>
  <c r="AA202" i="23"/>
  <c r="AA203" i="23"/>
  <c r="AA204" i="23"/>
  <c r="AA205" i="23"/>
  <c r="AA206" i="23"/>
  <c r="AA207" i="23"/>
  <c r="AA208" i="23"/>
  <c r="AA209" i="23"/>
  <c r="AA210" i="23"/>
  <c r="AA211" i="23"/>
  <c r="AA212" i="23"/>
  <c r="AA213" i="23"/>
  <c r="AA214" i="23"/>
  <c r="AA215" i="23"/>
  <c r="AA216" i="23"/>
  <c r="AA217" i="23"/>
  <c r="AA218" i="23"/>
  <c r="AA219" i="23"/>
  <c r="AA220" i="23"/>
  <c r="AA221" i="23"/>
  <c r="AA222" i="23"/>
  <c r="AA223" i="23"/>
  <c r="AA224" i="23"/>
  <c r="AA225" i="23"/>
  <c r="AA226" i="23"/>
  <c r="AA227" i="23"/>
  <c r="AA228" i="23"/>
  <c r="AA229" i="23"/>
  <c r="AA230" i="23"/>
  <c r="AA231" i="23"/>
  <c r="AA232" i="23"/>
  <c r="AA233" i="23"/>
  <c r="AA234" i="23"/>
  <c r="AA235" i="23"/>
  <c r="AA236" i="23"/>
  <c r="AA237" i="23"/>
  <c r="AA238" i="23"/>
  <c r="AA239" i="23"/>
  <c r="AA240" i="23"/>
  <c r="AA241" i="23"/>
  <c r="AA242" i="23"/>
  <c r="AA243" i="23"/>
  <c r="AA244" i="23"/>
  <c r="AA245" i="23"/>
  <c r="AA246" i="23"/>
  <c r="AA247" i="23"/>
  <c r="AA248" i="23"/>
  <c r="AA249" i="23"/>
  <c r="AA250" i="23"/>
  <c r="AA251" i="23"/>
  <c r="AA252" i="23"/>
  <c r="AA253" i="23"/>
  <c r="AA254" i="23"/>
  <c r="AA255" i="23"/>
  <c r="AA256" i="23"/>
  <c r="AA257" i="23"/>
  <c r="AA258" i="23"/>
  <c r="AA259" i="23"/>
  <c r="AA260" i="23"/>
  <c r="AA261" i="23"/>
  <c r="AA262" i="23"/>
  <c r="AA263" i="23"/>
  <c r="AA264" i="23"/>
  <c r="AA265" i="23"/>
  <c r="AA266" i="23"/>
  <c r="AA267" i="23"/>
  <c r="AA268" i="23"/>
  <c r="AA269" i="23"/>
  <c r="AA270" i="23"/>
  <c r="AA271" i="23"/>
  <c r="AA272" i="23"/>
  <c r="AA273" i="23"/>
  <c r="AA274" i="23"/>
  <c r="AA275" i="23"/>
  <c r="AA276" i="23"/>
  <c r="AA277" i="23"/>
  <c r="AA278" i="23"/>
  <c r="AA279" i="23"/>
  <c r="AA280" i="23"/>
  <c r="AA281" i="23"/>
  <c r="AA282" i="23"/>
  <c r="AA283" i="23"/>
  <c r="AA284" i="23"/>
  <c r="AA285" i="23"/>
  <c r="AA286" i="23"/>
  <c r="AA287" i="23"/>
  <c r="AA288" i="23"/>
  <c r="AA289" i="23"/>
  <c r="AA290" i="23"/>
  <c r="AA291" i="23"/>
  <c r="AA292" i="23"/>
  <c r="AA293" i="23"/>
  <c r="AA294" i="23"/>
  <c r="AA295" i="23"/>
  <c r="AA296" i="23"/>
  <c r="AA297" i="23"/>
  <c r="AA298" i="23"/>
  <c r="AA299" i="23"/>
  <c r="AA300" i="23"/>
  <c r="AA301" i="23"/>
  <c r="AA302" i="23"/>
  <c r="AA303" i="23"/>
  <c r="AA304" i="23"/>
  <c r="AA305" i="23"/>
  <c r="AA306" i="23"/>
  <c r="AA307" i="23"/>
  <c r="AA308" i="23"/>
  <c r="AA309" i="23"/>
  <c r="AA310" i="23"/>
  <c r="AA311" i="23"/>
  <c r="AA312" i="23"/>
  <c r="AA313" i="23"/>
  <c r="AA314" i="23"/>
  <c r="AA315" i="23"/>
  <c r="AA316" i="23"/>
  <c r="AA317" i="23"/>
  <c r="AA318" i="23"/>
  <c r="AA319" i="23"/>
  <c r="AA320" i="23"/>
  <c r="AA321" i="23"/>
  <c r="AA322" i="23"/>
  <c r="AA323" i="23"/>
  <c r="AA324" i="23"/>
  <c r="AA325" i="23"/>
  <c r="AA326" i="23"/>
  <c r="AA327" i="23"/>
  <c r="AA328" i="23"/>
  <c r="AA329" i="23"/>
  <c r="AA330" i="23"/>
  <c r="AA331" i="23"/>
  <c r="AA332" i="23"/>
  <c r="AA333" i="23"/>
  <c r="AA334" i="23"/>
  <c r="AA335" i="23"/>
  <c r="AA336" i="23"/>
  <c r="AA337" i="23"/>
  <c r="AA338" i="23"/>
  <c r="AA339" i="23"/>
  <c r="AA340" i="23"/>
  <c r="AA341" i="23"/>
  <c r="AA342" i="23"/>
  <c r="AA343" i="23"/>
  <c r="AA344" i="23"/>
  <c r="AA345" i="23"/>
  <c r="AA346" i="23"/>
  <c r="AA347" i="23"/>
  <c r="AA348" i="23"/>
  <c r="AA349" i="23"/>
  <c r="AA350" i="23"/>
  <c r="AA351" i="23"/>
  <c r="AA352" i="23"/>
  <c r="AA353" i="23"/>
  <c r="AA354" i="23"/>
  <c r="AA355" i="23"/>
  <c r="AA356" i="23"/>
  <c r="AA357" i="23"/>
  <c r="AA358" i="23"/>
  <c r="AA359" i="23"/>
  <c r="AA360" i="23"/>
  <c r="AA361" i="23"/>
  <c r="AA362" i="23"/>
  <c r="AA363" i="23"/>
  <c r="AA364" i="23"/>
  <c r="AA365" i="23"/>
  <c r="AA366" i="23"/>
  <c r="AA367" i="23"/>
  <c r="AA368" i="23"/>
  <c r="AA369" i="23"/>
  <c r="AA370" i="23"/>
  <c r="AA371" i="23"/>
  <c r="AA372" i="23"/>
  <c r="AA373" i="23"/>
  <c r="AA374" i="23"/>
  <c r="AA375" i="23"/>
  <c r="AA376" i="23"/>
  <c r="AA377" i="23"/>
  <c r="AA378" i="23"/>
  <c r="AA379" i="23"/>
  <c r="AA380" i="23"/>
  <c r="AA381" i="23"/>
  <c r="AA382" i="23"/>
  <c r="AA383" i="23"/>
  <c r="AA384" i="23"/>
  <c r="AA385" i="23"/>
  <c r="AA386" i="23"/>
  <c r="AA387" i="23"/>
  <c r="AA388" i="23"/>
  <c r="AA389" i="23"/>
  <c r="AA390" i="23"/>
  <c r="AA391" i="23"/>
  <c r="AA392" i="23"/>
  <c r="AA393" i="23"/>
  <c r="AA394" i="23"/>
  <c r="AA395" i="23"/>
  <c r="AA396" i="23"/>
  <c r="AA397" i="23"/>
  <c r="AA398" i="23"/>
  <c r="AA399" i="23"/>
  <c r="AA400" i="23"/>
  <c r="AA401" i="23"/>
  <c r="AA402" i="23"/>
  <c r="AA403" i="23"/>
  <c r="AA404" i="23"/>
  <c r="AA405" i="23"/>
  <c r="AA406" i="23"/>
  <c r="AA407" i="23"/>
  <c r="AA408" i="23"/>
  <c r="AA409" i="23"/>
  <c r="AA410" i="23"/>
  <c r="AA411" i="23"/>
  <c r="AA412" i="23"/>
  <c r="AA413" i="23"/>
  <c r="AA414" i="23"/>
  <c r="AA415" i="23"/>
  <c r="AA416" i="23"/>
  <c r="AA417" i="23"/>
  <c r="AA418" i="23"/>
  <c r="AA419" i="23"/>
  <c r="AA420" i="23"/>
  <c r="AA421" i="23"/>
  <c r="Z23" i="23"/>
  <c r="Z24" i="23"/>
  <c r="Z25" i="23"/>
  <c r="Z26" i="23"/>
  <c r="Z27" i="23"/>
  <c r="Z28" i="23"/>
  <c r="Z29" i="23"/>
  <c r="Z30" i="23"/>
  <c r="Z31" i="23"/>
  <c r="Z32" i="23"/>
  <c r="Z33" i="23"/>
  <c r="Z34" i="23"/>
  <c r="Z35" i="23"/>
  <c r="Z36" i="23"/>
  <c r="Z37" i="23"/>
  <c r="Z38" i="23"/>
  <c r="Z39" i="23"/>
  <c r="Z40" i="23"/>
  <c r="Z41" i="23"/>
  <c r="Z42" i="23"/>
  <c r="Z43" i="23"/>
  <c r="Z44" i="23"/>
  <c r="Z45" i="23"/>
  <c r="Z46" i="23"/>
  <c r="Z47" i="23"/>
  <c r="Z48" i="23"/>
  <c r="Z49" i="23"/>
  <c r="Z50" i="23"/>
  <c r="Z51" i="23"/>
  <c r="Z52" i="23"/>
  <c r="Z53" i="23"/>
  <c r="Z54" i="23"/>
  <c r="Z55" i="23"/>
  <c r="Z56" i="23"/>
  <c r="Z57" i="23"/>
  <c r="Z58" i="23"/>
  <c r="Z59" i="23"/>
  <c r="Z60" i="23"/>
  <c r="Z61" i="23"/>
  <c r="Z62" i="23"/>
  <c r="Z63" i="23"/>
  <c r="Z64" i="23"/>
  <c r="Z65" i="23"/>
  <c r="Z66" i="23"/>
  <c r="Z67" i="23"/>
  <c r="Z68" i="23"/>
  <c r="Z69" i="23"/>
  <c r="Z70" i="23"/>
  <c r="Z71" i="23"/>
  <c r="Z72" i="23"/>
  <c r="Z73" i="23"/>
  <c r="Z74" i="23"/>
  <c r="Z75" i="23"/>
  <c r="Z76" i="23"/>
  <c r="Z77" i="23"/>
  <c r="Z78" i="23"/>
  <c r="Z79" i="23"/>
  <c r="Z80" i="23"/>
  <c r="Z81" i="23"/>
  <c r="Z82" i="23"/>
  <c r="Z83" i="23"/>
  <c r="Z84" i="23"/>
  <c r="Z85" i="23"/>
  <c r="Z86" i="23"/>
  <c r="Z87" i="23"/>
  <c r="Z88" i="23"/>
  <c r="Z89" i="23"/>
  <c r="Z90" i="23"/>
  <c r="Z91" i="23"/>
  <c r="Z92" i="23"/>
  <c r="Z93" i="23"/>
  <c r="Z94" i="23"/>
  <c r="Z95" i="23"/>
  <c r="Z96" i="23"/>
  <c r="Z97" i="23"/>
  <c r="Z98" i="23"/>
  <c r="Z99" i="23"/>
  <c r="Z100" i="23"/>
  <c r="Z101" i="23"/>
  <c r="Z102" i="23"/>
  <c r="Z103" i="23"/>
  <c r="Z104" i="23"/>
  <c r="Z105" i="23"/>
  <c r="Z106" i="23"/>
  <c r="Z107" i="23"/>
  <c r="Z108" i="23"/>
  <c r="Z109" i="23"/>
  <c r="Z110" i="23"/>
  <c r="Z111" i="23"/>
  <c r="Z112" i="23"/>
  <c r="Z113" i="23"/>
  <c r="Z114" i="23"/>
  <c r="Z115" i="23"/>
  <c r="Z116" i="23"/>
  <c r="Z117" i="23"/>
  <c r="Z118" i="23"/>
  <c r="Z119" i="23"/>
  <c r="Z120" i="23"/>
  <c r="Z121" i="23"/>
  <c r="Z122" i="23"/>
  <c r="Z123" i="23"/>
  <c r="Z124" i="23"/>
  <c r="Z125" i="23"/>
  <c r="Z126" i="23"/>
  <c r="Z127" i="23"/>
  <c r="Z128" i="23"/>
  <c r="Z129" i="23"/>
  <c r="Z130" i="23"/>
  <c r="Z131" i="23"/>
  <c r="Z132" i="23"/>
  <c r="Z133" i="23"/>
  <c r="Z134" i="23"/>
  <c r="Z135" i="23"/>
  <c r="Z136" i="23"/>
  <c r="Z137" i="23"/>
  <c r="Z138" i="23"/>
  <c r="Z139" i="23"/>
  <c r="Z140" i="23"/>
  <c r="Z141" i="23"/>
  <c r="Z142" i="23"/>
  <c r="Z143" i="23"/>
  <c r="Z144" i="23"/>
  <c r="Z145" i="23"/>
  <c r="Z146" i="23"/>
  <c r="Z147" i="23"/>
  <c r="Z148" i="23"/>
  <c r="Z149" i="23"/>
  <c r="Z150" i="23"/>
  <c r="Z151" i="23"/>
  <c r="Z152" i="23"/>
  <c r="Z153" i="23"/>
  <c r="Z154" i="23"/>
  <c r="Z155" i="23"/>
  <c r="Z156" i="23"/>
  <c r="Z157" i="23"/>
  <c r="Z158" i="23"/>
  <c r="Z159" i="23"/>
  <c r="Z160" i="23"/>
  <c r="Z161" i="23"/>
  <c r="Z162" i="23"/>
  <c r="Z163" i="23"/>
  <c r="Z164" i="23"/>
  <c r="Z165" i="23"/>
  <c r="Z166" i="23"/>
  <c r="Z167" i="23"/>
  <c r="Z168" i="23"/>
  <c r="Z169" i="23"/>
  <c r="Z170" i="23"/>
  <c r="Z171" i="23"/>
  <c r="Z172" i="23"/>
  <c r="Z173" i="23"/>
  <c r="Z174" i="23"/>
  <c r="Z175" i="23"/>
  <c r="Z176" i="23"/>
  <c r="Z177" i="23"/>
  <c r="Z178" i="23"/>
  <c r="Z179" i="23"/>
  <c r="Z180" i="23"/>
  <c r="Z181" i="23"/>
  <c r="Z182" i="23"/>
  <c r="Z183" i="23"/>
  <c r="Z184" i="23"/>
  <c r="Z185" i="23"/>
  <c r="Z186" i="23"/>
  <c r="Z187" i="23"/>
  <c r="Z188" i="23"/>
  <c r="Z189" i="23"/>
  <c r="Z190" i="23"/>
  <c r="Z191" i="23"/>
  <c r="Z192" i="23"/>
  <c r="Z193" i="23"/>
  <c r="Z194" i="23"/>
  <c r="Z195" i="23"/>
  <c r="Z196" i="23"/>
  <c r="Z197" i="23"/>
  <c r="Z198" i="23"/>
  <c r="Z199" i="23"/>
  <c r="Z200" i="23"/>
  <c r="Z201" i="23"/>
  <c r="Z202" i="23"/>
  <c r="Z203" i="23"/>
  <c r="Z204" i="23"/>
  <c r="Z205" i="23"/>
  <c r="Z206" i="23"/>
  <c r="Z207" i="23"/>
  <c r="Z208" i="23"/>
  <c r="Z209" i="23"/>
  <c r="Z210" i="23"/>
  <c r="Z211" i="23"/>
  <c r="Z212" i="23"/>
  <c r="Z213" i="23"/>
  <c r="Z214" i="23"/>
  <c r="Z215" i="23"/>
  <c r="Z216" i="23"/>
  <c r="Z217" i="23"/>
  <c r="Z218" i="23"/>
  <c r="Z219" i="23"/>
  <c r="Z220" i="23"/>
  <c r="Z221" i="23"/>
  <c r="Z222" i="23"/>
  <c r="Z223" i="23"/>
  <c r="Z224" i="23"/>
  <c r="Z225" i="23"/>
  <c r="Z226" i="23"/>
  <c r="Z227" i="23"/>
  <c r="Z228" i="23"/>
  <c r="Z229" i="23"/>
  <c r="Z230" i="23"/>
  <c r="Z231" i="23"/>
  <c r="Z232" i="23"/>
  <c r="Z233" i="23"/>
  <c r="Z234" i="23"/>
  <c r="Z235" i="23"/>
  <c r="Z236" i="23"/>
  <c r="Z237" i="23"/>
  <c r="Z238" i="23"/>
  <c r="Z239" i="23"/>
  <c r="Z240" i="23"/>
  <c r="Z241" i="23"/>
  <c r="Z242" i="23"/>
  <c r="Z243" i="23"/>
  <c r="Z244" i="23"/>
  <c r="Z245" i="23"/>
  <c r="Z246" i="23"/>
  <c r="Z247" i="23"/>
  <c r="Z248" i="23"/>
  <c r="Z249" i="23"/>
  <c r="Z250" i="23"/>
  <c r="Z251" i="23"/>
  <c r="Z252" i="23"/>
  <c r="Z253" i="23"/>
  <c r="Z254" i="23"/>
  <c r="Z255" i="23"/>
  <c r="Z256" i="23"/>
  <c r="Z257" i="23"/>
  <c r="Z258" i="23"/>
  <c r="Z259" i="23"/>
  <c r="Z260" i="23"/>
  <c r="Z261" i="23"/>
  <c r="Z262" i="23"/>
  <c r="Z263" i="23"/>
  <c r="Z264" i="23"/>
  <c r="Z265" i="23"/>
  <c r="Z266" i="23"/>
  <c r="Z267" i="23"/>
  <c r="Z268" i="23"/>
  <c r="Z269" i="23"/>
  <c r="Z270" i="23"/>
  <c r="Z271" i="23"/>
  <c r="Z272" i="23"/>
  <c r="Z273" i="23"/>
  <c r="Z274" i="23"/>
  <c r="Z275" i="23"/>
  <c r="Z276" i="23"/>
  <c r="Z277" i="23"/>
  <c r="Z278" i="23"/>
  <c r="Z279" i="23"/>
  <c r="Z280" i="23"/>
  <c r="Z281" i="23"/>
  <c r="Z282" i="23"/>
  <c r="Z283" i="23"/>
  <c r="Z284" i="23"/>
  <c r="Z285" i="23"/>
  <c r="Z286" i="23"/>
  <c r="Z287" i="23"/>
  <c r="Z288" i="23"/>
  <c r="Z289" i="23"/>
  <c r="Z290" i="23"/>
  <c r="Z291" i="23"/>
  <c r="Z292" i="23"/>
  <c r="Z293" i="23"/>
  <c r="Z294" i="23"/>
  <c r="Z295" i="23"/>
  <c r="Z296" i="23"/>
  <c r="Z297" i="23"/>
  <c r="Z298" i="23"/>
  <c r="Z299" i="23"/>
  <c r="Z300" i="23"/>
  <c r="Z301" i="23"/>
  <c r="Z302" i="23"/>
  <c r="Z303" i="23"/>
  <c r="Z304" i="23"/>
  <c r="Z305" i="23"/>
  <c r="Z306" i="23"/>
  <c r="Z307" i="23"/>
  <c r="Z308" i="23"/>
  <c r="Z309" i="23"/>
  <c r="Z310" i="23"/>
  <c r="Z311" i="23"/>
  <c r="Z312" i="23"/>
  <c r="Z313" i="23"/>
  <c r="Z314" i="23"/>
  <c r="Z315" i="23"/>
  <c r="Z316" i="23"/>
  <c r="Z317" i="23"/>
  <c r="Z318" i="23"/>
  <c r="Z319" i="23"/>
  <c r="Z320" i="23"/>
  <c r="Z321" i="23"/>
  <c r="Z322" i="23"/>
  <c r="Z323" i="23"/>
  <c r="Z324" i="23"/>
  <c r="Z325" i="23"/>
  <c r="Z326" i="23"/>
  <c r="Z327" i="23"/>
  <c r="Z328" i="23"/>
  <c r="Z329" i="23"/>
  <c r="Z330" i="23"/>
  <c r="Z331" i="23"/>
  <c r="Z332" i="23"/>
  <c r="Z333" i="23"/>
  <c r="Z334" i="23"/>
  <c r="Z335" i="23"/>
  <c r="Z336" i="23"/>
  <c r="Z337" i="23"/>
  <c r="Z338" i="23"/>
  <c r="Z339" i="23"/>
  <c r="Z340" i="23"/>
  <c r="Z341" i="23"/>
  <c r="Z342" i="23"/>
  <c r="Z343" i="23"/>
  <c r="Z344" i="23"/>
  <c r="Z345" i="23"/>
  <c r="Z346" i="23"/>
  <c r="Z347" i="23"/>
  <c r="Z348" i="23"/>
  <c r="Z349" i="23"/>
  <c r="Z350" i="23"/>
  <c r="Z351" i="23"/>
  <c r="Z352" i="23"/>
  <c r="Z353" i="23"/>
  <c r="Z354" i="23"/>
  <c r="Z355" i="23"/>
  <c r="Z356" i="23"/>
  <c r="Z357" i="23"/>
  <c r="Z358" i="23"/>
  <c r="Z359" i="23"/>
  <c r="Z360" i="23"/>
  <c r="Z361" i="23"/>
  <c r="Z362" i="23"/>
  <c r="Z363" i="23"/>
  <c r="Z364" i="23"/>
  <c r="Z365" i="23"/>
  <c r="Z366" i="23"/>
  <c r="Z367" i="23"/>
  <c r="Z368" i="23"/>
  <c r="Z369" i="23"/>
  <c r="Z370" i="23"/>
  <c r="Z371" i="23"/>
  <c r="Z372" i="23"/>
  <c r="Z373" i="23"/>
  <c r="Z374" i="23"/>
  <c r="Z375" i="23"/>
  <c r="Z376" i="23"/>
  <c r="Z377" i="23"/>
  <c r="Z378" i="23"/>
  <c r="Z379" i="23"/>
  <c r="Z380" i="23"/>
  <c r="Z381" i="23"/>
  <c r="Z382" i="23"/>
  <c r="Z383" i="23"/>
  <c r="Z384" i="23"/>
  <c r="Z385" i="23"/>
  <c r="Z386" i="23"/>
  <c r="Z387" i="23"/>
  <c r="Z388" i="23"/>
  <c r="Z389" i="23"/>
  <c r="Z390" i="23"/>
  <c r="Z391" i="23"/>
  <c r="Z392" i="23"/>
  <c r="Z393" i="23"/>
  <c r="Z394" i="23"/>
  <c r="Z395" i="23"/>
  <c r="Z396" i="23"/>
  <c r="Z397" i="23"/>
  <c r="Z398" i="23"/>
  <c r="Z399" i="23"/>
  <c r="Z400" i="23"/>
  <c r="Z401" i="23"/>
  <c r="Z402" i="23"/>
  <c r="Z403" i="23"/>
  <c r="Z404" i="23"/>
  <c r="Z405" i="23"/>
  <c r="Z406" i="23"/>
  <c r="Z407" i="23"/>
  <c r="Z408" i="23"/>
  <c r="Z409" i="23"/>
  <c r="Z410" i="23"/>
  <c r="Z411" i="23"/>
  <c r="Z412" i="23"/>
  <c r="Z413" i="23"/>
  <c r="Z414" i="23"/>
  <c r="Z415" i="23"/>
  <c r="Z416" i="23"/>
  <c r="Z417" i="23"/>
  <c r="Z418" i="23"/>
  <c r="Z419" i="23"/>
  <c r="Z420" i="23"/>
  <c r="Z421" i="23"/>
  <c r="Z22" i="23"/>
  <c r="AF23" i="23" l="1"/>
  <c r="AF24" i="23"/>
  <c r="AF25" i="23"/>
  <c r="AF26" i="23"/>
  <c r="AF27" i="23"/>
  <c r="AF28" i="23"/>
  <c r="AF29" i="23"/>
  <c r="AF30" i="23"/>
  <c r="AF31" i="23"/>
  <c r="AF32" i="23"/>
  <c r="AF33" i="23"/>
  <c r="AF34" i="23"/>
  <c r="AF35" i="23"/>
  <c r="AF36" i="23"/>
  <c r="AF37" i="23"/>
  <c r="AF38" i="23"/>
  <c r="AF39" i="23"/>
  <c r="AF40" i="23"/>
  <c r="AF41" i="23"/>
  <c r="AF42" i="23"/>
  <c r="AF43" i="23"/>
  <c r="AF44" i="23"/>
  <c r="AF45" i="23"/>
  <c r="AF46" i="23"/>
  <c r="AF47" i="23"/>
  <c r="AF48" i="23"/>
  <c r="AF49" i="23"/>
  <c r="AF50" i="23"/>
  <c r="AF51" i="23"/>
  <c r="AF52" i="23"/>
  <c r="AF53" i="23"/>
  <c r="AF54" i="23"/>
  <c r="AF55" i="23"/>
  <c r="AF56" i="23"/>
  <c r="AF57" i="23"/>
  <c r="AF58" i="23"/>
  <c r="AF59" i="23"/>
  <c r="AF60" i="23"/>
  <c r="AF61" i="23"/>
  <c r="AF62" i="23"/>
  <c r="AF63" i="23"/>
  <c r="AF64" i="23"/>
  <c r="AF65" i="23"/>
  <c r="AF66" i="23"/>
  <c r="AF67" i="23"/>
  <c r="AF68" i="23"/>
  <c r="AF69" i="23"/>
  <c r="AF70" i="23"/>
  <c r="AF71" i="23"/>
  <c r="AF72" i="23"/>
  <c r="AF73" i="23"/>
  <c r="AF74" i="23"/>
  <c r="AF75" i="23"/>
  <c r="AF76" i="23"/>
  <c r="AF77" i="23"/>
  <c r="AF78" i="23"/>
  <c r="AF79" i="23"/>
  <c r="AF80" i="23"/>
  <c r="AF81" i="23"/>
  <c r="AF82" i="23"/>
  <c r="AF83" i="23"/>
  <c r="AF84" i="23"/>
  <c r="AF85" i="23"/>
  <c r="AF86" i="23"/>
  <c r="AF87" i="23"/>
  <c r="AF88" i="23"/>
  <c r="AF89" i="23"/>
  <c r="AF90" i="23"/>
  <c r="AF91" i="23"/>
  <c r="AF92" i="23"/>
  <c r="AF93" i="23"/>
  <c r="AF94" i="23"/>
  <c r="AF95" i="23"/>
  <c r="AF96" i="23"/>
  <c r="AF97" i="23"/>
  <c r="AF98" i="23"/>
  <c r="AF99" i="23"/>
  <c r="AF100" i="23"/>
  <c r="AF101" i="23"/>
  <c r="AF102" i="23"/>
  <c r="AF103" i="23"/>
  <c r="AF104" i="23"/>
  <c r="AF105" i="23"/>
  <c r="AF106" i="23"/>
  <c r="AF107" i="23"/>
  <c r="AF108" i="23"/>
  <c r="AF109" i="23"/>
  <c r="AF110" i="23"/>
  <c r="AF111" i="23"/>
  <c r="AF112" i="23"/>
  <c r="AF113" i="23"/>
  <c r="AF114" i="23"/>
  <c r="AF115" i="23"/>
  <c r="AF116" i="23"/>
  <c r="AF117" i="23"/>
  <c r="AF118" i="23"/>
  <c r="AF119" i="23"/>
  <c r="AF120" i="23"/>
  <c r="AF121" i="23"/>
  <c r="AF122" i="23"/>
  <c r="AF123" i="23"/>
  <c r="AF124" i="23"/>
  <c r="AF125" i="23"/>
  <c r="AF126" i="23"/>
  <c r="AF127" i="23"/>
  <c r="AF128" i="23"/>
  <c r="AF129" i="23"/>
  <c r="AF130" i="23"/>
  <c r="AF131" i="23"/>
  <c r="AF132" i="23"/>
  <c r="AF133" i="23"/>
  <c r="AF134" i="23"/>
  <c r="AF135" i="23"/>
  <c r="AF136" i="23"/>
  <c r="AF137" i="23"/>
  <c r="AF138" i="23"/>
  <c r="AF139" i="23"/>
  <c r="AF140" i="23"/>
  <c r="AF141" i="23"/>
  <c r="AF142" i="23"/>
  <c r="AF143" i="23"/>
  <c r="AF144" i="23"/>
  <c r="AF145" i="23"/>
  <c r="AF146" i="23"/>
  <c r="AF147" i="23"/>
  <c r="AF148" i="23"/>
  <c r="AF149" i="23"/>
  <c r="AF150" i="23"/>
  <c r="AF151" i="23"/>
  <c r="AF152" i="23"/>
  <c r="AF153" i="23"/>
  <c r="AF154" i="23"/>
  <c r="AF155" i="23"/>
  <c r="AF156" i="23"/>
  <c r="AF157" i="23"/>
  <c r="AF158" i="23"/>
  <c r="AF159" i="23"/>
  <c r="AF160" i="23"/>
  <c r="AF161" i="23"/>
  <c r="AF162" i="23"/>
  <c r="AF163" i="23"/>
  <c r="AF164" i="23"/>
  <c r="AF165" i="23"/>
  <c r="AF166" i="23"/>
  <c r="AF167" i="23"/>
  <c r="AF168" i="23"/>
  <c r="AF169" i="23"/>
  <c r="AF170" i="23"/>
  <c r="AF171" i="23"/>
  <c r="AF172" i="23"/>
  <c r="AF173" i="23"/>
  <c r="AF174" i="23"/>
  <c r="AF175" i="23"/>
  <c r="AF176" i="23"/>
  <c r="AF177" i="23"/>
  <c r="AF178" i="23"/>
  <c r="AF179" i="23"/>
  <c r="AF180" i="23"/>
  <c r="AF181" i="23"/>
  <c r="AF182" i="23"/>
  <c r="AF183" i="23"/>
  <c r="AF184" i="23"/>
  <c r="AF185" i="23"/>
  <c r="AF186" i="23"/>
  <c r="AF187" i="23"/>
  <c r="AF188" i="23"/>
  <c r="AF189" i="23"/>
  <c r="AF190" i="23"/>
  <c r="AF191" i="23"/>
  <c r="AF192" i="23"/>
  <c r="AF193" i="23"/>
  <c r="AF194" i="23"/>
  <c r="AF195" i="23"/>
  <c r="AF196" i="23"/>
  <c r="AF197" i="23"/>
  <c r="AF198" i="23"/>
  <c r="AF199" i="23"/>
  <c r="AF200" i="23"/>
  <c r="AF201" i="23"/>
  <c r="AF202" i="23"/>
  <c r="AF203" i="23"/>
  <c r="AF204" i="23"/>
  <c r="AF205" i="23"/>
  <c r="AF206" i="23"/>
  <c r="AF207" i="23"/>
  <c r="AF208" i="23"/>
  <c r="AF209" i="23"/>
  <c r="AF210" i="23"/>
  <c r="AF211" i="23"/>
  <c r="AF212" i="23"/>
  <c r="AF213" i="23"/>
  <c r="AF214" i="23"/>
  <c r="AF215" i="23"/>
  <c r="AF216" i="23"/>
  <c r="AF217" i="23"/>
  <c r="AF218" i="23"/>
  <c r="AF219" i="23"/>
  <c r="AF220" i="23"/>
  <c r="AF221" i="23"/>
  <c r="AF222" i="23"/>
  <c r="AF223" i="23"/>
  <c r="AF224" i="23"/>
  <c r="AF225" i="23"/>
  <c r="AF226" i="23"/>
  <c r="AF227" i="23"/>
  <c r="AF228" i="23"/>
  <c r="AF229" i="23"/>
  <c r="AF230" i="23"/>
  <c r="AF231" i="23"/>
  <c r="AF232" i="23"/>
  <c r="AF233" i="23"/>
  <c r="AF234" i="23"/>
  <c r="AF235" i="23"/>
  <c r="AF236" i="23"/>
  <c r="AF237" i="23"/>
  <c r="AF238" i="23"/>
  <c r="AF239" i="23"/>
  <c r="AF240" i="23"/>
  <c r="AF241" i="23"/>
  <c r="AF242" i="23"/>
  <c r="AF243" i="23"/>
  <c r="AF244" i="23"/>
  <c r="AF245" i="23"/>
  <c r="AF246" i="23"/>
  <c r="AF247" i="23"/>
  <c r="AF248" i="23"/>
  <c r="AF249" i="23"/>
  <c r="AF250" i="23"/>
  <c r="AF251" i="23"/>
  <c r="AF252" i="23"/>
  <c r="AF253" i="23"/>
  <c r="AF254" i="23"/>
  <c r="AF255" i="23"/>
  <c r="AF256" i="23"/>
  <c r="AF257" i="23"/>
  <c r="AF258" i="23"/>
  <c r="AF259" i="23"/>
  <c r="AF260" i="23"/>
  <c r="AF261" i="23"/>
  <c r="AF262" i="23"/>
  <c r="AF263" i="23"/>
  <c r="AF264" i="23"/>
  <c r="AF265" i="23"/>
  <c r="AF266" i="23"/>
  <c r="AF267" i="23"/>
  <c r="AF268" i="23"/>
  <c r="AF269" i="23"/>
  <c r="AF270" i="23"/>
  <c r="AF271" i="23"/>
  <c r="AF272" i="23"/>
  <c r="AF273" i="23"/>
  <c r="AF274" i="23"/>
  <c r="AF275" i="23"/>
  <c r="AF276" i="23"/>
  <c r="AF277" i="23"/>
  <c r="AF278" i="23"/>
  <c r="AF279" i="23"/>
  <c r="AF280" i="23"/>
  <c r="AF281" i="23"/>
  <c r="AF282" i="23"/>
  <c r="AF283" i="23"/>
  <c r="AF284" i="23"/>
  <c r="AF285" i="23"/>
  <c r="AF286" i="23"/>
  <c r="AF287" i="23"/>
  <c r="AF288" i="23"/>
  <c r="AF289" i="23"/>
  <c r="AF290" i="23"/>
  <c r="AF291" i="23"/>
  <c r="AF292" i="23"/>
  <c r="AF293" i="23"/>
  <c r="AF294" i="23"/>
  <c r="AF295" i="23"/>
  <c r="AF296" i="23"/>
  <c r="AF297" i="23"/>
  <c r="AF298" i="23"/>
  <c r="AF299" i="23"/>
  <c r="AF300" i="23"/>
  <c r="AF301" i="23"/>
  <c r="AF302" i="23"/>
  <c r="AF303" i="23"/>
  <c r="AF304" i="23"/>
  <c r="AF305" i="23"/>
  <c r="AF306" i="23"/>
  <c r="AF307" i="23"/>
  <c r="AF308" i="23"/>
  <c r="AF309" i="23"/>
  <c r="AF310" i="23"/>
  <c r="AF311" i="23"/>
  <c r="AF312" i="23"/>
  <c r="AF313" i="23"/>
  <c r="AF314" i="23"/>
  <c r="AF315" i="23"/>
  <c r="AF316" i="23"/>
  <c r="AF317" i="23"/>
  <c r="AF318" i="23"/>
  <c r="AF319" i="23"/>
  <c r="AF320" i="23"/>
  <c r="AF321" i="23"/>
  <c r="AF322" i="23"/>
  <c r="AF323" i="23"/>
  <c r="AF324" i="23"/>
  <c r="AF325" i="23"/>
  <c r="AF326" i="23"/>
  <c r="AF327" i="23"/>
  <c r="AF328" i="23"/>
  <c r="AF329" i="23"/>
  <c r="AF330" i="23"/>
  <c r="AF331" i="23"/>
  <c r="AF332" i="23"/>
  <c r="AF333" i="23"/>
  <c r="AF334" i="23"/>
  <c r="AF335" i="23"/>
  <c r="AF336" i="23"/>
  <c r="AF337" i="23"/>
  <c r="AF338" i="23"/>
  <c r="AF339" i="23"/>
  <c r="AF340" i="23"/>
  <c r="AF341" i="23"/>
  <c r="AF342" i="23"/>
  <c r="AF343" i="23"/>
  <c r="AF344" i="23"/>
  <c r="AF345" i="23"/>
  <c r="AF346" i="23"/>
  <c r="AF347" i="23"/>
  <c r="AF348" i="23"/>
  <c r="AF349" i="23"/>
  <c r="AF350" i="23"/>
  <c r="AF351" i="23"/>
  <c r="AF352" i="23"/>
  <c r="AF353" i="23"/>
  <c r="AF354" i="23"/>
  <c r="AF355" i="23"/>
  <c r="AF356" i="23"/>
  <c r="AF357" i="23"/>
  <c r="AF358" i="23"/>
  <c r="AF359" i="23"/>
  <c r="AF360" i="23"/>
  <c r="AF361" i="23"/>
  <c r="AF362" i="23"/>
  <c r="AF363" i="23"/>
  <c r="AF364" i="23"/>
  <c r="AF365" i="23"/>
  <c r="AF366" i="23"/>
  <c r="AF367" i="23"/>
  <c r="AF368" i="23"/>
  <c r="AF369" i="23"/>
  <c r="AF370" i="23"/>
  <c r="AF371" i="23"/>
  <c r="AF372" i="23"/>
  <c r="AF373" i="23"/>
  <c r="AF374" i="23"/>
  <c r="AF375" i="23"/>
  <c r="AF376" i="23"/>
  <c r="AF377" i="23"/>
  <c r="AF378" i="23"/>
  <c r="AF379" i="23"/>
  <c r="AF380" i="23"/>
  <c r="AF381" i="23"/>
  <c r="AF382" i="23"/>
  <c r="AF383" i="23"/>
  <c r="AF384" i="23"/>
  <c r="AF385" i="23"/>
  <c r="AF386" i="23"/>
  <c r="AF387" i="23"/>
  <c r="AF388" i="23"/>
  <c r="AF389" i="23"/>
  <c r="AF390" i="23"/>
  <c r="AF391" i="23"/>
  <c r="AF392" i="23"/>
  <c r="AF393" i="23"/>
  <c r="AF394" i="23"/>
  <c r="AF395" i="23"/>
  <c r="AF396" i="23"/>
  <c r="AF397" i="23"/>
  <c r="AF398" i="23"/>
  <c r="AF399" i="23"/>
  <c r="AF400" i="23"/>
  <c r="AF401" i="23"/>
  <c r="AF402" i="23"/>
  <c r="AF403" i="23"/>
  <c r="AF404" i="23"/>
  <c r="AF405" i="23"/>
  <c r="AF406" i="23"/>
  <c r="AF407" i="23"/>
  <c r="AF408" i="23"/>
  <c r="AF409" i="23"/>
  <c r="AF410" i="23"/>
  <c r="AF411" i="23"/>
  <c r="AF412" i="23"/>
  <c r="AF413" i="23"/>
  <c r="AF414" i="23"/>
  <c r="AF415" i="23"/>
  <c r="AF416" i="23"/>
  <c r="AF417" i="23"/>
  <c r="AF418" i="23"/>
  <c r="AF419" i="23"/>
  <c r="AF420" i="23"/>
  <c r="AF421" i="23"/>
  <c r="BM73" i="19" l="1"/>
  <c r="BM74" i="19"/>
  <c r="BM75" i="19"/>
  <c r="BM76" i="19"/>
  <c r="BM77" i="19"/>
  <c r="BM79" i="19"/>
  <c r="BM80" i="19"/>
  <c r="BM81" i="19"/>
  <c r="BM82" i="19"/>
  <c r="BM83" i="19"/>
  <c r="BM84" i="19"/>
  <c r="BM85" i="19"/>
  <c r="BM86" i="19"/>
  <c r="BM87" i="19"/>
  <c r="BM88" i="19"/>
  <c r="BM89" i="19"/>
  <c r="BM90" i="19"/>
  <c r="BM91" i="19"/>
  <c r="BM92" i="19"/>
  <c r="BM93" i="19"/>
  <c r="BM94" i="19"/>
  <c r="BM95" i="19"/>
  <c r="BM96" i="19"/>
  <c r="BM97" i="19"/>
  <c r="BM98" i="19"/>
  <c r="BM99" i="19"/>
  <c r="BM100" i="19"/>
  <c r="BM101" i="19"/>
  <c r="BM102" i="19"/>
  <c r="BM103" i="19"/>
  <c r="BM104" i="19"/>
  <c r="BM105" i="19"/>
  <c r="BM106" i="19"/>
  <c r="BM107" i="19"/>
  <c r="BM108" i="19"/>
  <c r="BM109" i="19"/>
  <c r="BM110" i="19"/>
  <c r="BM111" i="19"/>
  <c r="BM112" i="19"/>
  <c r="BM113" i="19"/>
  <c r="BM114" i="19"/>
  <c r="BM115" i="19"/>
  <c r="BM116" i="19"/>
  <c r="BM117" i="19"/>
  <c r="BM118" i="19"/>
  <c r="BM119" i="19"/>
  <c r="BM120" i="19"/>
  <c r="BM122" i="19"/>
  <c r="BM123" i="19"/>
  <c r="BM124" i="19"/>
  <c r="BM125" i="19"/>
  <c r="BM126" i="19"/>
  <c r="BM127" i="19"/>
  <c r="BM128" i="19"/>
  <c r="BM129" i="19"/>
  <c r="BM130" i="19"/>
  <c r="BM131" i="19"/>
  <c r="BM132" i="19"/>
  <c r="BM133" i="19"/>
  <c r="BM134" i="19"/>
  <c r="BM135" i="19"/>
  <c r="BM136" i="19"/>
  <c r="BM137" i="19"/>
  <c r="BM138" i="19"/>
  <c r="BM139" i="19"/>
  <c r="BM140" i="19"/>
  <c r="BM141" i="19"/>
  <c r="BM142" i="19"/>
  <c r="BM143" i="19"/>
  <c r="BM144" i="19"/>
  <c r="BM145" i="19"/>
  <c r="BM146" i="19"/>
  <c r="BM147" i="19"/>
  <c r="BM148" i="19"/>
  <c r="BM149" i="19"/>
  <c r="BM150" i="19"/>
  <c r="BM151" i="19"/>
  <c r="BM152" i="19"/>
  <c r="BM153" i="19"/>
  <c r="BM154" i="19"/>
  <c r="BM155" i="19"/>
  <c r="BM156" i="19"/>
  <c r="BM157" i="19"/>
  <c r="BM158" i="19"/>
  <c r="BM159" i="19"/>
  <c r="BM160" i="19"/>
  <c r="BM161" i="19"/>
  <c r="BM162" i="19"/>
  <c r="BM163" i="19"/>
  <c r="BM164" i="19"/>
  <c r="BM165" i="19"/>
  <c r="BM166" i="19"/>
  <c r="BM167" i="19"/>
  <c r="BM168" i="19"/>
  <c r="BM169" i="19"/>
  <c r="BM170" i="19"/>
  <c r="BM171" i="19"/>
  <c r="BM172" i="19"/>
  <c r="BM173" i="19"/>
  <c r="BM174" i="19"/>
  <c r="BM175" i="19"/>
  <c r="BM176" i="19"/>
  <c r="BM177" i="19"/>
  <c r="BM178" i="19"/>
  <c r="BM179" i="19"/>
  <c r="BM180" i="19"/>
  <c r="BM181" i="19"/>
  <c r="BM182" i="19"/>
  <c r="BM183" i="19"/>
  <c r="BM184" i="19"/>
  <c r="BM185" i="19"/>
  <c r="BM186" i="19"/>
  <c r="BM187" i="19"/>
  <c r="BM188" i="19"/>
  <c r="BM189" i="19"/>
  <c r="BM190" i="19"/>
  <c r="BM191" i="19"/>
  <c r="BM192" i="19"/>
  <c r="BM193" i="19"/>
  <c r="BM194" i="19"/>
  <c r="BM195" i="19"/>
  <c r="BM196" i="19"/>
  <c r="BM197" i="19"/>
  <c r="BM198" i="19"/>
  <c r="BM199" i="19"/>
  <c r="BM200" i="19"/>
  <c r="BM201" i="19"/>
  <c r="BM202" i="19"/>
  <c r="BM203" i="19"/>
  <c r="BM204" i="19"/>
  <c r="BM205" i="19"/>
  <c r="BM206" i="19"/>
  <c r="BM207" i="19"/>
  <c r="BM208" i="19"/>
  <c r="BM209" i="19"/>
  <c r="BM210" i="19"/>
  <c r="BM211" i="19"/>
  <c r="BM212" i="19"/>
  <c r="BM213" i="19"/>
  <c r="BM214" i="19"/>
  <c r="BM215" i="19"/>
  <c r="BM216" i="19"/>
  <c r="BM217" i="19"/>
  <c r="BM218" i="19"/>
  <c r="BM219" i="19"/>
  <c r="BM220" i="19"/>
  <c r="BM221" i="19"/>
  <c r="BM222" i="19"/>
  <c r="BM223" i="19"/>
  <c r="BM224" i="19"/>
  <c r="BM225" i="19"/>
  <c r="BM226" i="19"/>
  <c r="BM227" i="19"/>
  <c r="BM228" i="19"/>
  <c r="BM229" i="19"/>
  <c r="BM230" i="19"/>
  <c r="BM231" i="19"/>
  <c r="BM232" i="19"/>
  <c r="BM233" i="19"/>
  <c r="BM234" i="19"/>
  <c r="BM235" i="19"/>
  <c r="BM236" i="19"/>
  <c r="BM237" i="19"/>
  <c r="BM238" i="19"/>
  <c r="BM239" i="19"/>
  <c r="BM240" i="19"/>
  <c r="BM241" i="19"/>
  <c r="BM242" i="19"/>
  <c r="BM243" i="19"/>
  <c r="BM244" i="19"/>
  <c r="BM245" i="19"/>
  <c r="BM246" i="19"/>
  <c r="BM247" i="19"/>
  <c r="BM248" i="19"/>
  <c r="BM249" i="19"/>
  <c r="BM250" i="19"/>
  <c r="BM251" i="19"/>
  <c r="BM252" i="19"/>
  <c r="BM253" i="19"/>
  <c r="BM254" i="19"/>
  <c r="BM255" i="19"/>
  <c r="BM256" i="19"/>
  <c r="BM257" i="19"/>
  <c r="BM258" i="19"/>
  <c r="BM259" i="19"/>
  <c r="BM260" i="19"/>
  <c r="BM261" i="19"/>
  <c r="BM262" i="19"/>
  <c r="BM263" i="19"/>
  <c r="BM264" i="19"/>
  <c r="BM265" i="19"/>
  <c r="BM266" i="19"/>
  <c r="BM267" i="19"/>
  <c r="BM268" i="19"/>
  <c r="BM269" i="19"/>
  <c r="BM270" i="19"/>
  <c r="BM271" i="19"/>
  <c r="BM272" i="19"/>
  <c r="BM273" i="19"/>
  <c r="BM274" i="19"/>
  <c r="BM275" i="19"/>
  <c r="BM276" i="19"/>
  <c r="BM277" i="19"/>
  <c r="BM278" i="19"/>
  <c r="BM279" i="19"/>
  <c r="BM280" i="19"/>
  <c r="BM281" i="19"/>
  <c r="BM282" i="19"/>
  <c r="BM283" i="19"/>
  <c r="BM284" i="19"/>
  <c r="BM285" i="19"/>
  <c r="BM286" i="19"/>
  <c r="BM287" i="19"/>
  <c r="BM288" i="19"/>
  <c r="BM289" i="19"/>
  <c r="BM290" i="19"/>
  <c r="BM291" i="19"/>
  <c r="BM292" i="19"/>
  <c r="BM293" i="19"/>
  <c r="BM294" i="19"/>
  <c r="BM295" i="19"/>
  <c r="BM296" i="19"/>
  <c r="BM297" i="19"/>
  <c r="BM298" i="19"/>
  <c r="BM299" i="19"/>
  <c r="BM300" i="19"/>
  <c r="BM301" i="19"/>
  <c r="BM302" i="19"/>
  <c r="BM303" i="19"/>
  <c r="BM304" i="19"/>
  <c r="BM305" i="19"/>
  <c r="BM306" i="19"/>
  <c r="BM307" i="19"/>
  <c r="BM308" i="19"/>
  <c r="BM309" i="19"/>
  <c r="BM310" i="19"/>
  <c r="BM311" i="19"/>
  <c r="BM312" i="19"/>
  <c r="BM313" i="19"/>
  <c r="BM314" i="19"/>
  <c r="BM315" i="19"/>
  <c r="BM316" i="19"/>
  <c r="BM317" i="19"/>
  <c r="BM318" i="19"/>
  <c r="BM319" i="19"/>
  <c r="BM320" i="19"/>
  <c r="BM321" i="19"/>
  <c r="BM322" i="19"/>
  <c r="BM323" i="19"/>
  <c r="BM324" i="19"/>
  <c r="BM325" i="19"/>
  <c r="BM326" i="19"/>
  <c r="BM327" i="19"/>
  <c r="BM328" i="19"/>
  <c r="BM329" i="19"/>
  <c r="BM330" i="19"/>
  <c r="BM331" i="19"/>
  <c r="BM332" i="19"/>
  <c r="BM333" i="19"/>
  <c r="BM334" i="19"/>
  <c r="BM335" i="19"/>
  <c r="BM336" i="19"/>
  <c r="BM337" i="19"/>
  <c r="BM338" i="19"/>
  <c r="BM339" i="19"/>
  <c r="BM340" i="19"/>
  <c r="BM341" i="19"/>
  <c r="BM342" i="19"/>
  <c r="BM343" i="19"/>
  <c r="BM344" i="19"/>
  <c r="BM345" i="19"/>
  <c r="BM346" i="19"/>
  <c r="BM347" i="19"/>
  <c r="BM348" i="19"/>
  <c r="BM349" i="19"/>
  <c r="BM350" i="19"/>
  <c r="BM351" i="19"/>
  <c r="BM352" i="19"/>
  <c r="BM353" i="19"/>
  <c r="BM354" i="19"/>
  <c r="BM355" i="19"/>
  <c r="BM356" i="19"/>
  <c r="BM357" i="19"/>
  <c r="BM358" i="19"/>
  <c r="BM359" i="19"/>
  <c r="BM360" i="19"/>
  <c r="BM361" i="19"/>
  <c r="BM362" i="19"/>
  <c r="BM363" i="19"/>
  <c r="BM364" i="19"/>
  <c r="BM365" i="19"/>
  <c r="BM366" i="19"/>
  <c r="BM367" i="19"/>
  <c r="BM368" i="19"/>
  <c r="BM369" i="19"/>
  <c r="BM370" i="19"/>
  <c r="BM371" i="19"/>
  <c r="BM372" i="19"/>
  <c r="BM373" i="19"/>
  <c r="BM374" i="19"/>
  <c r="BM375" i="19"/>
  <c r="BM376" i="19"/>
  <c r="BM377" i="19"/>
  <c r="BM378" i="19"/>
  <c r="BM379" i="19"/>
  <c r="BM380" i="19"/>
  <c r="BM381" i="19"/>
  <c r="BM382" i="19"/>
  <c r="BM383" i="19"/>
  <c r="BM384" i="19"/>
  <c r="BM385" i="19"/>
  <c r="BM386" i="19"/>
  <c r="BM387" i="19"/>
  <c r="BM388" i="19"/>
  <c r="BM389" i="19"/>
  <c r="BM390" i="19"/>
  <c r="BM391" i="19"/>
  <c r="BM392" i="19"/>
  <c r="BM393" i="19"/>
  <c r="BM394" i="19"/>
  <c r="BM395" i="19"/>
  <c r="BM396" i="19"/>
  <c r="BM399" i="19"/>
  <c r="BM400" i="19"/>
  <c r="BM401" i="19"/>
  <c r="BM402" i="19"/>
  <c r="BM403" i="19"/>
  <c r="BM404" i="19"/>
  <c r="BM405" i="19"/>
  <c r="BM406" i="19"/>
  <c r="BM407" i="19"/>
  <c r="BM408" i="19"/>
  <c r="BM409" i="19"/>
  <c r="BM410" i="19"/>
  <c r="BM411" i="19"/>
  <c r="BM412" i="19"/>
  <c r="BM413" i="19"/>
  <c r="BM414" i="19"/>
  <c r="BM415" i="19"/>
  <c r="BM416" i="19"/>
  <c r="BM417" i="19"/>
  <c r="BM418" i="19"/>
  <c r="BM419" i="19"/>
  <c r="BM420" i="19"/>
  <c r="BM421" i="19"/>
  <c r="AV23" i="19" l="1"/>
  <c r="AV24" i="19"/>
  <c r="AV25" i="19"/>
  <c r="AV26" i="19"/>
  <c r="AV27" i="19"/>
  <c r="AV28" i="19"/>
  <c r="AV29" i="19"/>
  <c r="AV30" i="19"/>
  <c r="AV31" i="19"/>
  <c r="AV32" i="19"/>
  <c r="AV33" i="19"/>
  <c r="AV34" i="19"/>
  <c r="AV35" i="19"/>
  <c r="AV36" i="19"/>
  <c r="AV37" i="19"/>
  <c r="AV38" i="19"/>
  <c r="AV39" i="19"/>
  <c r="AV40" i="19"/>
  <c r="AV41" i="19"/>
  <c r="AV42" i="19"/>
  <c r="AV43" i="19"/>
  <c r="AV44" i="19"/>
  <c r="AV45" i="19"/>
  <c r="AV46" i="19"/>
  <c r="AV47" i="19"/>
  <c r="AV48" i="19"/>
  <c r="AV49" i="19"/>
  <c r="AV50" i="19"/>
  <c r="AV51" i="19"/>
  <c r="AV52" i="19"/>
  <c r="AV53" i="19"/>
  <c r="AV54" i="19"/>
  <c r="AV55" i="19"/>
  <c r="AV56" i="19"/>
  <c r="AV57" i="19"/>
  <c r="AV58" i="19"/>
  <c r="AV59" i="19"/>
  <c r="AV60" i="19"/>
  <c r="AV61" i="19"/>
  <c r="AV62" i="19"/>
  <c r="AV63" i="19"/>
  <c r="AV64" i="19"/>
  <c r="AV65" i="19"/>
  <c r="AV66" i="19"/>
  <c r="AV67" i="19"/>
  <c r="AV68" i="19"/>
  <c r="AV69" i="19"/>
  <c r="AV70" i="19"/>
  <c r="AV71" i="19"/>
  <c r="AV72" i="19"/>
  <c r="AV73" i="19"/>
  <c r="AV74" i="19"/>
  <c r="AV75" i="19"/>
  <c r="AV76" i="19"/>
  <c r="AV77" i="19"/>
  <c r="AV78" i="19"/>
  <c r="AV79" i="19"/>
  <c r="AV80" i="19"/>
  <c r="AV81" i="19"/>
  <c r="AV82" i="19"/>
  <c r="AV83" i="19"/>
  <c r="AV84" i="19"/>
  <c r="AV85" i="19"/>
  <c r="AV86" i="19"/>
  <c r="AV87" i="19"/>
  <c r="AV88" i="19"/>
  <c r="AV89" i="19"/>
  <c r="AV90" i="19"/>
  <c r="AV91" i="19"/>
  <c r="AV92" i="19"/>
  <c r="AV93" i="19"/>
  <c r="AV94" i="19"/>
  <c r="AV95" i="19"/>
  <c r="AV96" i="19"/>
  <c r="AV97" i="19"/>
  <c r="AV98" i="19"/>
  <c r="AV99" i="19"/>
  <c r="AV100" i="19"/>
  <c r="AV101" i="19"/>
  <c r="AV102" i="19"/>
  <c r="AV103" i="19"/>
  <c r="AV104" i="19"/>
  <c r="AV105" i="19"/>
  <c r="AV106" i="19"/>
  <c r="AV107" i="19"/>
  <c r="AV108" i="19"/>
  <c r="AV109" i="19"/>
  <c r="AV110" i="19"/>
  <c r="AV111" i="19"/>
  <c r="AV112" i="19"/>
  <c r="AV113" i="19"/>
  <c r="AV114" i="19"/>
  <c r="AV115" i="19"/>
  <c r="AV116" i="19"/>
  <c r="AV117" i="19"/>
  <c r="AV118" i="19"/>
  <c r="AV119" i="19"/>
  <c r="AV120" i="19"/>
  <c r="AV121" i="19"/>
  <c r="AV122" i="19"/>
  <c r="AV123" i="19"/>
  <c r="AV124" i="19"/>
  <c r="AV125" i="19"/>
  <c r="AV126" i="19"/>
  <c r="AV127" i="19"/>
  <c r="AV128" i="19"/>
  <c r="AV129" i="19"/>
  <c r="AV130" i="19"/>
  <c r="AV131" i="19"/>
  <c r="AV132" i="19"/>
  <c r="AV133" i="19"/>
  <c r="AV134" i="19"/>
  <c r="AV135" i="19"/>
  <c r="AV136" i="19"/>
  <c r="AV137" i="19"/>
  <c r="AV138" i="19"/>
  <c r="AV139" i="19"/>
  <c r="AV140" i="19"/>
  <c r="AV141" i="19"/>
  <c r="AV142" i="19"/>
  <c r="AV143" i="19"/>
  <c r="AV144" i="19"/>
  <c r="AV145" i="19"/>
  <c r="AV146" i="19"/>
  <c r="AV147" i="19"/>
  <c r="AV148" i="19"/>
  <c r="AV149" i="19"/>
  <c r="AV150" i="19"/>
  <c r="AV151" i="19"/>
  <c r="AV152" i="19"/>
  <c r="AV153" i="19"/>
  <c r="AV154" i="19"/>
  <c r="AV155" i="19"/>
  <c r="AV156" i="19"/>
  <c r="AV157" i="19"/>
  <c r="AV158" i="19"/>
  <c r="AV159" i="19"/>
  <c r="AV160" i="19"/>
  <c r="AV161" i="19"/>
  <c r="AV162" i="19"/>
  <c r="AV163" i="19"/>
  <c r="AV164" i="19"/>
  <c r="AV165" i="19"/>
  <c r="AV166" i="19"/>
  <c r="AV167" i="19"/>
  <c r="AV168" i="19"/>
  <c r="AV169" i="19"/>
  <c r="AV170" i="19"/>
  <c r="AV171" i="19"/>
  <c r="AV172" i="19"/>
  <c r="AV173" i="19"/>
  <c r="AV174" i="19"/>
  <c r="AV175" i="19"/>
  <c r="AV176" i="19"/>
  <c r="AV177" i="19"/>
  <c r="AV178" i="19"/>
  <c r="AV179" i="19"/>
  <c r="AV180" i="19"/>
  <c r="AV181" i="19"/>
  <c r="AV182" i="19"/>
  <c r="AV183" i="19"/>
  <c r="AV184" i="19"/>
  <c r="AV185" i="19"/>
  <c r="AV186" i="19"/>
  <c r="AV187" i="19"/>
  <c r="AV188" i="19"/>
  <c r="AV189" i="19"/>
  <c r="AV190" i="19"/>
  <c r="AV191" i="19"/>
  <c r="AV192" i="19"/>
  <c r="AV193" i="19"/>
  <c r="AV194" i="19"/>
  <c r="AV195" i="19"/>
  <c r="AV196" i="19"/>
  <c r="AV197" i="19"/>
  <c r="AV198" i="19"/>
  <c r="AV199" i="19"/>
  <c r="AV200" i="19"/>
  <c r="AV201" i="19"/>
  <c r="AV202" i="19"/>
  <c r="AV203" i="19"/>
  <c r="AV204" i="19"/>
  <c r="AV205" i="19"/>
  <c r="AV206" i="19"/>
  <c r="AV207" i="19"/>
  <c r="AV208" i="19"/>
  <c r="AV209" i="19"/>
  <c r="AV210" i="19"/>
  <c r="AV211" i="19"/>
  <c r="AV212" i="19"/>
  <c r="AV213" i="19"/>
  <c r="AV214" i="19"/>
  <c r="AV215" i="19"/>
  <c r="AV216" i="19"/>
  <c r="AV217" i="19"/>
  <c r="AV218" i="19"/>
  <c r="AV219" i="19"/>
  <c r="AV220" i="19"/>
  <c r="AV221" i="19"/>
  <c r="AV222" i="19"/>
  <c r="AV223" i="19"/>
  <c r="AV224" i="19"/>
  <c r="AV225" i="19"/>
  <c r="AV226" i="19"/>
  <c r="AV227" i="19"/>
  <c r="AV228" i="19"/>
  <c r="AV229" i="19"/>
  <c r="AV230" i="19"/>
  <c r="AV231" i="19"/>
  <c r="AV232" i="19"/>
  <c r="AV233" i="19"/>
  <c r="AV234" i="19"/>
  <c r="AV235" i="19"/>
  <c r="AV236" i="19"/>
  <c r="AV237" i="19"/>
  <c r="AV238" i="19"/>
  <c r="AV239" i="19"/>
  <c r="AV240" i="19"/>
  <c r="AV241" i="19"/>
  <c r="AV242" i="19"/>
  <c r="AV243" i="19"/>
  <c r="AV244" i="19"/>
  <c r="AV245" i="19"/>
  <c r="AV246" i="19"/>
  <c r="AV247" i="19"/>
  <c r="AV248" i="19"/>
  <c r="AV249" i="19"/>
  <c r="AV250" i="19"/>
  <c r="AV251" i="19"/>
  <c r="AV252" i="19"/>
  <c r="AV253" i="19"/>
  <c r="AV254" i="19"/>
  <c r="AV255" i="19"/>
  <c r="AV256" i="19"/>
  <c r="AV257" i="19"/>
  <c r="AV258" i="19"/>
  <c r="AV259" i="19"/>
  <c r="AV260" i="19"/>
  <c r="AV261" i="19"/>
  <c r="AV262" i="19"/>
  <c r="AV263" i="19"/>
  <c r="AV264" i="19"/>
  <c r="AV265" i="19"/>
  <c r="AV266" i="19"/>
  <c r="AV267" i="19"/>
  <c r="AV268" i="19"/>
  <c r="AV269" i="19"/>
  <c r="AV270" i="19"/>
  <c r="AV271" i="19"/>
  <c r="AV272" i="19"/>
  <c r="AV273" i="19"/>
  <c r="AV274" i="19"/>
  <c r="AV275" i="19"/>
  <c r="AV276" i="19"/>
  <c r="AV277" i="19"/>
  <c r="AV278" i="19"/>
  <c r="AV279" i="19"/>
  <c r="AV280" i="19"/>
  <c r="AV281" i="19"/>
  <c r="AV282" i="19"/>
  <c r="AV283" i="19"/>
  <c r="AV284" i="19"/>
  <c r="AV285" i="19"/>
  <c r="AV286" i="19"/>
  <c r="AV287" i="19"/>
  <c r="AV288" i="19"/>
  <c r="AV289" i="19"/>
  <c r="AV290" i="19"/>
  <c r="AV291" i="19"/>
  <c r="AV292" i="19"/>
  <c r="AV293" i="19"/>
  <c r="AV294" i="19"/>
  <c r="AV295" i="19"/>
  <c r="AV296" i="19"/>
  <c r="AV297" i="19"/>
  <c r="AV298" i="19"/>
  <c r="AV299" i="19"/>
  <c r="AV300" i="19"/>
  <c r="AV301" i="19"/>
  <c r="AV302" i="19"/>
  <c r="AV303" i="19"/>
  <c r="AV304" i="19"/>
  <c r="AV305" i="19"/>
  <c r="AV306" i="19"/>
  <c r="AV307" i="19"/>
  <c r="AV308" i="19"/>
  <c r="AV309" i="19"/>
  <c r="AV310" i="19"/>
  <c r="AV311" i="19"/>
  <c r="AV312" i="19"/>
  <c r="AV313" i="19"/>
  <c r="AV314" i="19"/>
  <c r="AV315" i="19"/>
  <c r="AV316" i="19"/>
  <c r="AV317" i="19"/>
  <c r="AV318" i="19"/>
  <c r="AV319" i="19"/>
  <c r="AV320" i="19"/>
  <c r="AV321" i="19"/>
  <c r="AV322" i="19"/>
  <c r="AV323" i="19"/>
  <c r="AV324" i="19"/>
  <c r="AV325" i="19"/>
  <c r="AV326" i="19"/>
  <c r="AV327" i="19"/>
  <c r="AV328" i="19"/>
  <c r="AV329" i="19"/>
  <c r="AV330" i="19"/>
  <c r="AV331" i="19"/>
  <c r="AV332" i="19"/>
  <c r="AV333" i="19"/>
  <c r="AV334" i="19"/>
  <c r="AV335" i="19"/>
  <c r="AV336" i="19"/>
  <c r="AV337" i="19"/>
  <c r="AV338" i="19"/>
  <c r="AV339" i="19"/>
  <c r="AV340" i="19"/>
  <c r="AV341" i="19"/>
  <c r="AV342" i="19"/>
  <c r="AV343" i="19"/>
  <c r="AV344" i="19"/>
  <c r="AV345" i="19"/>
  <c r="AV346" i="19"/>
  <c r="AV347" i="19"/>
  <c r="AV348" i="19"/>
  <c r="AV349" i="19"/>
  <c r="AV350" i="19"/>
  <c r="AV351" i="19"/>
  <c r="AV352" i="19"/>
  <c r="AV353" i="19"/>
  <c r="AV354" i="19"/>
  <c r="AV355" i="19"/>
  <c r="AV356" i="19"/>
  <c r="AV357" i="19"/>
  <c r="AV358" i="19"/>
  <c r="AV359" i="19"/>
  <c r="AV360" i="19"/>
  <c r="AV361" i="19"/>
  <c r="AV362" i="19"/>
  <c r="AV363" i="19"/>
  <c r="AV364" i="19"/>
  <c r="AV365" i="19"/>
  <c r="AV366" i="19"/>
  <c r="AV367" i="19"/>
  <c r="AV368" i="19"/>
  <c r="AV369" i="19"/>
  <c r="AV370" i="19"/>
  <c r="AV371" i="19"/>
  <c r="AV372" i="19"/>
  <c r="AV373" i="19"/>
  <c r="AV374" i="19"/>
  <c r="AV375" i="19"/>
  <c r="AV376" i="19"/>
  <c r="AV377" i="19"/>
  <c r="AV378" i="19"/>
  <c r="AV379" i="19"/>
  <c r="AV380" i="19"/>
  <c r="AV381" i="19"/>
  <c r="AV382" i="19"/>
  <c r="AV383" i="19"/>
  <c r="AV384" i="19"/>
  <c r="AV385" i="19"/>
  <c r="AV386" i="19"/>
  <c r="AV387" i="19"/>
  <c r="AV388" i="19"/>
  <c r="AV389" i="19"/>
  <c r="AV390" i="19"/>
  <c r="AV391" i="19"/>
  <c r="AV392" i="19"/>
  <c r="AV393" i="19"/>
  <c r="AV394" i="19"/>
  <c r="AV395" i="19"/>
  <c r="AV396" i="19"/>
  <c r="AV397" i="19"/>
  <c r="AV398" i="19"/>
  <c r="AV399" i="19"/>
  <c r="AV400" i="19"/>
  <c r="AV401" i="19"/>
  <c r="AV402" i="19"/>
  <c r="AV403" i="19"/>
  <c r="AV404" i="19"/>
  <c r="AV405" i="19"/>
  <c r="AV406" i="19"/>
  <c r="AV407" i="19"/>
  <c r="AV408" i="19"/>
  <c r="AV409" i="19"/>
  <c r="AV410" i="19"/>
  <c r="AV411" i="19"/>
  <c r="AV412" i="19"/>
  <c r="AV413" i="19"/>
  <c r="AV414" i="19"/>
  <c r="AV415" i="19"/>
  <c r="AV416" i="19"/>
  <c r="AV417" i="19"/>
  <c r="AV418" i="19"/>
  <c r="AV419" i="19"/>
  <c r="AV420" i="19"/>
  <c r="AV421" i="19"/>
  <c r="BF23" i="19"/>
  <c r="BF24" i="19"/>
  <c r="BF25" i="19"/>
  <c r="BF26" i="19"/>
  <c r="BF27" i="19"/>
  <c r="BF28" i="19"/>
  <c r="BF29" i="19"/>
  <c r="BF30" i="19"/>
  <c r="BF31" i="19"/>
  <c r="BF32" i="19"/>
  <c r="BF33" i="19"/>
  <c r="BF34" i="19"/>
  <c r="BF35" i="19"/>
  <c r="BF36" i="19"/>
  <c r="BF37" i="19"/>
  <c r="BF38" i="19"/>
  <c r="BF39" i="19"/>
  <c r="BF40" i="19"/>
  <c r="BF41" i="19"/>
  <c r="BF42" i="19"/>
  <c r="BF43" i="19"/>
  <c r="BF44" i="19"/>
  <c r="BF45" i="19"/>
  <c r="BF46" i="19"/>
  <c r="BF47" i="19"/>
  <c r="BF48" i="19"/>
  <c r="BF49" i="19"/>
  <c r="BF50" i="19"/>
  <c r="BF51" i="19"/>
  <c r="BF52" i="19"/>
  <c r="BF53" i="19"/>
  <c r="BF54" i="19"/>
  <c r="BF55" i="19"/>
  <c r="BF56" i="19"/>
  <c r="BF57" i="19"/>
  <c r="BF58" i="19"/>
  <c r="BF59" i="19"/>
  <c r="BF60" i="19"/>
  <c r="BF61" i="19"/>
  <c r="BF62" i="19"/>
  <c r="BF63" i="19"/>
  <c r="BF64" i="19"/>
  <c r="BF65" i="19"/>
  <c r="BF66" i="19"/>
  <c r="BF67" i="19"/>
  <c r="BF68" i="19"/>
  <c r="BF69" i="19"/>
  <c r="BF70" i="19"/>
  <c r="BF71" i="19"/>
  <c r="BF72" i="19"/>
  <c r="BF73" i="19"/>
  <c r="BF74" i="19"/>
  <c r="BF75" i="19"/>
  <c r="BF76" i="19"/>
  <c r="BF77" i="19"/>
  <c r="BF78" i="19"/>
  <c r="BF79" i="19"/>
  <c r="BF80" i="19"/>
  <c r="BF81" i="19"/>
  <c r="BF82" i="19"/>
  <c r="BF83" i="19"/>
  <c r="BF84" i="19"/>
  <c r="BF85" i="19"/>
  <c r="BF86" i="19"/>
  <c r="BF87" i="19"/>
  <c r="BF88" i="19"/>
  <c r="BF89" i="19"/>
  <c r="BF90" i="19"/>
  <c r="BF91" i="19"/>
  <c r="BF92" i="19"/>
  <c r="BF93" i="19"/>
  <c r="BF94" i="19"/>
  <c r="BF95" i="19"/>
  <c r="BF96" i="19"/>
  <c r="BF97" i="19"/>
  <c r="BF98" i="19"/>
  <c r="BF99" i="19"/>
  <c r="BF100" i="19"/>
  <c r="BF101" i="19"/>
  <c r="BF102" i="19"/>
  <c r="BF103" i="19"/>
  <c r="BF104" i="19"/>
  <c r="BF105" i="19"/>
  <c r="BF106" i="19"/>
  <c r="BF107" i="19"/>
  <c r="BF108" i="19"/>
  <c r="BF109" i="19"/>
  <c r="BF110" i="19"/>
  <c r="BF111" i="19"/>
  <c r="BF112" i="19"/>
  <c r="BF113" i="19"/>
  <c r="BF114" i="19"/>
  <c r="BF115" i="19"/>
  <c r="BF116" i="19"/>
  <c r="BF117" i="19"/>
  <c r="BF118" i="19"/>
  <c r="BF119" i="19"/>
  <c r="BF120" i="19"/>
  <c r="BF121" i="19"/>
  <c r="BF122" i="19"/>
  <c r="BF123" i="19"/>
  <c r="BF124" i="19"/>
  <c r="BF125" i="19"/>
  <c r="BF126" i="19"/>
  <c r="BF127" i="19"/>
  <c r="BF128" i="19"/>
  <c r="BF129" i="19"/>
  <c r="BF130" i="19"/>
  <c r="BF131" i="19"/>
  <c r="BF132" i="19"/>
  <c r="BF133" i="19"/>
  <c r="BF134" i="19"/>
  <c r="BF135" i="19"/>
  <c r="BF136" i="19"/>
  <c r="BF137" i="19"/>
  <c r="BF138" i="19"/>
  <c r="BF139" i="19"/>
  <c r="BF140" i="19"/>
  <c r="BF141" i="19"/>
  <c r="BF142" i="19"/>
  <c r="BF143" i="19"/>
  <c r="BF144" i="19"/>
  <c r="BF145" i="19"/>
  <c r="BF146" i="19"/>
  <c r="BF147" i="19"/>
  <c r="BF148" i="19"/>
  <c r="BF149" i="19"/>
  <c r="BF150" i="19"/>
  <c r="BF151" i="19"/>
  <c r="BF152" i="19"/>
  <c r="BF153" i="19"/>
  <c r="BF154" i="19"/>
  <c r="BF155" i="19"/>
  <c r="BF156" i="19"/>
  <c r="BF157" i="19"/>
  <c r="BF158" i="19"/>
  <c r="BF159" i="19"/>
  <c r="BF160" i="19"/>
  <c r="BF161" i="19"/>
  <c r="BF162" i="19"/>
  <c r="BF163" i="19"/>
  <c r="BF164" i="19"/>
  <c r="BF165" i="19"/>
  <c r="BF166" i="19"/>
  <c r="BF167" i="19"/>
  <c r="BF168" i="19"/>
  <c r="BF169" i="19"/>
  <c r="BF170" i="19"/>
  <c r="BF171" i="19"/>
  <c r="BF172" i="19"/>
  <c r="BF173" i="19"/>
  <c r="BF174" i="19"/>
  <c r="BF175" i="19"/>
  <c r="BF176" i="19"/>
  <c r="BF177" i="19"/>
  <c r="BF178" i="19"/>
  <c r="BF179" i="19"/>
  <c r="BF180" i="19"/>
  <c r="BF181" i="19"/>
  <c r="BF182" i="19"/>
  <c r="BF183" i="19"/>
  <c r="BF184" i="19"/>
  <c r="BF185" i="19"/>
  <c r="BF186" i="19"/>
  <c r="BF187" i="19"/>
  <c r="BF188" i="19"/>
  <c r="BF189" i="19"/>
  <c r="BF190" i="19"/>
  <c r="BF191" i="19"/>
  <c r="BF192" i="19"/>
  <c r="BF193" i="19"/>
  <c r="BF194" i="19"/>
  <c r="BF195" i="19"/>
  <c r="BF196" i="19"/>
  <c r="BF197" i="19"/>
  <c r="BF198" i="19"/>
  <c r="BF199" i="19"/>
  <c r="BF200" i="19"/>
  <c r="BF201" i="19"/>
  <c r="BF202" i="19"/>
  <c r="BF203" i="19"/>
  <c r="BF204" i="19"/>
  <c r="BF205" i="19"/>
  <c r="BF206" i="19"/>
  <c r="BF207" i="19"/>
  <c r="BF208" i="19"/>
  <c r="BF209" i="19"/>
  <c r="BF210" i="19"/>
  <c r="BF211" i="19"/>
  <c r="BF212" i="19"/>
  <c r="BF213" i="19"/>
  <c r="BF214" i="19"/>
  <c r="BF215" i="19"/>
  <c r="BF216" i="19"/>
  <c r="BF217" i="19"/>
  <c r="BF218" i="19"/>
  <c r="BF219" i="19"/>
  <c r="BF220" i="19"/>
  <c r="BF221" i="19"/>
  <c r="BF222" i="19"/>
  <c r="BF223" i="19"/>
  <c r="BF224" i="19"/>
  <c r="BF225" i="19"/>
  <c r="BF226" i="19"/>
  <c r="BF227" i="19"/>
  <c r="BF228" i="19"/>
  <c r="BF229" i="19"/>
  <c r="BF230" i="19"/>
  <c r="BF231" i="19"/>
  <c r="BF232" i="19"/>
  <c r="BF233" i="19"/>
  <c r="BF234" i="19"/>
  <c r="BF235" i="19"/>
  <c r="BF236" i="19"/>
  <c r="BF237" i="19"/>
  <c r="BF238" i="19"/>
  <c r="BF239" i="19"/>
  <c r="BF240" i="19"/>
  <c r="BF241" i="19"/>
  <c r="BF242" i="19"/>
  <c r="BF243" i="19"/>
  <c r="BF244" i="19"/>
  <c r="BF245" i="19"/>
  <c r="BF246" i="19"/>
  <c r="BF247" i="19"/>
  <c r="BF248" i="19"/>
  <c r="BF249" i="19"/>
  <c r="BF250" i="19"/>
  <c r="BF251" i="19"/>
  <c r="BF252" i="19"/>
  <c r="BF253" i="19"/>
  <c r="BF254" i="19"/>
  <c r="BF255" i="19"/>
  <c r="BF256" i="19"/>
  <c r="BF257" i="19"/>
  <c r="BF258" i="19"/>
  <c r="BF259" i="19"/>
  <c r="BF260" i="19"/>
  <c r="BF261" i="19"/>
  <c r="BF262" i="19"/>
  <c r="BF263" i="19"/>
  <c r="BF264" i="19"/>
  <c r="BF265" i="19"/>
  <c r="BF266" i="19"/>
  <c r="BF267" i="19"/>
  <c r="BF268" i="19"/>
  <c r="BF269" i="19"/>
  <c r="BF270" i="19"/>
  <c r="BF271" i="19"/>
  <c r="BF272" i="19"/>
  <c r="BF273" i="19"/>
  <c r="BF274" i="19"/>
  <c r="BF275" i="19"/>
  <c r="BF276" i="19"/>
  <c r="BF277" i="19"/>
  <c r="BF278" i="19"/>
  <c r="BF279" i="19"/>
  <c r="BF280" i="19"/>
  <c r="BF281" i="19"/>
  <c r="BF282" i="19"/>
  <c r="BF283" i="19"/>
  <c r="BF284" i="19"/>
  <c r="BF285" i="19"/>
  <c r="BF286" i="19"/>
  <c r="BF287" i="19"/>
  <c r="BF288" i="19"/>
  <c r="BF289" i="19"/>
  <c r="BF290" i="19"/>
  <c r="BF291" i="19"/>
  <c r="BF292" i="19"/>
  <c r="BF293" i="19"/>
  <c r="BF294" i="19"/>
  <c r="BF295" i="19"/>
  <c r="BF296" i="19"/>
  <c r="BF297" i="19"/>
  <c r="BF298" i="19"/>
  <c r="BF299" i="19"/>
  <c r="BF300" i="19"/>
  <c r="BF301" i="19"/>
  <c r="BF302" i="19"/>
  <c r="BF303" i="19"/>
  <c r="BF304" i="19"/>
  <c r="BF305" i="19"/>
  <c r="BF306" i="19"/>
  <c r="BF307" i="19"/>
  <c r="BF308" i="19"/>
  <c r="BF309" i="19"/>
  <c r="BF310" i="19"/>
  <c r="BF311" i="19"/>
  <c r="BF312" i="19"/>
  <c r="BF313" i="19"/>
  <c r="BF314" i="19"/>
  <c r="BF315" i="19"/>
  <c r="BF316" i="19"/>
  <c r="BF317" i="19"/>
  <c r="BF318" i="19"/>
  <c r="BF319" i="19"/>
  <c r="BF320" i="19"/>
  <c r="BF321" i="19"/>
  <c r="BF322" i="19"/>
  <c r="BF323" i="19"/>
  <c r="BF324" i="19"/>
  <c r="BF325" i="19"/>
  <c r="BF326" i="19"/>
  <c r="BF327" i="19"/>
  <c r="BF328" i="19"/>
  <c r="BF329" i="19"/>
  <c r="BF330" i="19"/>
  <c r="BF331" i="19"/>
  <c r="BF332" i="19"/>
  <c r="BF333" i="19"/>
  <c r="BF334" i="19"/>
  <c r="BF335" i="19"/>
  <c r="BF336" i="19"/>
  <c r="BF337" i="19"/>
  <c r="BF338" i="19"/>
  <c r="BF339" i="19"/>
  <c r="BF340" i="19"/>
  <c r="BF341" i="19"/>
  <c r="BF342" i="19"/>
  <c r="BF343" i="19"/>
  <c r="BF344" i="19"/>
  <c r="BF345" i="19"/>
  <c r="BF346" i="19"/>
  <c r="BF347" i="19"/>
  <c r="BF348" i="19"/>
  <c r="BF349" i="19"/>
  <c r="BF350" i="19"/>
  <c r="BF351" i="19"/>
  <c r="BF352" i="19"/>
  <c r="BF353" i="19"/>
  <c r="BF354" i="19"/>
  <c r="BF355" i="19"/>
  <c r="BF356" i="19"/>
  <c r="BF357" i="19"/>
  <c r="BF358" i="19"/>
  <c r="BF359" i="19"/>
  <c r="BF360" i="19"/>
  <c r="BF361" i="19"/>
  <c r="BF362" i="19"/>
  <c r="BF363" i="19"/>
  <c r="BF364" i="19"/>
  <c r="BF365" i="19"/>
  <c r="BF366" i="19"/>
  <c r="BF367" i="19"/>
  <c r="BF368" i="19"/>
  <c r="BF369" i="19"/>
  <c r="BF370" i="19"/>
  <c r="BF371" i="19"/>
  <c r="BF372" i="19"/>
  <c r="BF373" i="19"/>
  <c r="BF374" i="19"/>
  <c r="BF375" i="19"/>
  <c r="BF376" i="19"/>
  <c r="BF377" i="19"/>
  <c r="BF378" i="19"/>
  <c r="BF379" i="19"/>
  <c r="BF380" i="19"/>
  <c r="BF381" i="19"/>
  <c r="BF382" i="19"/>
  <c r="BF383" i="19"/>
  <c r="BF384" i="19"/>
  <c r="BF385" i="19"/>
  <c r="BF386" i="19"/>
  <c r="BF387" i="19"/>
  <c r="BF388" i="19"/>
  <c r="BF389" i="19"/>
  <c r="BF390" i="19"/>
  <c r="BF391" i="19"/>
  <c r="BF392" i="19"/>
  <c r="BF393" i="19"/>
  <c r="BF394" i="19"/>
  <c r="BF395" i="19"/>
  <c r="BF396" i="19"/>
  <c r="BF397" i="19"/>
  <c r="BF398" i="19"/>
  <c r="BF399" i="19"/>
  <c r="BF400" i="19"/>
  <c r="BF401" i="19"/>
  <c r="BF402" i="19"/>
  <c r="BF403" i="19"/>
  <c r="BF404" i="19"/>
  <c r="BF405" i="19"/>
  <c r="BF406" i="19"/>
  <c r="BF407" i="19"/>
  <c r="BF408" i="19"/>
  <c r="BF409" i="19"/>
  <c r="BF410" i="19"/>
  <c r="BF411" i="19"/>
  <c r="BF412" i="19"/>
  <c r="BF413" i="19"/>
  <c r="BF414" i="19"/>
  <c r="BF415" i="19"/>
  <c r="BF416" i="19"/>
  <c r="BF417" i="19"/>
  <c r="BF418" i="19"/>
  <c r="BF419" i="19"/>
  <c r="BF420" i="19"/>
  <c r="BF421" i="19"/>
  <c r="BD23" i="19"/>
  <c r="BD24" i="19"/>
  <c r="BD25" i="19"/>
  <c r="BD26" i="19"/>
  <c r="BD27" i="19"/>
  <c r="BD28" i="19"/>
  <c r="BD29" i="19"/>
  <c r="BD30" i="19"/>
  <c r="BD31" i="19"/>
  <c r="BD32" i="19"/>
  <c r="BD33" i="19"/>
  <c r="BD34" i="19"/>
  <c r="BD35" i="19"/>
  <c r="BD36" i="19"/>
  <c r="BD37" i="19"/>
  <c r="BD38" i="19"/>
  <c r="BD39" i="19"/>
  <c r="BD40" i="19"/>
  <c r="BD41" i="19"/>
  <c r="BD42" i="19"/>
  <c r="BD43" i="19"/>
  <c r="BD44" i="19"/>
  <c r="BD45" i="19"/>
  <c r="BD46" i="19"/>
  <c r="BD47" i="19"/>
  <c r="BD48" i="19"/>
  <c r="BD49" i="19"/>
  <c r="BD50" i="19"/>
  <c r="BD51" i="19"/>
  <c r="BD52" i="19"/>
  <c r="BD53" i="19"/>
  <c r="BD54" i="19"/>
  <c r="BD55" i="19"/>
  <c r="BD56" i="19"/>
  <c r="BD57" i="19"/>
  <c r="BD58" i="19"/>
  <c r="BD59" i="19"/>
  <c r="BD60" i="19"/>
  <c r="BD61" i="19"/>
  <c r="BD62" i="19"/>
  <c r="BD63" i="19"/>
  <c r="BD64" i="19"/>
  <c r="BD65" i="19"/>
  <c r="BD66" i="19"/>
  <c r="BD67" i="19"/>
  <c r="BD68" i="19"/>
  <c r="BD69" i="19"/>
  <c r="BD70" i="19"/>
  <c r="BD71" i="19"/>
  <c r="BD72" i="19"/>
  <c r="BD73" i="19"/>
  <c r="BD74" i="19"/>
  <c r="BD75" i="19"/>
  <c r="BD76" i="19"/>
  <c r="BD77" i="19"/>
  <c r="BD78" i="19"/>
  <c r="BD79" i="19"/>
  <c r="BD80" i="19"/>
  <c r="BD81" i="19"/>
  <c r="BD82" i="19"/>
  <c r="BD83" i="19"/>
  <c r="BD84" i="19"/>
  <c r="BD85" i="19"/>
  <c r="BD86" i="19"/>
  <c r="BD87" i="19"/>
  <c r="BD88" i="19"/>
  <c r="BD89" i="19"/>
  <c r="BD90" i="19"/>
  <c r="BD91" i="19"/>
  <c r="BD92" i="19"/>
  <c r="BD93" i="19"/>
  <c r="BD94" i="19"/>
  <c r="BD95" i="19"/>
  <c r="BD96" i="19"/>
  <c r="BD97" i="19"/>
  <c r="BD98" i="19"/>
  <c r="BD99" i="19"/>
  <c r="BD100" i="19"/>
  <c r="BD101" i="19"/>
  <c r="BD102" i="19"/>
  <c r="BD103" i="19"/>
  <c r="BD104" i="19"/>
  <c r="BD105" i="19"/>
  <c r="BD106" i="19"/>
  <c r="BD107" i="19"/>
  <c r="BD108" i="19"/>
  <c r="BD109" i="19"/>
  <c r="BD110" i="19"/>
  <c r="BD111" i="19"/>
  <c r="BD112" i="19"/>
  <c r="BD113" i="19"/>
  <c r="BD114" i="19"/>
  <c r="BD115" i="19"/>
  <c r="BD116" i="19"/>
  <c r="BD117" i="19"/>
  <c r="BD118" i="19"/>
  <c r="BD119" i="19"/>
  <c r="BD120" i="19"/>
  <c r="BD121" i="19"/>
  <c r="BD122" i="19"/>
  <c r="BD123" i="19"/>
  <c r="BD124" i="19"/>
  <c r="BD125" i="19"/>
  <c r="BD126" i="19"/>
  <c r="BD127" i="19"/>
  <c r="BD128" i="19"/>
  <c r="BD129" i="19"/>
  <c r="BD130" i="19"/>
  <c r="BD131" i="19"/>
  <c r="BD132" i="19"/>
  <c r="BD133" i="19"/>
  <c r="BD134" i="19"/>
  <c r="BD135" i="19"/>
  <c r="BD136" i="19"/>
  <c r="BD137" i="19"/>
  <c r="BD138" i="19"/>
  <c r="BD139" i="19"/>
  <c r="BD140" i="19"/>
  <c r="BD141" i="19"/>
  <c r="BD142" i="19"/>
  <c r="BD143" i="19"/>
  <c r="BD144" i="19"/>
  <c r="BD145" i="19"/>
  <c r="BD146" i="19"/>
  <c r="BD147" i="19"/>
  <c r="BD148" i="19"/>
  <c r="BD149" i="19"/>
  <c r="BD150" i="19"/>
  <c r="BD151" i="19"/>
  <c r="BD152" i="19"/>
  <c r="BD153" i="19"/>
  <c r="BD154" i="19"/>
  <c r="BD155" i="19"/>
  <c r="BD156" i="19"/>
  <c r="BD157" i="19"/>
  <c r="BD158" i="19"/>
  <c r="BD159" i="19"/>
  <c r="BD160" i="19"/>
  <c r="BD161" i="19"/>
  <c r="BD162" i="19"/>
  <c r="BD163" i="19"/>
  <c r="BD164" i="19"/>
  <c r="BD165" i="19"/>
  <c r="BD166" i="19"/>
  <c r="BD167" i="19"/>
  <c r="BD168" i="19"/>
  <c r="BD169" i="19"/>
  <c r="BD170" i="19"/>
  <c r="BD171" i="19"/>
  <c r="BD172" i="19"/>
  <c r="BD173" i="19"/>
  <c r="BD174" i="19"/>
  <c r="BD175" i="19"/>
  <c r="BD176" i="19"/>
  <c r="BD177" i="19"/>
  <c r="BD178" i="19"/>
  <c r="BD179" i="19"/>
  <c r="BD180" i="19"/>
  <c r="BD181" i="19"/>
  <c r="BD182" i="19"/>
  <c r="BD183" i="19"/>
  <c r="BD184" i="19"/>
  <c r="BD185" i="19"/>
  <c r="BD186" i="19"/>
  <c r="BD187" i="19"/>
  <c r="BD188" i="19"/>
  <c r="BD189" i="19"/>
  <c r="BD190" i="19"/>
  <c r="BD191" i="19"/>
  <c r="BD192" i="19"/>
  <c r="BD193" i="19"/>
  <c r="BD194" i="19"/>
  <c r="BD195" i="19"/>
  <c r="BD196" i="19"/>
  <c r="BD197" i="19"/>
  <c r="BD198" i="19"/>
  <c r="BD199" i="19"/>
  <c r="BD200" i="19"/>
  <c r="BD201" i="19"/>
  <c r="BD202" i="19"/>
  <c r="BD203" i="19"/>
  <c r="BD204" i="19"/>
  <c r="BD205" i="19"/>
  <c r="BD206" i="19"/>
  <c r="BD207" i="19"/>
  <c r="BD208" i="19"/>
  <c r="BD209" i="19"/>
  <c r="BD210" i="19"/>
  <c r="BD211" i="19"/>
  <c r="BD212" i="19"/>
  <c r="BD213" i="19"/>
  <c r="BD214" i="19"/>
  <c r="BD215" i="19"/>
  <c r="BD216" i="19"/>
  <c r="BD217" i="19"/>
  <c r="BD218" i="19"/>
  <c r="BD219" i="19"/>
  <c r="BD220" i="19"/>
  <c r="BD221" i="19"/>
  <c r="BD222" i="19"/>
  <c r="BD223" i="19"/>
  <c r="BD224" i="19"/>
  <c r="BD225" i="19"/>
  <c r="BD226" i="19"/>
  <c r="BD227" i="19"/>
  <c r="BD228" i="19"/>
  <c r="BD229" i="19"/>
  <c r="BD230" i="19"/>
  <c r="BD231" i="19"/>
  <c r="BD232" i="19"/>
  <c r="BD233" i="19"/>
  <c r="BD234" i="19"/>
  <c r="BD235" i="19"/>
  <c r="BD236" i="19"/>
  <c r="BD237" i="19"/>
  <c r="BD238" i="19"/>
  <c r="BD239" i="19"/>
  <c r="BD240" i="19"/>
  <c r="BD241" i="19"/>
  <c r="BD242" i="19"/>
  <c r="BD243" i="19"/>
  <c r="BD244" i="19"/>
  <c r="BD245" i="19"/>
  <c r="BD246" i="19"/>
  <c r="BD247" i="19"/>
  <c r="BD248" i="19"/>
  <c r="BD249" i="19"/>
  <c r="BD250" i="19"/>
  <c r="BD251" i="19"/>
  <c r="BD252" i="19"/>
  <c r="BD253" i="19"/>
  <c r="BD254" i="19"/>
  <c r="BD255" i="19"/>
  <c r="BD256" i="19"/>
  <c r="BD257" i="19"/>
  <c r="BD258" i="19"/>
  <c r="BD259" i="19"/>
  <c r="BD260" i="19"/>
  <c r="BD261" i="19"/>
  <c r="BD262" i="19"/>
  <c r="BD263" i="19"/>
  <c r="BD264" i="19"/>
  <c r="BD265" i="19"/>
  <c r="BD266" i="19"/>
  <c r="BD267" i="19"/>
  <c r="BD268" i="19"/>
  <c r="BD269" i="19"/>
  <c r="BD270" i="19"/>
  <c r="BD271" i="19"/>
  <c r="BD272" i="19"/>
  <c r="BD273" i="19"/>
  <c r="BD274" i="19"/>
  <c r="BD275" i="19"/>
  <c r="BD276" i="19"/>
  <c r="BD277" i="19"/>
  <c r="BD278" i="19"/>
  <c r="BD279" i="19"/>
  <c r="BD280" i="19"/>
  <c r="BD281" i="19"/>
  <c r="BD282" i="19"/>
  <c r="BD283" i="19"/>
  <c r="BD284" i="19"/>
  <c r="BD285" i="19"/>
  <c r="BD286" i="19"/>
  <c r="BD287" i="19"/>
  <c r="BD288" i="19"/>
  <c r="BD289" i="19"/>
  <c r="BD290" i="19"/>
  <c r="BD291" i="19"/>
  <c r="BD292" i="19"/>
  <c r="BD293" i="19"/>
  <c r="BD294" i="19"/>
  <c r="BD295" i="19"/>
  <c r="BD296" i="19"/>
  <c r="BD297" i="19"/>
  <c r="BD298" i="19"/>
  <c r="BD299" i="19"/>
  <c r="BD300" i="19"/>
  <c r="BD301" i="19"/>
  <c r="BD302" i="19"/>
  <c r="BD303" i="19"/>
  <c r="BD304" i="19"/>
  <c r="BD305" i="19"/>
  <c r="BD306" i="19"/>
  <c r="BD307" i="19"/>
  <c r="BD308" i="19"/>
  <c r="BD309" i="19"/>
  <c r="BD310" i="19"/>
  <c r="BD311" i="19"/>
  <c r="BD312" i="19"/>
  <c r="BD313" i="19"/>
  <c r="BD314" i="19"/>
  <c r="BD315" i="19"/>
  <c r="BD316" i="19"/>
  <c r="BD317" i="19"/>
  <c r="BD318" i="19"/>
  <c r="BD319" i="19"/>
  <c r="BD320" i="19"/>
  <c r="BD321" i="19"/>
  <c r="BD322" i="19"/>
  <c r="BD323" i="19"/>
  <c r="BD324" i="19"/>
  <c r="BD325" i="19"/>
  <c r="BD326" i="19"/>
  <c r="BD327" i="19"/>
  <c r="BD328" i="19"/>
  <c r="BD329" i="19"/>
  <c r="BD330" i="19"/>
  <c r="BD331" i="19"/>
  <c r="BD332" i="19"/>
  <c r="BD333" i="19"/>
  <c r="BD334" i="19"/>
  <c r="BD335" i="19"/>
  <c r="BD336" i="19"/>
  <c r="BD337" i="19"/>
  <c r="BD338" i="19"/>
  <c r="BD339" i="19"/>
  <c r="BD340" i="19"/>
  <c r="BD341" i="19"/>
  <c r="BD342" i="19"/>
  <c r="BD343" i="19"/>
  <c r="BD344" i="19"/>
  <c r="BD345" i="19"/>
  <c r="BD346" i="19"/>
  <c r="BD347" i="19"/>
  <c r="BD348" i="19"/>
  <c r="BD349" i="19"/>
  <c r="BD350" i="19"/>
  <c r="BD351" i="19"/>
  <c r="BD352" i="19"/>
  <c r="BD353" i="19"/>
  <c r="BD354" i="19"/>
  <c r="BD355" i="19"/>
  <c r="BD356" i="19"/>
  <c r="BD357" i="19"/>
  <c r="BD358" i="19"/>
  <c r="BD359" i="19"/>
  <c r="BD360" i="19"/>
  <c r="BD361" i="19"/>
  <c r="BD362" i="19"/>
  <c r="BD363" i="19"/>
  <c r="BD364" i="19"/>
  <c r="BD365" i="19"/>
  <c r="BD366" i="19"/>
  <c r="BD367" i="19"/>
  <c r="BD368" i="19"/>
  <c r="BD369" i="19"/>
  <c r="BD370" i="19"/>
  <c r="BD371" i="19"/>
  <c r="BD372" i="19"/>
  <c r="BD373" i="19"/>
  <c r="BD374" i="19"/>
  <c r="BD375" i="19"/>
  <c r="BD376" i="19"/>
  <c r="BD377" i="19"/>
  <c r="BD378" i="19"/>
  <c r="BD379" i="19"/>
  <c r="BD380" i="19"/>
  <c r="BD381" i="19"/>
  <c r="BD382" i="19"/>
  <c r="BD383" i="19"/>
  <c r="BD384" i="19"/>
  <c r="BD385" i="19"/>
  <c r="BD386" i="19"/>
  <c r="BD387" i="19"/>
  <c r="BD388" i="19"/>
  <c r="BD389" i="19"/>
  <c r="BD390" i="19"/>
  <c r="BD391" i="19"/>
  <c r="BD392" i="19"/>
  <c r="BD393" i="19"/>
  <c r="BD394" i="19"/>
  <c r="BD395" i="19"/>
  <c r="BD396" i="19"/>
  <c r="BD397" i="19"/>
  <c r="BD398" i="19"/>
  <c r="BD399" i="19"/>
  <c r="BD400" i="19"/>
  <c r="BD401" i="19"/>
  <c r="BD402" i="19"/>
  <c r="BD403" i="19"/>
  <c r="BD404" i="19"/>
  <c r="BD405" i="19"/>
  <c r="BD406" i="19"/>
  <c r="BD407" i="19"/>
  <c r="BD408" i="19"/>
  <c r="BD409" i="19"/>
  <c r="BD410" i="19"/>
  <c r="BD411" i="19"/>
  <c r="BD412" i="19"/>
  <c r="BD413" i="19"/>
  <c r="BD414" i="19"/>
  <c r="BD415" i="19"/>
  <c r="BD416" i="19"/>
  <c r="BD417" i="19"/>
  <c r="BD418" i="19"/>
  <c r="BD419" i="19"/>
  <c r="BD420" i="19"/>
  <c r="BD421" i="19"/>
  <c r="BK23" i="19"/>
  <c r="BK24" i="19"/>
  <c r="BK25" i="19"/>
  <c r="BK26" i="19"/>
  <c r="BK27" i="19"/>
  <c r="BK28" i="19"/>
  <c r="BK29" i="19"/>
  <c r="BK30" i="19"/>
  <c r="BK31" i="19"/>
  <c r="BK32" i="19"/>
  <c r="BK33" i="19"/>
  <c r="BK34" i="19"/>
  <c r="BK35" i="19"/>
  <c r="BK36" i="19"/>
  <c r="BK37" i="19"/>
  <c r="BK38" i="19"/>
  <c r="BK39" i="19"/>
  <c r="BK40" i="19"/>
  <c r="BK41" i="19"/>
  <c r="BK42" i="19"/>
  <c r="BK43" i="19"/>
  <c r="BK44" i="19"/>
  <c r="BK45" i="19"/>
  <c r="BK46" i="19"/>
  <c r="BK47" i="19"/>
  <c r="BK48" i="19"/>
  <c r="BK49" i="19"/>
  <c r="BK50" i="19"/>
  <c r="BK51" i="19"/>
  <c r="BK52" i="19"/>
  <c r="BK53" i="19"/>
  <c r="BK54" i="19"/>
  <c r="BK55" i="19"/>
  <c r="BK56" i="19"/>
  <c r="BK57" i="19"/>
  <c r="BK58" i="19"/>
  <c r="BK59" i="19"/>
  <c r="BK60" i="19"/>
  <c r="BK61" i="19"/>
  <c r="BK62" i="19"/>
  <c r="BK63" i="19"/>
  <c r="BK64" i="19"/>
  <c r="BK65" i="19"/>
  <c r="BK66" i="19"/>
  <c r="BK67" i="19"/>
  <c r="BK68" i="19"/>
  <c r="BK69" i="19"/>
  <c r="BK70" i="19"/>
  <c r="BK71" i="19"/>
  <c r="BK72" i="19"/>
  <c r="BK73" i="19"/>
  <c r="BK74" i="19"/>
  <c r="BK75" i="19"/>
  <c r="BK76" i="19"/>
  <c r="BK77" i="19"/>
  <c r="BK78" i="19"/>
  <c r="BK79" i="19"/>
  <c r="BK80" i="19"/>
  <c r="BK81" i="19"/>
  <c r="BK82" i="19"/>
  <c r="BK83" i="19"/>
  <c r="BK84" i="19"/>
  <c r="BK85" i="19"/>
  <c r="BK86" i="19"/>
  <c r="BK87" i="19"/>
  <c r="BK88" i="19"/>
  <c r="BK89" i="19"/>
  <c r="BK90" i="19"/>
  <c r="BK91" i="19"/>
  <c r="BK92" i="19"/>
  <c r="BK93" i="19"/>
  <c r="BK94" i="19"/>
  <c r="BK95" i="19"/>
  <c r="BK96" i="19"/>
  <c r="BK97" i="19"/>
  <c r="BK98" i="19"/>
  <c r="BK99" i="19"/>
  <c r="BK100" i="19"/>
  <c r="BK101" i="19"/>
  <c r="BK102" i="19"/>
  <c r="BK103" i="19"/>
  <c r="BK104" i="19"/>
  <c r="BK105" i="19"/>
  <c r="BK106" i="19"/>
  <c r="BK107" i="19"/>
  <c r="BK108" i="19"/>
  <c r="BK109" i="19"/>
  <c r="BK110" i="19"/>
  <c r="BK111" i="19"/>
  <c r="BK112" i="19"/>
  <c r="BK113" i="19"/>
  <c r="BK114" i="19"/>
  <c r="BK115" i="19"/>
  <c r="BK116" i="19"/>
  <c r="BK117" i="19"/>
  <c r="BK118" i="19"/>
  <c r="BK119" i="19"/>
  <c r="BK120" i="19"/>
  <c r="BK121" i="19"/>
  <c r="BK122" i="19"/>
  <c r="BK123" i="19"/>
  <c r="BK124" i="19"/>
  <c r="BK125" i="19"/>
  <c r="BK126" i="19"/>
  <c r="BK127" i="19"/>
  <c r="BK128" i="19"/>
  <c r="BK129" i="19"/>
  <c r="BK130" i="19"/>
  <c r="BK131" i="19"/>
  <c r="BK132" i="19"/>
  <c r="BK133" i="19"/>
  <c r="BK134" i="19"/>
  <c r="BK135" i="19"/>
  <c r="BK136" i="19"/>
  <c r="BK137" i="19"/>
  <c r="BK138" i="19"/>
  <c r="BK139" i="19"/>
  <c r="BK140" i="19"/>
  <c r="BK141" i="19"/>
  <c r="BK142" i="19"/>
  <c r="BK143" i="19"/>
  <c r="BK144" i="19"/>
  <c r="BK145" i="19"/>
  <c r="BK146" i="19"/>
  <c r="BK147" i="19"/>
  <c r="BK148" i="19"/>
  <c r="BK149" i="19"/>
  <c r="BK150" i="19"/>
  <c r="BK151" i="19"/>
  <c r="BK152" i="19"/>
  <c r="BK153" i="19"/>
  <c r="BK154" i="19"/>
  <c r="BK155" i="19"/>
  <c r="BK156" i="19"/>
  <c r="BK157" i="19"/>
  <c r="BK158" i="19"/>
  <c r="BK159" i="19"/>
  <c r="BK160" i="19"/>
  <c r="BK161" i="19"/>
  <c r="BK162" i="19"/>
  <c r="BK163" i="19"/>
  <c r="BK164" i="19"/>
  <c r="BK165" i="19"/>
  <c r="BK166" i="19"/>
  <c r="BK167" i="19"/>
  <c r="BK168" i="19"/>
  <c r="BK169" i="19"/>
  <c r="BK170" i="19"/>
  <c r="BK171" i="19"/>
  <c r="BK172" i="19"/>
  <c r="BK173" i="19"/>
  <c r="BK174" i="19"/>
  <c r="BK175" i="19"/>
  <c r="BK176" i="19"/>
  <c r="BK177" i="19"/>
  <c r="BK178" i="19"/>
  <c r="BK179" i="19"/>
  <c r="BK180" i="19"/>
  <c r="BK181" i="19"/>
  <c r="BK182" i="19"/>
  <c r="BK183" i="19"/>
  <c r="BK184" i="19"/>
  <c r="BK185" i="19"/>
  <c r="BK186" i="19"/>
  <c r="BK187" i="19"/>
  <c r="BK188" i="19"/>
  <c r="BK189" i="19"/>
  <c r="BK190" i="19"/>
  <c r="BK191" i="19"/>
  <c r="BK192" i="19"/>
  <c r="BK193" i="19"/>
  <c r="BK194" i="19"/>
  <c r="BK195" i="19"/>
  <c r="BK196" i="19"/>
  <c r="BK197" i="19"/>
  <c r="BK198" i="19"/>
  <c r="BK199" i="19"/>
  <c r="BK200" i="19"/>
  <c r="BK201" i="19"/>
  <c r="BK202" i="19"/>
  <c r="BK203" i="19"/>
  <c r="BK204" i="19"/>
  <c r="BK205" i="19"/>
  <c r="BK206" i="19"/>
  <c r="BK207" i="19"/>
  <c r="BK208" i="19"/>
  <c r="BK209" i="19"/>
  <c r="BK210" i="19"/>
  <c r="BK211" i="19"/>
  <c r="BK212" i="19"/>
  <c r="BK213" i="19"/>
  <c r="BK214" i="19"/>
  <c r="BK215" i="19"/>
  <c r="BK216" i="19"/>
  <c r="BK217" i="19"/>
  <c r="BK218" i="19"/>
  <c r="BK219" i="19"/>
  <c r="BK220" i="19"/>
  <c r="BK221" i="19"/>
  <c r="BK222" i="19"/>
  <c r="BK223" i="19"/>
  <c r="BK224" i="19"/>
  <c r="BK225" i="19"/>
  <c r="BK226" i="19"/>
  <c r="BK227" i="19"/>
  <c r="BK228" i="19"/>
  <c r="BK229" i="19"/>
  <c r="BK230" i="19"/>
  <c r="BK231" i="19"/>
  <c r="BK232" i="19"/>
  <c r="BK233" i="19"/>
  <c r="BK234" i="19"/>
  <c r="BK235" i="19"/>
  <c r="BK236" i="19"/>
  <c r="BK237" i="19"/>
  <c r="BK238" i="19"/>
  <c r="BK239" i="19"/>
  <c r="BK240" i="19"/>
  <c r="BK241" i="19"/>
  <c r="BK242" i="19"/>
  <c r="BK243" i="19"/>
  <c r="BK244" i="19"/>
  <c r="BK245" i="19"/>
  <c r="BK246" i="19"/>
  <c r="BK247" i="19"/>
  <c r="BK248" i="19"/>
  <c r="BK249" i="19"/>
  <c r="BK250" i="19"/>
  <c r="BK251" i="19"/>
  <c r="BK252" i="19"/>
  <c r="BK253" i="19"/>
  <c r="BK254" i="19"/>
  <c r="BK255" i="19"/>
  <c r="BK256" i="19"/>
  <c r="BK257" i="19"/>
  <c r="BK258" i="19"/>
  <c r="BK259" i="19"/>
  <c r="BK260" i="19"/>
  <c r="BK261" i="19"/>
  <c r="BK262" i="19"/>
  <c r="BK263" i="19"/>
  <c r="BK264" i="19"/>
  <c r="BK265" i="19"/>
  <c r="BK266" i="19"/>
  <c r="BK267" i="19"/>
  <c r="BK268" i="19"/>
  <c r="BK269" i="19"/>
  <c r="BK270" i="19"/>
  <c r="BK271" i="19"/>
  <c r="BK272" i="19"/>
  <c r="BK273" i="19"/>
  <c r="BK274" i="19"/>
  <c r="BK275" i="19"/>
  <c r="BK276" i="19"/>
  <c r="BK277" i="19"/>
  <c r="BK278" i="19"/>
  <c r="BK279" i="19"/>
  <c r="BK280" i="19"/>
  <c r="BK281" i="19"/>
  <c r="BK282" i="19"/>
  <c r="BK283" i="19"/>
  <c r="BK284" i="19"/>
  <c r="BK285" i="19"/>
  <c r="BK286" i="19"/>
  <c r="BK287" i="19"/>
  <c r="BK288" i="19"/>
  <c r="BK289" i="19"/>
  <c r="BK290" i="19"/>
  <c r="BK291" i="19"/>
  <c r="BK292" i="19"/>
  <c r="BK293" i="19"/>
  <c r="BK294" i="19"/>
  <c r="BK295" i="19"/>
  <c r="BK296" i="19"/>
  <c r="BK297" i="19"/>
  <c r="BK298" i="19"/>
  <c r="BK299" i="19"/>
  <c r="BK300" i="19"/>
  <c r="BK301" i="19"/>
  <c r="BK302" i="19"/>
  <c r="BK303" i="19"/>
  <c r="BK304" i="19"/>
  <c r="BK305" i="19"/>
  <c r="BK306" i="19"/>
  <c r="BK307" i="19"/>
  <c r="BK308" i="19"/>
  <c r="BK309" i="19"/>
  <c r="BK310" i="19"/>
  <c r="BK311" i="19"/>
  <c r="BK312" i="19"/>
  <c r="BK313" i="19"/>
  <c r="BK314" i="19"/>
  <c r="BK315" i="19"/>
  <c r="BK316" i="19"/>
  <c r="BK317" i="19"/>
  <c r="BK318" i="19"/>
  <c r="BK319" i="19"/>
  <c r="BK320" i="19"/>
  <c r="BK321" i="19"/>
  <c r="BK322" i="19"/>
  <c r="BK323" i="19"/>
  <c r="BK324" i="19"/>
  <c r="BK325" i="19"/>
  <c r="BK326" i="19"/>
  <c r="BK327" i="19"/>
  <c r="BK328" i="19"/>
  <c r="BK329" i="19"/>
  <c r="BK330" i="19"/>
  <c r="BK331" i="19"/>
  <c r="BK332" i="19"/>
  <c r="BK333" i="19"/>
  <c r="BK334" i="19"/>
  <c r="BK335" i="19"/>
  <c r="BK336" i="19"/>
  <c r="BK337" i="19"/>
  <c r="BK338" i="19"/>
  <c r="BK339" i="19"/>
  <c r="BK340" i="19"/>
  <c r="BK341" i="19"/>
  <c r="BK342" i="19"/>
  <c r="BK343" i="19"/>
  <c r="BK344" i="19"/>
  <c r="BK345" i="19"/>
  <c r="BK346" i="19"/>
  <c r="BK347" i="19"/>
  <c r="BK348" i="19"/>
  <c r="BK349" i="19"/>
  <c r="BK350" i="19"/>
  <c r="BK351" i="19"/>
  <c r="BK352" i="19"/>
  <c r="BK353" i="19"/>
  <c r="BK354" i="19"/>
  <c r="BK355" i="19"/>
  <c r="BK356" i="19"/>
  <c r="BK357" i="19"/>
  <c r="BK358" i="19"/>
  <c r="BK359" i="19"/>
  <c r="BK360" i="19"/>
  <c r="BK361" i="19"/>
  <c r="BK362" i="19"/>
  <c r="BK363" i="19"/>
  <c r="BK364" i="19"/>
  <c r="BK365" i="19"/>
  <c r="BK366" i="19"/>
  <c r="BK367" i="19"/>
  <c r="BK368" i="19"/>
  <c r="BK369" i="19"/>
  <c r="BK370" i="19"/>
  <c r="BK371" i="19"/>
  <c r="BK372" i="19"/>
  <c r="BK373" i="19"/>
  <c r="BK374" i="19"/>
  <c r="BK375" i="19"/>
  <c r="BK376" i="19"/>
  <c r="BK377" i="19"/>
  <c r="BK378" i="19"/>
  <c r="BK379" i="19"/>
  <c r="BK380" i="19"/>
  <c r="BK381" i="19"/>
  <c r="BK382" i="19"/>
  <c r="BK383" i="19"/>
  <c r="BK384" i="19"/>
  <c r="BK385" i="19"/>
  <c r="BK386" i="19"/>
  <c r="BK387" i="19"/>
  <c r="BK388" i="19"/>
  <c r="BK389" i="19"/>
  <c r="BK390" i="19"/>
  <c r="BK391" i="19"/>
  <c r="BK392" i="19"/>
  <c r="BK393" i="19"/>
  <c r="BK394" i="19"/>
  <c r="BK395" i="19"/>
  <c r="BK396" i="19"/>
  <c r="BK397" i="19"/>
  <c r="BK398" i="19"/>
  <c r="BK399" i="19"/>
  <c r="BK400" i="19"/>
  <c r="BK401" i="19"/>
  <c r="BK402" i="19"/>
  <c r="BK403" i="19"/>
  <c r="BK404" i="19"/>
  <c r="BK405" i="19"/>
  <c r="BK406" i="19"/>
  <c r="BK407" i="19"/>
  <c r="BK408" i="19"/>
  <c r="BK409" i="19"/>
  <c r="BK410" i="19"/>
  <c r="BK411" i="19"/>
  <c r="BK412" i="19"/>
  <c r="BK413" i="19"/>
  <c r="BK414" i="19"/>
  <c r="BK415" i="19"/>
  <c r="BK416" i="19"/>
  <c r="BK417" i="19"/>
  <c r="BK418" i="19"/>
  <c r="BK419" i="19"/>
  <c r="BK420" i="19"/>
  <c r="BK421" i="19"/>
  <c r="AO73" i="19"/>
  <c r="AO74" i="19"/>
  <c r="AO75" i="19"/>
  <c r="AO76" i="19"/>
  <c r="AO77" i="19"/>
  <c r="AO79" i="19"/>
  <c r="AO80" i="19"/>
  <c r="AO81" i="19"/>
  <c r="AO82" i="19"/>
  <c r="AO83" i="19"/>
  <c r="AO84" i="19"/>
  <c r="AO85" i="19"/>
  <c r="AO86" i="19"/>
  <c r="AO87" i="19"/>
  <c r="AO88" i="19"/>
  <c r="AO89" i="19"/>
  <c r="AO90" i="19"/>
  <c r="AO91" i="19"/>
  <c r="AO92" i="19"/>
  <c r="AO93" i="19"/>
  <c r="AO94" i="19"/>
  <c r="AO95" i="19"/>
  <c r="AO96" i="19"/>
  <c r="AO97" i="19"/>
  <c r="AO98" i="19"/>
  <c r="AO99" i="19"/>
  <c r="AO100" i="19"/>
  <c r="AO101" i="19"/>
  <c r="AO102" i="19"/>
  <c r="AO103" i="19"/>
  <c r="AO104" i="19"/>
  <c r="AO105" i="19"/>
  <c r="AO106" i="19"/>
  <c r="AO107" i="19"/>
  <c r="AO108" i="19"/>
  <c r="AO109" i="19"/>
  <c r="AO110" i="19"/>
  <c r="AO111" i="19"/>
  <c r="AO112" i="19"/>
  <c r="AO113" i="19"/>
  <c r="AO114" i="19"/>
  <c r="AO115" i="19"/>
  <c r="AO116" i="19"/>
  <c r="AO117" i="19"/>
  <c r="AO118" i="19"/>
  <c r="AO119" i="19"/>
  <c r="AO120" i="19"/>
  <c r="AO122" i="19"/>
  <c r="AO123" i="19"/>
  <c r="AO124" i="19"/>
  <c r="AO125" i="19"/>
  <c r="AO126" i="19"/>
  <c r="AO127" i="19"/>
  <c r="AO128" i="19"/>
  <c r="AO129" i="19"/>
  <c r="AO130" i="19"/>
  <c r="AO131" i="19"/>
  <c r="AO132" i="19"/>
  <c r="AO133" i="19"/>
  <c r="AO134" i="19"/>
  <c r="AO135" i="19"/>
  <c r="AO136" i="19"/>
  <c r="AO137" i="19"/>
  <c r="AO138" i="19"/>
  <c r="AO139" i="19"/>
  <c r="AO140" i="19"/>
  <c r="AO141" i="19"/>
  <c r="AO142" i="19"/>
  <c r="AO143" i="19"/>
  <c r="AO144" i="19"/>
  <c r="AO145" i="19"/>
  <c r="AO146" i="19"/>
  <c r="AO147" i="19"/>
  <c r="AO148" i="19"/>
  <c r="AO149" i="19"/>
  <c r="AO150" i="19"/>
  <c r="AO151" i="19"/>
  <c r="AO152" i="19"/>
  <c r="AO153" i="19"/>
  <c r="AO154" i="19"/>
  <c r="AO155" i="19"/>
  <c r="AO156" i="19"/>
  <c r="AO157" i="19"/>
  <c r="AO158" i="19"/>
  <c r="AO159" i="19"/>
  <c r="AO160" i="19"/>
  <c r="AO161" i="19"/>
  <c r="AO162" i="19"/>
  <c r="AO163" i="19"/>
  <c r="AO164" i="19"/>
  <c r="AO165" i="19"/>
  <c r="AO166" i="19"/>
  <c r="AO167" i="19"/>
  <c r="AO168" i="19"/>
  <c r="AO169" i="19"/>
  <c r="AO170" i="19"/>
  <c r="AO171" i="19"/>
  <c r="AO172" i="19"/>
  <c r="AO173" i="19"/>
  <c r="AO174" i="19"/>
  <c r="AO175" i="19"/>
  <c r="AO176" i="19"/>
  <c r="AO177" i="19"/>
  <c r="AO178" i="19"/>
  <c r="AO179" i="19"/>
  <c r="AO180" i="19"/>
  <c r="AO181" i="19"/>
  <c r="AO182" i="19"/>
  <c r="AO183" i="19"/>
  <c r="AO184" i="19"/>
  <c r="AO185" i="19"/>
  <c r="AO186" i="19"/>
  <c r="AO187" i="19"/>
  <c r="AO188" i="19"/>
  <c r="AO189" i="19"/>
  <c r="AO190" i="19"/>
  <c r="AO191" i="19"/>
  <c r="AO192" i="19"/>
  <c r="AO193" i="19"/>
  <c r="AO194" i="19"/>
  <c r="AO195" i="19"/>
  <c r="AO196" i="19"/>
  <c r="AO197" i="19"/>
  <c r="AO198" i="19"/>
  <c r="AO199" i="19"/>
  <c r="AO200" i="19"/>
  <c r="AO201" i="19"/>
  <c r="AO202" i="19"/>
  <c r="AO203" i="19"/>
  <c r="AO204" i="19"/>
  <c r="AO205" i="19"/>
  <c r="AO206" i="19"/>
  <c r="AO207" i="19"/>
  <c r="AO208" i="19"/>
  <c r="AO209" i="19"/>
  <c r="AO210" i="19"/>
  <c r="AO211" i="19"/>
  <c r="AO212" i="19"/>
  <c r="AO213" i="19"/>
  <c r="AO214" i="19"/>
  <c r="AO215" i="19"/>
  <c r="AO216" i="19"/>
  <c r="AO217" i="19"/>
  <c r="AO218" i="19"/>
  <c r="AO219" i="19"/>
  <c r="AO220" i="19"/>
  <c r="AO221" i="19"/>
  <c r="AO222" i="19"/>
  <c r="AO223" i="19"/>
  <c r="AO224" i="19"/>
  <c r="AO225" i="19"/>
  <c r="AO226" i="19"/>
  <c r="AO227" i="19"/>
  <c r="AO228" i="19"/>
  <c r="AO229" i="19"/>
  <c r="AO230" i="19"/>
  <c r="AO231" i="19"/>
  <c r="AO232" i="19"/>
  <c r="AO233" i="19"/>
  <c r="AO234" i="19"/>
  <c r="AO235" i="19"/>
  <c r="AO236" i="19"/>
  <c r="AO237" i="19"/>
  <c r="AO238" i="19"/>
  <c r="AO239" i="19"/>
  <c r="AO240" i="19"/>
  <c r="AO241" i="19"/>
  <c r="AO242" i="19"/>
  <c r="AO243" i="19"/>
  <c r="AO244" i="19"/>
  <c r="AO245" i="19"/>
  <c r="AO246" i="19"/>
  <c r="AO247" i="19"/>
  <c r="AO248" i="19"/>
  <c r="AO249" i="19"/>
  <c r="AO250" i="19"/>
  <c r="AO251" i="19"/>
  <c r="AO252" i="19"/>
  <c r="AO253" i="19"/>
  <c r="AO254" i="19"/>
  <c r="AO255" i="19"/>
  <c r="AO256" i="19"/>
  <c r="AO257" i="19"/>
  <c r="AO258" i="19"/>
  <c r="AO259" i="19"/>
  <c r="AO260" i="19"/>
  <c r="AO261" i="19"/>
  <c r="AO262" i="19"/>
  <c r="AO263" i="19"/>
  <c r="AO264" i="19"/>
  <c r="AO265" i="19"/>
  <c r="AO266" i="19"/>
  <c r="AO267" i="19"/>
  <c r="AO268" i="19"/>
  <c r="AO269" i="19"/>
  <c r="AO270" i="19"/>
  <c r="AO271" i="19"/>
  <c r="AO272" i="19"/>
  <c r="AO273" i="19"/>
  <c r="AO274" i="19"/>
  <c r="AO275" i="19"/>
  <c r="AO276" i="19"/>
  <c r="AO277" i="19"/>
  <c r="AO278" i="19"/>
  <c r="AO279" i="19"/>
  <c r="AO280" i="19"/>
  <c r="AO281" i="19"/>
  <c r="AO282" i="19"/>
  <c r="AO283" i="19"/>
  <c r="AO284" i="19"/>
  <c r="AO285" i="19"/>
  <c r="AO286" i="19"/>
  <c r="AO287" i="19"/>
  <c r="AO288" i="19"/>
  <c r="AO289" i="19"/>
  <c r="AO290" i="19"/>
  <c r="AO291" i="19"/>
  <c r="AO292" i="19"/>
  <c r="AO293" i="19"/>
  <c r="AO294" i="19"/>
  <c r="AO295" i="19"/>
  <c r="AO296" i="19"/>
  <c r="AO297" i="19"/>
  <c r="AO298" i="19"/>
  <c r="AO299" i="19"/>
  <c r="AO300" i="19"/>
  <c r="AO301" i="19"/>
  <c r="AO302" i="19"/>
  <c r="AO303" i="19"/>
  <c r="AO304" i="19"/>
  <c r="AO305" i="19"/>
  <c r="AO306" i="19"/>
  <c r="AO307" i="19"/>
  <c r="AO308" i="19"/>
  <c r="AO309" i="19"/>
  <c r="AO310" i="19"/>
  <c r="AO311" i="19"/>
  <c r="AO312" i="19"/>
  <c r="AO313" i="19"/>
  <c r="AO314" i="19"/>
  <c r="AO315" i="19"/>
  <c r="AO316" i="19"/>
  <c r="AO317" i="19"/>
  <c r="AO318" i="19"/>
  <c r="AO319" i="19"/>
  <c r="AO320" i="19"/>
  <c r="AO321" i="19"/>
  <c r="AO322" i="19"/>
  <c r="AO323" i="19"/>
  <c r="AO324" i="19"/>
  <c r="AO325" i="19"/>
  <c r="AO326" i="19"/>
  <c r="AO327" i="19"/>
  <c r="AO328" i="19"/>
  <c r="AO329" i="19"/>
  <c r="AO330" i="19"/>
  <c r="AO331" i="19"/>
  <c r="AO332" i="19"/>
  <c r="AO333" i="19"/>
  <c r="AO334" i="19"/>
  <c r="AO335" i="19"/>
  <c r="AO336" i="19"/>
  <c r="AO337" i="19"/>
  <c r="AO338" i="19"/>
  <c r="AO339" i="19"/>
  <c r="AO340" i="19"/>
  <c r="AO341" i="19"/>
  <c r="AO342" i="19"/>
  <c r="AO343" i="19"/>
  <c r="AO344" i="19"/>
  <c r="AO345" i="19"/>
  <c r="AO346" i="19"/>
  <c r="AO347" i="19"/>
  <c r="AO348" i="19"/>
  <c r="AO349" i="19"/>
  <c r="AO350" i="19"/>
  <c r="AO351" i="19"/>
  <c r="AO352" i="19"/>
  <c r="AO353" i="19"/>
  <c r="AO354" i="19"/>
  <c r="AO355" i="19"/>
  <c r="AO356" i="19"/>
  <c r="AO357" i="19"/>
  <c r="AO358" i="19"/>
  <c r="AO359" i="19"/>
  <c r="AO360" i="19"/>
  <c r="AO361" i="19"/>
  <c r="AO362" i="19"/>
  <c r="AO363" i="19"/>
  <c r="AO364" i="19"/>
  <c r="AO365" i="19"/>
  <c r="AO366" i="19"/>
  <c r="AO367" i="19"/>
  <c r="AO368" i="19"/>
  <c r="AO369" i="19"/>
  <c r="AO370" i="19"/>
  <c r="AO371" i="19"/>
  <c r="AO372" i="19"/>
  <c r="AO373" i="19"/>
  <c r="AO374" i="19"/>
  <c r="AO375" i="19"/>
  <c r="AO376" i="19"/>
  <c r="AO377" i="19"/>
  <c r="AO378" i="19"/>
  <c r="AO379" i="19"/>
  <c r="AO380" i="19"/>
  <c r="AO381" i="19"/>
  <c r="AO382" i="19"/>
  <c r="AO383" i="19"/>
  <c r="AO384" i="19"/>
  <c r="AO385" i="19"/>
  <c r="AO386" i="19"/>
  <c r="AO387" i="19"/>
  <c r="AO388" i="19"/>
  <c r="AO389" i="19"/>
  <c r="AO390" i="19"/>
  <c r="AO391" i="19"/>
  <c r="AO392" i="19"/>
  <c r="AO393" i="19"/>
  <c r="AO394" i="19"/>
  <c r="AO395" i="19"/>
  <c r="AO396" i="19"/>
  <c r="AO399" i="19"/>
  <c r="AO400" i="19"/>
  <c r="AO401" i="19"/>
  <c r="AO402" i="19"/>
  <c r="AO403" i="19"/>
  <c r="AO404" i="19"/>
  <c r="AO405" i="19"/>
  <c r="AO406" i="19"/>
  <c r="AO407" i="19"/>
  <c r="AO408" i="19"/>
  <c r="AO409" i="19"/>
  <c r="AO410" i="19"/>
  <c r="AO411" i="19"/>
  <c r="AO412" i="19"/>
  <c r="AO413" i="19"/>
  <c r="AO414" i="19"/>
  <c r="AO415" i="19"/>
  <c r="AO416" i="19"/>
  <c r="AO417" i="19"/>
  <c r="AO418" i="19"/>
  <c r="AO419" i="19"/>
  <c r="AO420" i="19"/>
  <c r="AO421" i="19"/>
  <c r="D41" i="20" l="1"/>
  <c r="D30" i="20"/>
  <c r="D36" i="20"/>
  <c r="AR23" i="19" l="1"/>
  <c r="D27" i="20" s="1"/>
  <c r="F27" i="20" s="1"/>
  <c r="Y23" i="23"/>
  <c r="BC23" i="19" s="1"/>
  <c r="Y24" i="23"/>
  <c r="BC24" i="19" s="1"/>
  <c r="Y25" i="23"/>
  <c r="BC25" i="19" s="1"/>
  <c r="Y26" i="23"/>
  <c r="BC26" i="19" s="1"/>
  <c r="Y27" i="23"/>
  <c r="BC27" i="19" s="1"/>
  <c r="Y28" i="23"/>
  <c r="BC28" i="19" s="1"/>
  <c r="Y29" i="23"/>
  <c r="BC29" i="19" s="1"/>
  <c r="Y30" i="23"/>
  <c r="BC30" i="19" s="1"/>
  <c r="Y31" i="23"/>
  <c r="BC31" i="19" s="1"/>
  <c r="Y32" i="23"/>
  <c r="BC32" i="19" s="1"/>
  <c r="Y33" i="23"/>
  <c r="BC33" i="19" s="1"/>
  <c r="Y34" i="23"/>
  <c r="BC34" i="19" s="1"/>
  <c r="Y35" i="23"/>
  <c r="BC35" i="19" s="1"/>
  <c r="Y36" i="23"/>
  <c r="BC36" i="19" s="1"/>
  <c r="Y37" i="23"/>
  <c r="BC37" i="19" s="1"/>
  <c r="Y38" i="23"/>
  <c r="Y39" i="23"/>
  <c r="Y40" i="23"/>
  <c r="BC40" i="19" s="1"/>
  <c r="Y41" i="23"/>
  <c r="BC41" i="19" s="1"/>
  <c r="Y42" i="23"/>
  <c r="BC42" i="19" s="1"/>
  <c r="Y43" i="23"/>
  <c r="BC43" i="19" s="1"/>
  <c r="Y44" i="23"/>
  <c r="BC44" i="19" s="1"/>
  <c r="Y45" i="23"/>
  <c r="BC45" i="19" s="1"/>
  <c r="Y46" i="23"/>
  <c r="BC46" i="19" s="1"/>
  <c r="Y47" i="23"/>
  <c r="BC47" i="19" s="1"/>
  <c r="Y48" i="23"/>
  <c r="BC48" i="19" s="1"/>
  <c r="Y49" i="23"/>
  <c r="BC49" i="19" s="1"/>
  <c r="Y50" i="23"/>
  <c r="BC50" i="19" s="1"/>
  <c r="Y51" i="23"/>
  <c r="BC51" i="19" s="1"/>
  <c r="Y52" i="23"/>
  <c r="BC52" i="19" s="1"/>
  <c r="Y53" i="23"/>
  <c r="BC53" i="19" s="1"/>
  <c r="Y54" i="23"/>
  <c r="BC54" i="19" s="1"/>
  <c r="Y55" i="23"/>
  <c r="BC55" i="19" s="1"/>
  <c r="Y56" i="23"/>
  <c r="BC56" i="19" s="1"/>
  <c r="Y57" i="23"/>
  <c r="BC57" i="19" s="1"/>
  <c r="Y58" i="23"/>
  <c r="BC58" i="19" s="1"/>
  <c r="Y59" i="23"/>
  <c r="BC59" i="19" s="1"/>
  <c r="Y60" i="23"/>
  <c r="BC60" i="19" s="1"/>
  <c r="Y61" i="23"/>
  <c r="BC61" i="19" s="1"/>
  <c r="Y62" i="23"/>
  <c r="BC62" i="19" s="1"/>
  <c r="Y63" i="23"/>
  <c r="BC63" i="19" s="1"/>
  <c r="Y64" i="23"/>
  <c r="BC64" i="19" s="1"/>
  <c r="Y65" i="23"/>
  <c r="BC65" i="19" s="1"/>
  <c r="Y66" i="23"/>
  <c r="BC66" i="19" s="1"/>
  <c r="Y67" i="23"/>
  <c r="BC67" i="19" s="1"/>
  <c r="Y68" i="23"/>
  <c r="BC68" i="19" s="1"/>
  <c r="Y69" i="23"/>
  <c r="BC69" i="19" s="1"/>
  <c r="Y70" i="23"/>
  <c r="BC70" i="19" s="1"/>
  <c r="Y71" i="23"/>
  <c r="BC71" i="19" s="1"/>
  <c r="Y72" i="23"/>
  <c r="BC72" i="19" s="1"/>
  <c r="Y73" i="23"/>
  <c r="Y74" i="23"/>
  <c r="Y75" i="23"/>
  <c r="Y76" i="23"/>
  <c r="Y77" i="23"/>
  <c r="Y78" i="23"/>
  <c r="Y79" i="23"/>
  <c r="Y80" i="23"/>
  <c r="Y81" i="23"/>
  <c r="Y82" i="23"/>
  <c r="Y83" i="23"/>
  <c r="Y84" i="23"/>
  <c r="Y85" i="23"/>
  <c r="Y86" i="23"/>
  <c r="Y87" i="23"/>
  <c r="Y88" i="23"/>
  <c r="Y89" i="23"/>
  <c r="Y90" i="23"/>
  <c r="Y91" i="23"/>
  <c r="Y92" i="23"/>
  <c r="Y93" i="23"/>
  <c r="Y94" i="23"/>
  <c r="Y95" i="23"/>
  <c r="Y96" i="23"/>
  <c r="Y97" i="23"/>
  <c r="Y98" i="23"/>
  <c r="Y99" i="23"/>
  <c r="Y100" i="23"/>
  <c r="Y101" i="23"/>
  <c r="Y102" i="23"/>
  <c r="Y103" i="23"/>
  <c r="Y104" i="23"/>
  <c r="Y105" i="23"/>
  <c r="Y106" i="23"/>
  <c r="Y107" i="23"/>
  <c r="Y108" i="23"/>
  <c r="Y109" i="23"/>
  <c r="Y110" i="23"/>
  <c r="Y111" i="23"/>
  <c r="Y112" i="23"/>
  <c r="Y113" i="23"/>
  <c r="Y114" i="23"/>
  <c r="Y115" i="23"/>
  <c r="Y116" i="23"/>
  <c r="Y117" i="23"/>
  <c r="Y118" i="23"/>
  <c r="Y119" i="23"/>
  <c r="Y120" i="23"/>
  <c r="Y121" i="23"/>
  <c r="Y122" i="23"/>
  <c r="Y123" i="23"/>
  <c r="Y124" i="23"/>
  <c r="Y125" i="23"/>
  <c r="Y126" i="23"/>
  <c r="Y127" i="23"/>
  <c r="Y128" i="23"/>
  <c r="Y129" i="23"/>
  <c r="Y130" i="23"/>
  <c r="Y131" i="23"/>
  <c r="Y132" i="23"/>
  <c r="Y133" i="23"/>
  <c r="Y134" i="23"/>
  <c r="Y135" i="23"/>
  <c r="Y136" i="23"/>
  <c r="Y137" i="23"/>
  <c r="Y138" i="23"/>
  <c r="Y139" i="23"/>
  <c r="Y140" i="23"/>
  <c r="Y141" i="23"/>
  <c r="Y142" i="23"/>
  <c r="Y143" i="23"/>
  <c r="Y144" i="23"/>
  <c r="Y145" i="23"/>
  <c r="Y146" i="23"/>
  <c r="Y147" i="23"/>
  <c r="Y148" i="23"/>
  <c r="Y149" i="23"/>
  <c r="Y150" i="23"/>
  <c r="Y151" i="23"/>
  <c r="Y152" i="23"/>
  <c r="Y153" i="23"/>
  <c r="Y154" i="23"/>
  <c r="Y155" i="23"/>
  <c r="Y156" i="23"/>
  <c r="Y157" i="23"/>
  <c r="Y158" i="23"/>
  <c r="Y159" i="23"/>
  <c r="Y160" i="23"/>
  <c r="Y161" i="23"/>
  <c r="Y162" i="23"/>
  <c r="Y163" i="23"/>
  <c r="Y164" i="23"/>
  <c r="Y165" i="23"/>
  <c r="Y166" i="23"/>
  <c r="Y167" i="23"/>
  <c r="Y168" i="23"/>
  <c r="Y169" i="23"/>
  <c r="Y170" i="23"/>
  <c r="Y171" i="23"/>
  <c r="Y172" i="23"/>
  <c r="Y173" i="23"/>
  <c r="Y174" i="23"/>
  <c r="Y175" i="23"/>
  <c r="Y176" i="23"/>
  <c r="Y177" i="23"/>
  <c r="Y178" i="23"/>
  <c r="Y179" i="23"/>
  <c r="Y180" i="23"/>
  <c r="Y181" i="23"/>
  <c r="Y182" i="23"/>
  <c r="Y183" i="23"/>
  <c r="Y184" i="23"/>
  <c r="Y185" i="23"/>
  <c r="Y186" i="23"/>
  <c r="Y187" i="23"/>
  <c r="Y188" i="23"/>
  <c r="Y189" i="23"/>
  <c r="Y190" i="23"/>
  <c r="Y191" i="23"/>
  <c r="Y192" i="23"/>
  <c r="Y193" i="23"/>
  <c r="Y194" i="23"/>
  <c r="Y195" i="23"/>
  <c r="Y196" i="23"/>
  <c r="Y197" i="23"/>
  <c r="Y198" i="23"/>
  <c r="Y199" i="23"/>
  <c r="Y200" i="23"/>
  <c r="Y201" i="23"/>
  <c r="Y202" i="23"/>
  <c r="Y203" i="23"/>
  <c r="Y204" i="23"/>
  <c r="Y205" i="23"/>
  <c r="Y206" i="23"/>
  <c r="Y207" i="23"/>
  <c r="Y208" i="23"/>
  <c r="Y209" i="23"/>
  <c r="Y210" i="23"/>
  <c r="Y211" i="23"/>
  <c r="Y212" i="23"/>
  <c r="Y213" i="23"/>
  <c r="Y214" i="23"/>
  <c r="Y215" i="23"/>
  <c r="Y216" i="23"/>
  <c r="Y217" i="23"/>
  <c r="Y218" i="23"/>
  <c r="Y219" i="23"/>
  <c r="Y220" i="23"/>
  <c r="Y221" i="23"/>
  <c r="Y222" i="23"/>
  <c r="Y223" i="23"/>
  <c r="Y224" i="23"/>
  <c r="Y225" i="23"/>
  <c r="Y226" i="23"/>
  <c r="Y227" i="23"/>
  <c r="Y228" i="23"/>
  <c r="Y229" i="23"/>
  <c r="Y230" i="23"/>
  <c r="Y231" i="23"/>
  <c r="Y232" i="23"/>
  <c r="Y233" i="23"/>
  <c r="Y234" i="23"/>
  <c r="Y235" i="23"/>
  <c r="Y236" i="23"/>
  <c r="Y237" i="23"/>
  <c r="Y238" i="23"/>
  <c r="Y239" i="23"/>
  <c r="Y240" i="23"/>
  <c r="Y241" i="23"/>
  <c r="Y242" i="23"/>
  <c r="Y243" i="23"/>
  <c r="Y244" i="23"/>
  <c r="Y245" i="23"/>
  <c r="Y246" i="23"/>
  <c r="Y247" i="23"/>
  <c r="Y248" i="23"/>
  <c r="Y249" i="23"/>
  <c r="Y250" i="23"/>
  <c r="Y251" i="23"/>
  <c r="Y252" i="23"/>
  <c r="Y253" i="23"/>
  <c r="Y254" i="23"/>
  <c r="Y255" i="23"/>
  <c r="Y256" i="23"/>
  <c r="Y257" i="23"/>
  <c r="Y258" i="23"/>
  <c r="Y259" i="23"/>
  <c r="Y260" i="23"/>
  <c r="Y261" i="23"/>
  <c r="Y262" i="23"/>
  <c r="Y263" i="23"/>
  <c r="Y264" i="23"/>
  <c r="Y265" i="23"/>
  <c r="Y266" i="23"/>
  <c r="Y267" i="23"/>
  <c r="Y268" i="23"/>
  <c r="Y269" i="23"/>
  <c r="Y270" i="23"/>
  <c r="Y271" i="23"/>
  <c r="Y272" i="23"/>
  <c r="Y273" i="23"/>
  <c r="Y274" i="23"/>
  <c r="Y275" i="23"/>
  <c r="Y276" i="23"/>
  <c r="Y277" i="23"/>
  <c r="Y278" i="23"/>
  <c r="Y279" i="23"/>
  <c r="Y280" i="23"/>
  <c r="Y281" i="23"/>
  <c r="Y282" i="23"/>
  <c r="Y283" i="23"/>
  <c r="Y284" i="23"/>
  <c r="Y285" i="23"/>
  <c r="Y286" i="23"/>
  <c r="Y287" i="23"/>
  <c r="Y288" i="23"/>
  <c r="Y289" i="23"/>
  <c r="Y290" i="23"/>
  <c r="Y291" i="23"/>
  <c r="Y292" i="23"/>
  <c r="Y293" i="23"/>
  <c r="Y294" i="23"/>
  <c r="Y295" i="23"/>
  <c r="Y296" i="23"/>
  <c r="Y297" i="23"/>
  <c r="Y298" i="23"/>
  <c r="Y299" i="23"/>
  <c r="Y300" i="23"/>
  <c r="Y301" i="23"/>
  <c r="Y302" i="23"/>
  <c r="Y303" i="23"/>
  <c r="Y304" i="23"/>
  <c r="Y305" i="23"/>
  <c r="Y306" i="23"/>
  <c r="Y307" i="23"/>
  <c r="Y308" i="23"/>
  <c r="Y309" i="23"/>
  <c r="Y310" i="23"/>
  <c r="Y311" i="23"/>
  <c r="Y312" i="23"/>
  <c r="Y313" i="23"/>
  <c r="Y314" i="23"/>
  <c r="Y315" i="23"/>
  <c r="Y316" i="23"/>
  <c r="Y317" i="23"/>
  <c r="Y318" i="23"/>
  <c r="Y319" i="23"/>
  <c r="Y320" i="23"/>
  <c r="Y321" i="23"/>
  <c r="Y322" i="23"/>
  <c r="Y323" i="23"/>
  <c r="Y324" i="23"/>
  <c r="Y325" i="23"/>
  <c r="Y326" i="23"/>
  <c r="Y327" i="23"/>
  <c r="Y328" i="23"/>
  <c r="Y329" i="23"/>
  <c r="Y330" i="23"/>
  <c r="Y331" i="23"/>
  <c r="Y332" i="23"/>
  <c r="Y333" i="23"/>
  <c r="Y334" i="23"/>
  <c r="Y335" i="23"/>
  <c r="Y336" i="23"/>
  <c r="Y337" i="23"/>
  <c r="Y338" i="23"/>
  <c r="Y339" i="23"/>
  <c r="Y340" i="23"/>
  <c r="Y341" i="23"/>
  <c r="Y342" i="23"/>
  <c r="Y343" i="23"/>
  <c r="Y344" i="23"/>
  <c r="Y345" i="23"/>
  <c r="Y346" i="23"/>
  <c r="Y347" i="23"/>
  <c r="Y348" i="23"/>
  <c r="Y349" i="23"/>
  <c r="Y350" i="23"/>
  <c r="Y351" i="23"/>
  <c r="Y352" i="23"/>
  <c r="Y353" i="23"/>
  <c r="Y354" i="23"/>
  <c r="Y355" i="23"/>
  <c r="Y356" i="23"/>
  <c r="Y357" i="23"/>
  <c r="Y358" i="23"/>
  <c r="Y359" i="23"/>
  <c r="Y360" i="23"/>
  <c r="Y361" i="23"/>
  <c r="Y362" i="23"/>
  <c r="Y363" i="23"/>
  <c r="Y364" i="23"/>
  <c r="Y365" i="23"/>
  <c r="Y366" i="23"/>
  <c r="Y367" i="23"/>
  <c r="Y368" i="23"/>
  <c r="Y369" i="23"/>
  <c r="Y370" i="23"/>
  <c r="Y371" i="23"/>
  <c r="Y372" i="23"/>
  <c r="Y373" i="23"/>
  <c r="Y374" i="23"/>
  <c r="Y375" i="23"/>
  <c r="Y376" i="23"/>
  <c r="Y377" i="23"/>
  <c r="Y378" i="23"/>
  <c r="Y379" i="23"/>
  <c r="Y380" i="23"/>
  <c r="Y381" i="23"/>
  <c r="Y382" i="23"/>
  <c r="Y383" i="23"/>
  <c r="Y384" i="23"/>
  <c r="Y385" i="23"/>
  <c r="Y386" i="23"/>
  <c r="Y387" i="23"/>
  <c r="Y388" i="23"/>
  <c r="Y389" i="23"/>
  <c r="Y390" i="23"/>
  <c r="Y391" i="23"/>
  <c r="Y392" i="23"/>
  <c r="Y393" i="23"/>
  <c r="Y394" i="23"/>
  <c r="Y395" i="23"/>
  <c r="Y396" i="23"/>
  <c r="Y397" i="23"/>
  <c r="Y398" i="23"/>
  <c r="Y399" i="23"/>
  <c r="Y400" i="23"/>
  <c r="Y401" i="23"/>
  <c r="Y402" i="23"/>
  <c r="Y403" i="23"/>
  <c r="Y404" i="23"/>
  <c r="Y405" i="23"/>
  <c r="Y406" i="23"/>
  <c r="Y407" i="23"/>
  <c r="Y408" i="23"/>
  <c r="Y409" i="23"/>
  <c r="Y410" i="23"/>
  <c r="Y411" i="23"/>
  <c r="Y412" i="23"/>
  <c r="Y413" i="23"/>
  <c r="Y414" i="23"/>
  <c r="Y415" i="23"/>
  <c r="Y416" i="23"/>
  <c r="Y417" i="23"/>
  <c r="Y418" i="23"/>
  <c r="Y419" i="23"/>
  <c r="Y420" i="23"/>
  <c r="Y421" i="23"/>
  <c r="Y22" i="23"/>
  <c r="X23" i="23"/>
  <c r="X24" i="23"/>
  <c r="X25" i="23"/>
  <c r="X26" i="23"/>
  <c r="X27" i="23"/>
  <c r="X28" i="23"/>
  <c r="X29" i="23"/>
  <c r="X30" i="23"/>
  <c r="X31" i="23"/>
  <c r="X32" i="23"/>
  <c r="X33" i="23"/>
  <c r="X34" i="23"/>
  <c r="X35" i="23"/>
  <c r="X36" i="23"/>
  <c r="X37" i="23"/>
  <c r="X38" i="23"/>
  <c r="X39" i="23"/>
  <c r="X40" i="23"/>
  <c r="X41" i="23"/>
  <c r="X42" i="23"/>
  <c r="X43" i="23"/>
  <c r="X44" i="23"/>
  <c r="X45" i="23"/>
  <c r="X46" i="23"/>
  <c r="X47" i="23"/>
  <c r="X48" i="23"/>
  <c r="X49" i="23"/>
  <c r="X50" i="23"/>
  <c r="X51" i="23"/>
  <c r="X52" i="23"/>
  <c r="X53" i="23"/>
  <c r="X54" i="23"/>
  <c r="X55" i="23"/>
  <c r="X56" i="23"/>
  <c r="X57" i="23"/>
  <c r="X58" i="23"/>
  <c r="X59" i="23"/>
  <c r="X60" i="23"/>
  <c r="X61" i="23"/>
  <c r="X62" i="23"/>
  <c r="X63" i="23"/>
  <c r="X64" i="23"/>
  <c r="X65" i="23"/>
  <c r="X66" i="23"/>
  <c r="X67" i="23"/>
  <c r="X68" i="23"/>
  <c r="X69" i="23"/>
  <c r="X70" i="23"/>
  <c r="X71" i="23"/>
  <c r="X72" i="23"/>
  <c r="X73" i="23"/>
  <c r="X74" i="23"/>
  <c r="X75" i="23"/>
  <c r="X76" i="23"/>
  <c r="X77" i="23"/>
  <c r="X78" i="23"/>
  <c r="X79" i="23"/>
  <c r="X80" i="23"/>
  <c r="X81" i="23"/>
  <c r="X82" i="23"/>
  <c r="X83" i="23"/>
  <c r="X84" i="23"/>
  <c r="X85" i="23"/>
  <c r="X86" i="23"/>
  <c r="X87" i="23"/>
  <c r="X88" i="23"/>
  <c r="X89" i="23"/>
  <c r="X90" i="23"/>
  <c r="X91" i="23"/>
  <c r="X92" i="23"/>
  <c r="X93" i="23"/>
  <c r="X94" i="23"/>
  <c r="X95" i="23"/>
  <c r="X96" i="23"/>
  <c r="X97" i="23"/>
  <c r="X98" i="23"/>
  <c r="X99" i="23"/>
  <c r="X100" i="23"/>
  <c r="X101" i="23"/>
  <c r="X102" i="23"/>
  <c r="X103" i="23"/>
  <c r="X104" i="23"/>
  <c r="X105" i="23"/>
  <c r="X106" i="23"/>
  <c r="X107" i="23"/>
  <c r="X108" i="23"/>
  <c r="X109" i="23"/>
  <c r="X110" i="23"/>
  <c r="X111" i="23"/>
  <c r="X112" i="23"/>
  <c r="X113" i="23"/>
  <c r="X114" i="23"/>
  <c r="X115" i="23"/>
  <c r="X116" i="23"/>
  <c r="X117" i="23"/>
  <c r="X118" i="23"/>
  <c r="X119" i="23"/>
  <c r="X120" i="23"/>
  <c r="X121" i="23"/>
  <c r="X122" i="23"/>
  <c r="X123" i="23"/>
  <c r="X124" i="23"/>
  <c r="X125" i="23"/>
  <c r="X126" i="23"/>
  <c r="X127" i="23"/>
  <c r="X128" i="23"/>
  <c r="X129" i="23"/>
  <c r="X130" i="23"/>
  <c r="X131" i="23"/>
  <c r="X132" i="23"/>
  <c r="X133" i="23"/>
  <c r="X134" i="23"/>
  <c r="X135" i="23"/>
  <c r="X136" i="23"/>
  <c r="X137" i="23"/>
  <c r="X138" i="23"/>
  <c r="X139" i="23"/>
  <c r="X140" i="23"/>
  <c r="X141" i="23"/>
  <c r="X142" i="23"/>
  <c r="X143" i="23"/>
  <c r="X144" i="23"/>
  <c r="X145" i="23"/>
  <c r="X146" i="23"/>
  <c r="X147" i="23"/>
  <c r="X148" i="23"/>
  <c r="X149" i="23"/>
  <c r="X150" i="23"/>
  <c r="X151" i="23"/>
  <c r="X152" i="23"/>
  <c r="X153" i="23"/>
  <c r="X154" i="23"/>
  <c r="X155" i="23"/>
  <c r="X156" i="23"/>
  <c r="X157" i="23"/>
  <c r="X158" i="23"/>
  <c r="X159" i="23"/>
  <c r="X160" i="23"/>
  <c r="X161" i="23"/>
  <c r="X162" i="23"/>
  <c r="X163" i="23"/>
  <c r="X164" i="23"/>
  <c r="X165" i="23"/>
  <c r="X166" i="23"/>
  <c r="X167" i="23"/>
  <c r="X168" i="23"/>
  <c r="X169" i="23"/>
  <c r="X170" i="23"/>
  <c r="X171" i="23"/>
  <c r="X172" i="23"/>
  <c r="X173" i="23"/>
  <c r="X174" i="23"/>
  <c r="X175" i="23"/>
  <c r="X176" i="23"/>
  <c r="X177" i="23"/>
  <c r="X178" i="23"/>
  <c r="X179" i="23"/>
  <c r="X180" i="23"/>
  <c r="X181" i="23"/>
  <c r="X182" i="23"/>
  <c r="X183" i="23"/>
  <c r="X184" i="23"/>
  <c r="X185" i="23"/>
  <c r="X186" i="23"/>
  <c r="X187" i="23"/>
  <c r="X188" i="23"/>
  <c r="X189" i="23"/>
  <c r="X190" i="23"/>
  <c r="X191" i="23"/>
  <c r="X192" i="23"/>
  <c r="X193" i="23"/>
  <c r="X194" i="23"/>
  <c r="X195" i="23"/>
  <c r="X196" i="23"/>
  <c r="X197" i="23"/>
  <c r="X198" i="23"/>
  <c r="X199" i="23"/>
  <c r="X200" i="23"/>
  <c r="X201" i="23"/>
  <c r="X202" i="23"/>
  <c r="X203" i="23"/>
  <c r="X204" i="23"/>
  <c r="X205" i="23"/>
  <c r="X206" i="23"/>
  <c r="X207" i="23"/>
  <c r="X208" i="23"/>
  <c r="X209" i="23"/>
  <c r="X210" i="23"/>
  <c r="X211" i="23"/>
  <c r="X212" i="23"/>
  <c r="X213" i="23"/>
  <c r="X214" i="23"/>
  <c r="X215" i="23"/>
  <c r="X216" i="23"/>
  <c r="X217" i="23"/>
  <c r="X218" i="23"/>
  <c r="X219" i="23"/>
  <c r="X220" i="23"/>
  <c r="X221" i="23"/>
  <c r="X222" i="23"/>
  <c r="X223" i="23"/>
  <c r="X224" i="23"/>
  <c r="X225" i="23"/>
  <c r="X226" i="23"/>
  <c r="X227" i="23"/>
  <c r="X228" i="23"/>
  <c r="X229" i="23"/>
  <c r="X230" i="23"/>
  <c r="X231" i="23"/>
  <c r="X232" i="23"/>
  <c r="X233" i="23"/>
  <c r="X234" i="23"/>
  <c r="X235" i="23"/>
  <c r="X236" i="23"/>
  <c r="X237" i="23"/>
  <c r="X238" i="23"/>
  <c r="X239" i="23"/>
  <c r="X240" i="23"/>
  <c r="X241" i="23"/>
  <c r="X242" i="23"/>
  <c r="X243" i="23"/>
  <c r="X244" i="23"/>
  <c r="X245" i="23"/>
  <c r="X246" i="23"/>
  <c r="X247" i="23"/>
  <c r="X248" i="23"/>
  <c r="X249" i="23"/>
  <c r="X250" i="23"/>
  <c r="X251" i="23"/>
  <c r="X252" i="23"/>
  <c r="X253" i="23"/>
  <c r="X254" i="23"/>
  <c r="X255" i="23"/>
  <c r="X256" i="23"/>
  <c r="X257" i="23"/>
  <c r="X258" i="23"/>
  <c r="X259" i="23"/>
  <c r="X260" i="23"/>
  <c r="X261" i="23"/>
  <c r="X262" i="23"/>
  <c r="X263" i="23"/>
  <c r="X264" i="23"/>
  <c r="X265" i="23"/>
  <c r="X266" i="23"/>
  <c r="X267" i="23"/>
  <c r="X268" i="23"/>
  <c r="X269" i="23"/>
  <c r="X270" i="23"/>
  <c r="X271" i="23"/>
  <c r="X272" i="23"/>
  <c r="X273" i="23"/>
  <c r="X274" i="23"/>
  <c r="X275" i="23"/>
  <c r="X276" i="23"/>
  <c r="X277" i="23"/>
  <c r="X278" i="23"/>
  <c r="X279" i="23"/>
  <c r="X280" i="23"/>
  <c r="X281" i="23"/>
  <c r="X282" i="23"/>
  <c r="X283" i="23"/>
  <c r="X284" i="23"/>
  <c r="X285" i="23"/>
  <c r="X286" i="23"/>
  <c r="X287" i="23"/>
  <c r="X288" i="23"/>
  <c r="X289" i="23"/>
  <c r="X290" i="23"/>
  <c r="X291" i="23"/>
  <c r="X292" i="23"/>
  <c r="X293" i="23"/>
  <c r="X294" i="23"/>
  <c r="X295" i="23"/>
  <c r="X296" i="23"/>
  <c r="X297" i="23"/>
  <c r="X298" i="23"/>
  <c r="X299" i="23"/>
  <c r="X300" i="23"/>
  <c r="X301" i="23"/>
  <c r="X302" i="23"/>
  <c r="X303" i="23"/>
  <c r="X304" i="23"/>
  <c r="X305" i="23"/>
  <c r="X306" i="23"/>
  <c r="X307" i="23"/>
  <c r="X308" i="23"/>
  <c r="X309" i="23"/>
  <c r="X310" i="23"/>
  <c r="X311" i="23"/>
  <c r="X312" i="23"/>
  <c r="X313" i="23"/>
  <c r="X314" i="23"/>
  <c r="X315" i="23"/>
  <c r="X316" i="23"/>
  <c r="X317" i="23"/>
  <c r="X318" i="23"/>
  <c r="X319" i="23"/>
  <c r="X320" i="23"/>
  <c r="X321" i="23"/>
  <c r="X322" i="23"/>
  <c r="X323" i="23"/>
  <c r="X324" i="23"/>
  <c r="X325" i="23"/>
  <c r="X326" i="23"/>
  <c r="X327" i="23"/>
  <c r="X328" i="23"/>
  <c r="X329" i="23"/>
  <c r="X330" i="23"/>
  <c r="X331" i="23"/>
  <c r="X332" i="23"/>
  <c r="X333" i="23"/>
  <c r="X334" i="23"/>
  <c r="X335" i="23"/>
  <c r="X336" i="23"/>
  <c r="X337" i="23"/>
  <c r="X338" i="23"/>
  <c r="X339" i="23"/>
  <c r="X340" i="23"/>
  <c r="X341" i="23"/>
  <c r="X342" i="23"/>
  <c r="X343" i="23"/>
  <c r="X344" i="23"/>
  <c r="X345" i="23"/>
  <c r="X346" i="23"/>
  <c r="X347" i="23"/>
  <c r="X348" i="23"/>
  <c r="X349" i="23"/>
  <c r="X350" i="23"/>
  <c r="X351" i="23"/>
  <c r="X352" i="23"/>
  <c r="X353" i="23"/>
  <c r="X354" i="23"/>
  <c r="X355" i="23"/>
  <c r="X356" i="23"/>
  <c r="X357" i="23"/>
  <c r="X358" i="23"/>
  <c r="X359" i="23"/>
  <c r="X360" i="23"/>
  <c r="X361" i="23"/>
  <c r="X362" i="23"/>
  <c r="X363" i="23"/>
  <c r="X364" i="23"/>
  <c r="X365" i="23"/>
  <c r="X366" i="23"/>
  <c r="X367" i="23"/>
  <c r="X368" i="23"/>
  <c r="X369" i="23"/>
  <c r="X370" i="23"/>
  <c r="X371" i="23"/>
  <c r="X372" i="23"/>
  <c r="X373" i="23"/>
  <c r="X374" i="23"/>
  <c r="X375" i="23"/>
  <c r="X376" i="23"/>
  <c r="X377" i="23"/>
  <c r="X378" i="23"/>
  <c r="X379" i="23"/>
  <c r="X380" i="23"/>
  <c r="X381" i="23"/>
  <c r="X382" i="23"/>
  <c r="X383" i="23"/>
  <c r="X384" i="23"/>
  <c r="X385" i="23"/>
  <c r="X386" i="23"/>
  <c r="X387" i="23"/>
  <c r="X388" i="23"/>
  <c r="X389" i="23"/>
  <c r="X390" i="23"/>
  <c r="X391" i="23"/>
  <c r="X392" i="23"/>
  <c r="X393" i="23"/>
  <c r="X394" i="23"/>
  <c r="X395" i="23"/>
  <c r="X396" i="23"/>
  <c r="X397" i="23"/>
  <c r="X398" i="23"/>
  <c r="X399" i="23"/>
  <c r="X400" i="23"/>
  <c r="X401" i="23"/>
  <c r="X402" i="23"/>
  <c r="X403" i="23"/>
  <c r="X404" i="23"/>
  <c r="X405" i="23"/>
  <c r="X406" i="23"/>
  <c r="X407" i="23"/>
  <c r="X408" i="23"/>
  <c r="X409" i="23"/>
  <c r="X410" i="23"/>
  <c r="X411" i="23"/>
  <c r="X412" i="23"/>
  <c r="X413" i="23"/>
  <c r="X414" i="23"/>
  <c r="X415" i="23"/>
  <c r="X416" i="23"/>
  <c r="X417" i="23"/>
  <c r="X418" i="23"/>
  <c r="X419" i="23"/>
  <c r="X420" i="23"/>
  <c r="X421" i="23"/>
  <c r="X22" i="23"/>
  <c r="W23" i="23"/>
  <c r="W24" i="23"/>
  <c r="W25" i="23"/>
  <c r="W26" i="23"/>
  <c r="W27" i="23"/>
  <c r="W28" i="23"/>
  <c r="W29" i="23"/>
  <c r="W30" i="23"/>
  <c r="W31" i="23"/>
  <c r="W32" i="23"/>
  <c r="W33" i="23"/>
  <c r="W34" i="23"/>
  <c r="W35" i="23"/>
  <c r="W36" i="23"/>
  <c r="W37" i="23"/>
  <c r="W38" i="23"/>
  <c r="W39" i="23"/>
  <c r="W40" i="23"/>
  <c r="W41" i="23"/>
  <c r="W42" i="23"/>
  <c r="W43" i="23"/>
  <c r="W44" i="23"/>
  <c r="W45" i="23"/>
  <c r="W46" i="23"/>
  <c r="W47" i="23"/>
  <c r="W48" i="23"/>
  <c r="W49" i="23"/>
  <c r="W50" i="23"/>
  <c r="W51" i="23"/>
  <c r="W52" i="23"/>
  <c r="W53" i="23"/>
  <c r="W54" i="23"/>
  <c r="W55" i="23"/>
  <c r="W56" i="23"/>
  <c r="W57" i="23"/>
  <c r="W58" i="23"/>
  <c r="W59" i="23"/>
  <c r="W60" i="23"/>
  <c r="W61" i="23"/>
  <c r="W62" i="23"/>
  <c r="W63" i="23"/>
  <c r="W64" i="23"/>
  <c r="W65" i="23"/>
  <c r="W66" i="23"/>
  <c r="W67" i="23"/>
  <c r="W68" i="23"/>
  <c r="W69" i="23"/>
  <c r="W70" i="23"/>
  <c r="W71" i="23"/>
  <c r="W72" i="23"/>
  <c r="W73" i="23"/>
  <c r="W74" i="23"/>
  <c r="W75" i="23"/>
  <c r="W76" i="23"/>
  <c r="W77" i="23"/>
  <c r="W78" i="23"/>
  <c r="W79" i="23"/>
  <c r="W80" i="23"/>
  <c r="W81" i="23"/>
  <c r="W82" i="23"/>
  <c r="W83" i="23"/>
  <c r="W84" i="23"/>
  <c r="W85" i="23"/>
  <c r="W86" i="23"/>
  <c r="W87" i="23"/>
  <c r="W88" i="23"/>
  <c r="W89" i="23"/>
  <c r="W90" i="23"/>
  <c r="W91" i="23"/>
  <c r="W92" i="23"/>
  <c r="W93" i="23"/>
  <c r="W94" i="23"/>
  <c r="W95" i="23"/>
  <c r="W96" i="23"/>
  <c r="W97" i="23"/>
  <c r="W98" i="23"/>
  <c r="W99" i="23"/>
  <c r="W100" i="23"/>
  <c r="W101" i="23"/>
  <c r="W102" i="23"/>
  <c r="W103" i="23"/>
  <c r="W104" i="23"/>
  <c r="W105" i="23"/>
  <c r="W106" i="23"/>
  <c r="W107" i="23"/>
  <c r="W108" i="23"/>
  <c r="W109" i="23"/>
  <c r="W110" i="23"/>
  <c r="W111" i="23"/>
  <c r="W112" i="23"/>
  <c r="W113" i="23"/>
  <c r="W114" i="23"/>
  <c r="W115" i="23"/>
  <c r="W116" i="23"/>
  <c r="W117" i="23"/>
  <c r="W118" i="23"/>
  <c r="W119" i="23"/>
  <c r="W120" i="23"/>
  <c r="W121" i="23"/>
  <c r="W122" i="23"/>
  <c r="W123" i="23"/>
  <c r="W124" i="23"/>
  <c r="W125" i="23"/>
  <c r="W126" i="23"/>
  <c r="W127" i="23"/>
  <c r="W128" i="23"/>
  <c r="W129" i="23"/>
  <c r="W130" i="23"/>
  <c r="W131" i="23"/>
  <c r="W132" i="23"/>
  <c r="W133" i="23"/>
  <c r="W134" i="23"/>
  <c r="W135" i="23"/>
  <c r="W136" i="23"/>
  <c r="W137" i="23"/>
  <c r="W138" i="23"/>
  <c r="W139" i="23"/>
  <c r="W140" i="23"/>
  <c r="W141" i="23"/>
  <c r="W142" i="23"/>
  <c r="W143" i="23"/>
  <c r="W144" i="23"/>
  <c r="W145" i="23"/>
  <c r="W146" i="23"/>
  <c r="W147" i="23"/>
  <c r="W148" i="23"/>
  <c r="W149" i="23"/>
  <c r="W150" i="23"/>
  <c r="W151" i="23"/>
  <c r="W152" i="23"/>
  <c r="W153" i="23"/>
  <c r="W154" i="23"/>
  <c r="W155" i="23"/>
  <c r="W156" i="23"/>
  <c r="W157" i="23"/>
  <c r="W158" i="23"/>
  <c r="W159" i="23"/>
  <c r="W160" i="23"/>
  <c r="W161" i="23"/>
  <c r="W162" i="23"/>
  <c r="W163" i="23"/>
  <c r="W164" i="23"/>
  <c r="W165" i="23"/>
  <c r="W166" i="23"/>
  <c r="W167" i="23"/>
  <c r="W168" i="23"/>
  <c r="W169" i="23"/>
  <c r="W170" i="23"/>
  <c r="W171" i="23"/>
  <c r="W172" i="23"/>
  <c r="W173" i="23"/>
  <c r="W174" i="23"/>
  <c r="W175" i="23"/>
  <c r="W176" i="23"/>
  <c r="W177" i="23"/>
  <c r="W178" i="23"/>
  <c r="W179" i="23"/>
  <c r="W180" i="23"/>
  <c r="W181" i="23"/>
  <c r="W182" i="23"/>
  <c r="W183" i="23"/>
  <c r="W184" i="23"/>
  <c r="W185" i="23"/>
  <c r="W186" i="23"/>
  <c r="W187" i="23"/>
  <c r="W188" i="23"/>
  <c r="W189" i="23"/>
  <c r="W190" i="23"/>
  <c r="W191" i="23"/>
  <c r="W192" i="23"/>
  <c r="W193" i="23"/>
  <c r="W194" i="23"/>
  <c r="W195" i="23"/>
  <c r="W196" i="23"/>
  <c r="W197" i="23"/>
  <c r="W198" i="23"/>
  <c r="W199" i="23"/>
  <c r="W200" i="23"/>
  <c r="W201" i="23"/>
  <c r="W202" i="23"/>
  <c r="W203" i="23"/>
  <c r="W204" i="23"/>
  <c r="W205" i="23"/>
  <c r="W206" i="23"/>
  <c r="W207" i="23"/>
  <c r="W208" i="23"/>
  <c r="W209" i="23"/>
  <c r="W210" i="23"/>
  <c r="W211" i="23"/>
  <c r="W212" i="23"/>
  <c r="W213" i="23"/>
  <c r="W214" i="23"/>
  <c r="W215" i="23"/>
  <c r="W216" i="23"/>
  <c r="W217" i="23"/>
  <c r="W218" i="23"/>
  <c r="W219" i="23"/>
  <c r="W220" i="23"/>
  <c r="W221" i="23"/>
  <c r="W222" i="23"/>
  <c r="W223" i="23"/>
  <c r="W224" i="23"/>
  <c r="W225" i="23"/>
  <c r="W226" i="23"/>
  <c r="W227" i="23"/>
  <c r="W228" i="23"/>
  <c r="W229" i="23"/>
  <c r="W230" i="23"/>
  <c r="W231" i="23"/>
  <c r="W232" i="23"/>
  <c r="W233" i="23"/>
  <c r="W234" i="23"/>
  <c r="W235" i="23"/>
  <c r="W236" i="23"/>
  <c r="W237" i="23"/>
  <c r="W238" i="23"/>
  <c r="W239" i="23"/>
  <c r="W240" i="23"/>
  <c r="W241" i="23"/>
  <c r="W242" i="23"/>
  <c r="W243" i="23"/>
  <c r="W244" i="23"/>
  <c r="W245" i="23"/>
  <c r="W246" i="23"/>
  <c r="W247" i="23"/>
  <c r="W248" i="23"/>
  <c r="W249" i="23"/>
  <c r="W250" i="23"/>
  <c r="W251" i="23"/>
  <c r="W252" i="23"/>
  <c r="W253" i="23"/>
  <c r="W254" i="23"/>
  <c r="W255" i="23"/>
  <c r="W256" i="23"/>
  <c r="W257" i="23"/>
  <c r="W258" i="23"/>
  <c r="W259" i="23"/>
  <c r="W260" i="23"/>
  <c r="W261" i="23"/>
  <c r="W262" i="23"/>
  <c r="W263" i="23"/>
  <c r="W264" i="23"/>
  <c r="W265" i="23"/>
  <c r="W266" i="23"/>
  <c r="W267" i="23"/>
  <c r="W268" i="23"/>
  <c r="W269" i="23"/>
  <c r="W270" i="23"/>
  <c r="W271" i="23"/>
  <c r="W272" i="23"/>
  <c r="W273" i="23"/>
  <c r="W274" i="23"/>
  <c r="W275" i="23"/>
  <c r="W276" i="23"/>
  <c r="W277" i="23"/>
  <c r="W278" i="23"/>
  <c r="W279" i="23"/>
  <c r="W280" i="23"/>
  <c r="W281" i="23"/>
  <c r="W282" i="23"/>
  <c r="W283" i="23"/>
  <c r="W284" i="23"/>
  <c r="W285" i="23"/>
  <c r="W286" i="23"/>
  <c r="W287" i="23"/>
  <c r="W288" i="23"/>
  <c r="W289" i="23"/>
  <c r="W290" i="23"/>
  <c r="W291" i="23"/>
  <c r="W292" i="23"/>
  <c r="W293" i="23"/>
  <c r="W294" i="23"/>
  <c r="W295" i="23"/>
  <c r="W296" i="23"/>
  <c r="W297" i="23"/>
  <c r="W298" i="23"/>
  <c r="W299" i="23"/>
  <c r="W300" i="23"/>
  <c r="W301" i="23"/>
  <c r="W302" i="23"/>
  <c r="W303" i="23"/>
  <c r="W304" i="23"/>
  <c r="W305" i="23"/>
  <c r="W306" i="23"/>
  <c r="W307" i="23"/>
  <c r="W308" i="23"/>
  <c r="W309" i="23"/>
  <c r="W310" i="23"/>
  <c r="W311" i="23"/>
  <c r="W312" i="23"/>
  <c r="W313" i="23"/>
  <c r="W314" i="23"/>
  <c r="W315" i="23"/>
  <c r="W316" i="23"/>
  <c r="W317" i="23"/>
  <c r="W318" i="23"/>
  <c r="W319" i="23"/>
  <c r="W320" i="23"/>
  <c r="W321" i="23"/>
  <c r="W322" i="23"/>
  <c r="W323" i="23"/>
  <c r="W324" i="23"/>
  <c r="W325" i="23"/>
  <c r="W326" i="23"/>
  <c r="W327" i="23"/>
  <c r="W328" i="23"/>
  <c r="W329" i="23"/>
  <c r="W330" i="23"/>
  <c r="W331" i="23"/>
  <c r="W332" i="23"/>
  <c r="W333" i="23"/>
  <c r="W334" i="23"/>
  <c r="W335" i="23"/>
  <c r="W336" i="23"/>
  <c r="W337" i="23"/>
  <c r="W338" i="23"/>
  <c r="W339" i="23"/>
  <c r="W340" i="23"/>
  <c r="W341" i="23"/>
  <c r="W342" i="23"/>
  <c r="W343" i="23"/>
  <c r="W344" i="23"/>
  <c r="W345" i="23"/>
  <c r="W346" i="23"/>
  <c r="W347" i="23"/>
  <c r="W348" i="23"/>
  <c r="W349" i="23"/>
  <c r="W350" i="23"/>
  <c r="W351" i="23"/>
  <c r="W352" i="23"/>
  <c r="W353" i="23"/>
  <c r="W354" i="23"/>
  <c r="W355" i="23"/>
  <c r="W356" i="23"/>
  <c r="W357" i="23"/>
  <c r="W358" i="23"/>
  <c r="W359" i="23"/>
  <c r="W360" i="23"/>
  <c r="W361" i="23"/>
  <c r="W362" i="23"/>
  <c r="W363" i="23"/>
  <c r="W364" i="23"/>
  <c r="W365" i="23"/>
  <c r="W366" i="23"/>
  <c r="W367" i="23"/>
  <c r="W368" i="23"/>
  <c r="W369" i="23"/>
  <c r="W370" i="23"/>
  <c r="W371" i="23"/>
  <c r="W372" i="23"/>
  <c r="W373" i="23"/>
  <c r="W374" i="23"/>
  <c r="W375" i="23"/>
  <c r="W376" i="23"/>
  <c r="W377" i="23"/>
  <c r="W378" i="23"/>
  <c r="W379" i="23"/>
  <c r="W380" i="23"/>
  <c r="W381" i="23"/>
  <c r="W382" i="23"/>
  <c r="W383" i="23"/>
  <c r="W384" i="23"/>
  <c r="W385" i="23"/>
  <c r="W386" i="23"/>
  <c r="W387" i="23"/>
  <c r="W388" i="23"/>
  <c r="W389" i="23"/>
  <c r="W390" i="23"/>
  <c r="W391" i="23"/>
  <c r="W392" i="23"/>
  <c r="W393" i="23"/>
  <c r="W394" i="23"/>
  <c r="W395" i="23"/>
  <c r="W396" i="23"/>
  <c r="W397" i="23"/>
  <c r="W398" i="23"/>
  <c r="W399" i="23"/>
  <c r="W400" i="23"/>
  <c r="W401" i="23"/>
  <c r="W402" i="23"/>
  <c r="W403" i="23"/>
  <c r="W404" i="23"/>
  <c r="W405" i="23"/>
  <c r="W406" i="23"/>
  <c r="W407" i="23"/>
  <c r="W408" i="23"/>
  <c r="W409" i="23"/>
  <c r="W410" i="23"/>
  <c r="W411" i="23"/>
  <c r="W412" i="23"/>
  <c r="W413" i="23"/>
  <c r="W414" i="23"/>
  <c r="W415" i="23"/>
  <c r="W416" i="23"/>
  <c r="W417" i="23"/>
  <c r="W418" i="23"/>
  <c r="W419" i="23"/>
  <c r="W420" i="23"/>
  <c r="W421" i="23"/>
  <c r="C23" i="23"/>
  <c r="C24" i="23"/>
  <c r="C25" i="23"/>
  <c r="AM25" i="23" s="1"/>
  <c r="C26" i="23"/>
  <c r="AM26" i="23" s="1"/>
  <c r="C27" i="23"/>
  <c r="AM27" i="23" s="1"/>
  <c r="C28" i="23"/>
  <c r="AM28" i="23" s="1"/>
  <c r="C29" i="23"/>
  <c r="AM29" i="23" s="1"/>
  <c r="C30" i="23"/>
  <c r="AM30" i="23" s="1"/>
  <c r="C31" i="23"/>
  <c r="AM31" i="23" s="1"/>
  <c r="C32" i="23"/>
  <c r="AM32" i="23" s="1"/>
  <c r="C33" i="23"/>
  <c r="C34" i="23"/>
  <c r="C35" i="23"/>
  <c r="C36" i="23"/>
  <c r="C37" i="23"/>
  <c r="C38" i="23"/>
  <c r="C39" i="23"/>
  <c r="C40" i="23"/>
  <c r="C41" i="23"/>
  <c r="C42" i="23"/>
  <c r="C43" i="23"/>
  <c r="C44" i="23"/>
  <c r="C45" i="23"/>
  <c r="C46" i="23"/>
  <c r="C47" i="23"/>
  <c r="C48" i="23"/>
  <c r="C49" i="23"/>
  <c r="C50" i="23"/>
  <c r="C51" i="23"/>
  <c r="C52" i="23"/>
  <c r="C53" i="23"/>
  <c r="C54" i="23"/>
  <c r="C55" i="23"/>
  <c r="C56" i="23"/>
  <c r="C57" i="23"/>
  <c r="C58" i="23"/>
  <c r="C59" i="23"/>
  <c r="C60" i="23"/>
  <c r="C61" i="23"/>
  <c r="C62" i="23"/>
  <c r="C63" i="23"/>
  <c r="C64" i="23"/>
  <c r="C65" i="23"/>
  <c r="C66" i="23"/>
  <c r="C67" i="23"/>
  <c r="C68" i="23"/>
  <c r="C69" i="23"/>
  <c r="C70" i="23"/>
  <c r="C71" i="23"/>
  <c r="C72" i="23"/>
  <c r="C73" i="23"/>
  <c r="C74" i="23"/>
  <c r="C75" i="23"/>
  <c r="C76" i="23"/>
  <c r="C77" i="23"/>
  <c r="C78" i="23"/>
  <c r="AM78" i="23" s="1"/>
  <c r="C79" i="23"/>
  <c r="C80" i="23"/>
  <c r="C81" i="23"/>
  <c r="C82" i="23"/>
  <c r="C83" i="23"/>
  <c r="C84" i="23"/>
  <c r="C85" i="23"/>
  <c r="C86" i="23"/>
  <c r="C87" i="23"/>
  <c r="C88" i="23"/>
  <c r="C89" i="23"/>
  <c r="C90" i="23"/>
  <c r="C91" i="23"/>
  <c r="C92" i="23"/>
  <c r="C93" i="23"/>
  <c r="C94" i="23"/>
  <c r="C95" i="23"/>
  <c r="C96" i="23"/>
  <c r="C97" i="23"/>
  <c r="C98" i="23"/>
  <c r="C99" i="23"/>
  <c r="C100" i="23"/>
  <c r="C101" i="23"/>
  <c r="C102" i="23"/>
  <c r="C103" i="23"/>
  <c r="C104" i="23"/>
  <c r="C105" i="23"/>
  <c r="C106" i="23"/>
  <c r="C107" i="23"/>
  <c r="C108" i="23"/>
  <c r="C109" i="23"/>
  <c r="C110" i="23"/>
  <c r="C111" i="23"/>
  <c r="C112" i="23"/>
  <c r="C113" i="23"/>
  <c r="C114" i="23"/>
  <c r="C115" i="23"/>
  <c r="C116" i="23"/>
  <c r="C117" i="23"/>
  <c r="C118" i="23"/>
  <c r="C119" i="23"/>
  <c r="C120" i="23"/>
  <c r="C121" i="23"/>
  <c r="C122" i="23"/>
  <c r="C123" i="23"/>
  <c r="C124" i="23"/>
  <c r="C125" i="23"/>
  <c r="C126" i="23"/>
  <c r="C127" i="23"/>
  <c r="C128" i="23"/>
  <c r="C129" i="23"/>
  <c r="C130" i="23"/>
  <c r="C131" i="23"/>
  <c r="C132" i="23"/>
  <c r="C133" i="23"/>
  <c r="C134" i="23"/>
  <c r="C135" i="23"/>
  <c r="C136" i="23"/>
  <c r="C137" i="23"/>
  <c r="C138" i="23"/>
  <c r="C139" i="23"/>
  <c r="C140" i="23"/>
  <c r="C141" i="23"/>
  <c r="C142" i="23"/>
  <c r="C143" i="23"/>
  <c r="C144" i="23"/>
  <c r="C145" i="23"/>
  <c r="C146" i="23"/>
  <c r="C147" i="23"/>
  <c r="C148" i="23"/>
  <c r="C149" i="23"/>
  <c r="C150" i="23"/>
  <c r="C151" i="23"/>
  <c r="C152" i="23"/>
  <c r="C153" i="23"/>
  <c r="C154" i="23"/>
  <c r="C155" i="23"/>
  <c r="C156" i="23"/>
  <c r="C157" i="23"/>
  <c r="C158" i="23"/>
  <c r="C159" i="23"/>
  <c r="C160" i="23"/>
  <c r="C161" i="23"/>
  <c r="C162" i="23"/>
  <c r="C163" i="23"/>
  <c r="C164" i="23"/>
  <c r="C165" i="23"/>
  <c r="C166" i="23"/>
  <c r="C167" i="23"/>
  <c r="C168" i="23"/>
  <c r="C169" i="23"/>
  <c r="C170" i="23"/>
  <c r="C171" i="23"/>
  <c r="C172" i="23"/>
  <c r="C173" i="23"/>
  <c r="C174" i="23"/>
  <c r="C175" i="23"/>
  <c r="C176" i="23"/>
  <c r="C177" i="23"/>
  <c r="C178" i="23"/>
  <c r="C179" i="23"/>
  <c r="C180" i="23"/>
  <c r="C181" i="23"/>
  <c r="C182" i="23"/>
  <c r="C183" i="23"/>
  <c r="C184" i="23"/>
  <c r="C185" i="23"/>
  <c r="C186" i="23"/>
  <c r="C187" i="23"/>
  <c r="C188" i="23"/>
  <c r="C189" i="23"/>
  <c r="C190" i="23"/>
  <c r="C191" i="23"/>
  <c r="C192" i="23"/>
  <c r="C193" i="23"/>
  <c r="C194" i="23"/>
  <c r="C195" i="23"/>
  <c r="C196" i="23"/>
  <c r="C197" i="23"/>
  <c r="C198" i="23"/>
  <c r="C199" i="23"/>
  <c r="C200" i="23"/>
  <c r="C201" i="23"/>
  <c r="C202" i="23"/>
  <c r="C203" i="23"/>
  <c r="C204" i="23"/>
  <c r="C205" i="23"/>
  <c r="C206" i="23"/>
  <c r="C207" i="23"/>
  <c r="C208" i="23"/>
  <c r="C209" i="23"/>
  <c r="C210" i="23"/>
  <c r="C211" i="23"/>
  <c r="C212" i="23"/>
  <c r="C213" i="23"/>
  <c r="C214" i="23"/>
  <c r="C215" i="23"/>
  <c r="C216" i="23"/>
  <c r="C217" i="23"/>
  <c r="C218" i="23"/>
  <c r="C219" i="23"/>
  <c r="C220" i="23"/>
  <c r="C221" i="23"/>
  <c r="C222" i="23"/>
  <c r="C223" i="23"/>
  <c r="C224" i="23"/>
  <c r="C225" i="23"/>
  <c r="C226" i="23"/>
  <c r="C227" i="23"/>
  <c r="C228" i="23"/>
  <c r="C229" i="23"/>
  <c r="C230" i="23"/>
  <c r="C231" i="23"/>
  <c r="C232" i="23"/>
  <c r="C233" i="23"/>
  <c r="C234" i="23"/>
  <c r="C235" i="23"/>
  <c r="C236" i="23"/>
  <c r="C237" i="23"/>
  <c r="C238" i="23"/>
  <c r="C239" i="23"/>
  <c r="C240" i="23"/>
  <c r="C241" i="23"/>
  <c r="C242" i="23"/>
  <c r="C243" i="23"/>
  <c r="C244" i="23"/>
  <c r="C245" i="23"/>
  <c r="C246" i="23"/>
  <c r="C247" i="23"/>
  <c r="C248" i="23"/>
  <c r="C249" i="23"/>
  <c r="C250" i="23"/>
  <c r="C251" i="23"/>
  <c r="C252" i="23"/>
  <c r="C253" i="23"/>
  <c r="C254" i="23"/>
  <c r="C255" i="23"/>
  <c r="C256" i="23"/>
  <c r="C257" i="23"/>
  <c r="C258" i="23"/>
  <c r="C259" i="23"/>
  <c r="C260" i="23"/>
  <c r="C261" i="23"/>
  <c r="C262" i="23"/>
  <c r="C263" i="23"/>
  <c r="C264" i="23"/>
  <c r="C265" i="23"/>
  <c r="C266" i="23"/>
  <c r="C267" i="23"/>
  <c r="C268" i="23"/>
  <c r="C269" i="23"/>
  <c r="C270" i="23"/>
  <c r="C271" i="23"/>
  <c r="C272" i="23"/>
  <c r="C273" i="23"/>
  <c r="C274" i="23"/>
  <c r="C275" i="23"/>
  <c r="C276" i="23"/>
  <c r="C277" i="23"/>
  <c r="C278" i="23"/>
  <c r="C279" i="23"/>
  <c r="C280" i="23"/>
  <c r="C281" i="23"/>
  <c r="C282" i="23"/>
  <c r="C283" i="23"/>
  <c r="C284" i="23"/>
  <c r="C285" i="23"/>
  <c r="C286" i="23"/>
  <c r="C287" i="23"/>
  <c r="C288" i="23"/>
  <c r="C289" i="23"/>
  <c r="C290" i="23"/>
  <c r="C291" i="23"/>
  <c r="C292" i="23"/>
  <c r="C293" i="23"/>
  <c r="C294" i="23"/>
  <c r="C295" i="23"/>
  <c r="C296" i="23"/>
  <c r="C297" i="23"/>
  <c r="C298" i="23"/>
  <c r="C299" i="23"/>
  <c r="C300" i="23"/>
  <c r="C301" i="23"/>
  <c r="C302" i="23"/>
  <c r="C303" i="23"/>
  <c r="C304" i="23"/>
  <c r="C305" i="23"/>
  <c r="C306" i="23"/>
  <c r="C307" i="23"/>
  <c r="C308" i="23"/>
  <c r="C309" i="23"/>
  <c r="C310" i="23"/>
  <c r="C311" i="23"/>
  <c r="C312" i="23"/>
  <c r="C313" i="23"/>
  <c r="C314" i="23"/>
  <c r="C315" i="23"/>
  <c r="C316" i="23"/>
  <c r="C317" i="23"/>
  <c r="C318" i="23"/>
  <c r="C319" i="23"/>
  <c r="C320" i="23"/>
  <c r="C321" i="23"/>
  <c r="C322" i="23"/>
  <c r="C323" i="23"/>
  <c r="C324" i="23"/>
  <c r="C325" i="23"/>
  <c r="C326" i="23"/>
  <c r="C327" i="23"/>
  <c r="C328" i="23"/>
  <c r="C329" i="23"/>
  <c r="C330" i="23"/>
  <c r="C331" i="23"/>
  <c r="C332" i="23"/>
  <c r="C333" i="23"/>
  <c r="C334" i="23"/>
  <c r="C335" i="23"/>
  <c r="C336" i="23"/>
  <c r="C337" i="23"/>
  <c r="C338" i="23"/>
  <c r="C339" i="23"/>
  <c r="C340" i="23"/>
  <c r="C341" i="23"/>
  <c r="C342" i="23"/>
  <c r="C343" i="23"/>
  <c r="C344" i="23"/>
  <c r="C345" i="23"/>
  <c r="C346" i="23"/>
  <c r="C347" i="23"/>
  <c r="C348" i="23"/>
  <c r="C349" i="23"/>
  <c r="C350" i="23"/>
  <c r="C351" i="23"/>
  <c r="C352" i="23"/>
  <c r="C353" i="23"/>
  <c r="C354" i="23"/>
  <c r="C355" i="23"/>
  <c r="C356" i="23"/>
  <c r="C357" i="23"/>
  <c r="C358" i="23"/>
  <c r="C359" i="23"/>
  <c r="C360" i="23"/>
  <c r="C361" i="23"/>
  <c r="C362" i="23"/>
  <c r="C363" i="23"/>
  <c r="C364" i="23"/>
  <c r="C365" i="23"/>
  <c r="C366" i="23"/>
  <c r="C367" i="23"/>
  <c r="C368" i="23"/>
  <c r="C369" i="23"/>
  <c r="C370" i="23"/>
  <c r="C371" i="23"/>
  <c r="C372" i="23"/>
  <c r="C373" i="23"/>
  <c r="C374" i="23"/>
  <c r="C375" i="23"/>
  <c r="C376" i="23"/>
  <c r="C377" i="23"/>
  <c r="C378" i="23"/>
  <c r="C379" i="23"/>
  <c r="C380" i="23"/>
  <c r="C381" i="23"/>
  <c r="C382" i="23"/>
  <c r="C383" i="23"/>
  <c r="C384" i="23"/>
  <c r="C385" i="23"/>
  <c r="C386" i="23"/>
  <c r="C387" i="23"/>
  <c r="C388" i="23"/>
  <c r="C389" i="23"/>
  <c r="C390" i="23"/>
  <c r="C391" i="23"/>
  <c r="C392" i="23"/>
  <c r="C393" i="23"/>
  <c r="C394" i="23"/>
  <c r="C395" i="23"/>
  <c r="C396" i="23"/>
  <c r="C397" i="23"/>
  <c r="C398" i="23"/>
  <c r="C399" i="23"/>
  <c r="C400" i="23"/>
  <c r="C401" i="23"/>
  <c r="C402" i="23"/>
  <c r="C403" i="23"/>
  <c r="C404" i="23"/>
  <c r="C405" i="23"/>
  <c r="C406" i="23"/>
  <c r="C407" i="23"/>
  <c r="C408" i="23"/>
  <c r="C409" i="23"/>
  <c r="C410" i="23"/>
  <c r="C411" i="23"/>
  <c r="C412" i="23"/>
  <c r="C413" i="23"/>
  <c r="C414" i="23"/>
  <c r="C415" i="23"/>
  <c r="C416" i="23"/>
  <c r="C417" i="23"/>
  <c r="C418" i="23"/>
  <c r="C419" i="23"/>
  <c r="C420" i="23"/>
  <c r="C421" i="23"/>
  <c r="C22" i="23"/>
  <c r="AI7" i="19"/>
  <c r="AN72" i="19" l="1"/>
  <c r="AO72" i="23"/>
  <c r="BM72" i="19" s="1"/>
  <c r="AN70" i="19"/>
  <c r="AO70" i="23"/>
  <c r="BM70" i="19" s="1"/>
  <c r="AN68" i="19"/>
  <c r="AO68" i="23"/>
  <c r="BM68" i="19" s="1"/>
  <c r="AN66" i="19"/>
  <c r="AO66" i="23"/>
  <c r="BM66" i="19" s="1"/>
  <c r="AN64" i="19"/>
  <c r="AO64" i="23"/>
  <c r="BM64" i="19" s="1"/>
  <c r="AN62" i="19"/>
  <c r="AO62" i="23"/>
  <c r="BM62" i="19" s="1"/>
  <c r="AN60" i="19"/>
  <c r="AO60" i="23"/>
  <c r="BM60" i="19" s="1"/>
  <c r="AN58" i="19"/>
  <c r="AO58" i="23"/>
  <c r="BM58" i="19" s="1"/>
  <c r="AN56" i="19"/>
  <c r="AO56" i="23"/>
  <c r="BM56" i="19" s="1"/>
  <c r="AN54" i="19"/>
  <c r="AO54" i="23"/>
  <c r="BM54" i="19" s="1"/>
  <c r="AN52" i="19"/>
  <c r="AO52" i="23"/>
  <c r="AN50" i="19"/>
  <c r="AO50" i="23"/>
  <c r="AN48" i="19"/>
  <c r="AO48" i="23"/>
  <c r="AN46" i="19"/>
  <c r="AO46" i="23"/>
  <c r="AN44" i="19"/>
  <c r="AO44" i="23"/>
  <c r="AN42" i="19"/>
  <c r="AO42" i="23"/>
  <c r="BM42" i="19" s="1"/>
  <c r="AN40" i="19"/>
  <c r="AO40" i="23"/>
  <c r="AN36" i="19"/>
  <c r="AO36" i="23"/>
  <c r="AN34" i="19"/>
  <c r="AO34" i="23"/>
  <c r="AN71" i="19"/>
  <c r="AO71" i="23"/>
  <c r="BM71" i="19" s="1"/>
  <c r="AN69" i="19"/>
  <c r="AO69" i="23"/>
  <c r="BM69" i="19" s="1"/>
  <c r="AN67" i="19"/>
  <c r="AO67" i="23"/>
  <c r="BM67" i="19" s="1"/>
  <c r="AN65" i="19"/>
  <c r="AO65" i="23"/>
  <c r="BM65" i="19" s="1"/>
  <c r="AN63" i="19"/>
  <c r="AO63" i="23"/>
  <c r="BM63" i="19" s="1"/>
  <c r="AN61" i="19"/>
  <c r="AO61" i="23"/>
  <c r="BM61" i="19" s="1"/>
  <c r="AN59" i="19"/>
  <c r="AO59" i="23"/>
  <c r="BM59" i="19" s="1"/>
  <c r="AN57" i="19"/>
  <c r="AO57" i="23"/>
  <c r="BM57" i="19" s="1"/>
  <c r="AN55" i="19"/>
  <c r="AO55" i="23"/>
  <c r="BM55" i="19" s="1"/>
  <c r="AN53" i="19"/>
  <c r="AO53" i="23"/>
  <c r="AN51" i="19"/>
  <c r="AO51" i="23"/>
  <c r="AN49" i="19"/>
  <c r="AO49" i="23"/>
  <c r="AN47" i="19"/>
  <c r="AO47" i="23"/>
  <c r="BM47" i="19" s="1"/>
  <c r="AN45" i="19"/>
  <c r="AO45" i="23"/>
  <c r="AN43" i="19"/>
  <c r="AO43" i="23"/>
  <c r="AN41" i="19"/>
  <c r="AO41" i="23"/>
  <c r="AN37" i="19"/>
  <c r="AO37" i="23"/>
  <c r="AN35" i="19"/>
  <c r="AO35" i="23"/>
  <c r="AN33" i="19"/>
  <c r="AO33" i="23"/>
  <c r="AM22" i="23"/>
  <c r="AJ22" i="23"/>
  <c r="BG22" i="19" s="1"/>
  <c r="AH421" i="23"/>
  <c r="AM421" i="23"/>
  <c r="AH419" i="23"/>
  <c r="AM419" i="23"/>
  <c r="AH417" i="23"/>
  <c r="AM417" i="23"/>
  <c r="AH415" i="23"/>
  <c r="AM415" i="23"/>
  <c r="AH411" i="23"/>
  <c r="AM411" i="23"/>
  <c r="AH409" i="23"/>
  <c r="AM409" i="23"/>
  <c r="AH405" i="23"/>
  <c r="AM405" i="23"/>
  <c r="AH403" i="23"/>
  <c r="AM403" i="23"/>
  <c r="AH399" i="23"/>
  <c r="AM399" i="23"/>
  <c r="AH397" i="23"/>
  <c r="AM397" i="23"/>
  <c r="AH395" i="23"/>
  <c r="AM395" i="23"/>
  <c r="AH391" i="23"/>
  <c r="AM391" i="23"/>
  <c r="AH389" i="23"/>
  <c r="AM389" i="23"/>
  <c r="AH387" i="23"/>
  <c r="AM387" i="23"/>
  <c r="AH385" i="23"/>
  <c r="AM385" i="23"/>
  <c r="AH381" i="23"/>
  <c r="AM381" i="23"/>
  <c r="AH379" i="23"/>
  <c r="AM379" i="23"/>
  <c r="AH375" i="23"/>
  <c r="AM375" i="23"/>
  <c r="AH373" i="23"/>
  <c r="AM373" i="23"/>
  <c r="AH371" i="23"/>
  <c r="AM371" i="23"/>
  <c r="AH367" i="23"/>
  <c r="AM367" i="23"/>
  <c r="AH365" i="23"/>
  <c r="AM365" i="23"/>
  <c r="AH361" i="23"/>
  <c r="AM361" i="23"/>
  <c r="AH359" i="23"/>
  <c r="AM359" i="23"/>
  <c r="AH355" i="23"/>
  <c r="AM355" i="23"/>
  <c r="AH353" i="23"/>
  <c r="AM353" i="23"/>
  <c r="AH349" i="23"/>
  <c r="AM349" i="23"/>
  <c r="AH347" i="23"/>
  <c r="AM347" i="23"/>
  <c r="AH343" i="23"/>
  <c r="AM343" i="23"/>
  <c r="AH341" i="23"/>
  <c r="AM341" i="23"/>
  <c r="AH337" i="23"/>
  <c r="AM337" i="23"/>
  <c r="AH335" i="23"/>
  <c r="AM335" i="23"/>
  <c r="AH333" i="23"/>
  <c r="AM333" i="23"/>
  <c r="AH329" i="23"/>
  <c r="AM329" i="23"/>
  <c r="AH327" i="23"/>
  <c r="AM327" i="23"/>
  <c r="AH323" i="23"/>
  <c r="AM323" i="23"/>
  <c r="AH321" i="23"/>
  <c r="AM321" i="23"/>
  <c r="AH317" i="23"/>
  <c r="AM317" i="23"/>
  <c r="AH315" i="23"/>
  <c r="AM315" i="23"/>
  <c r="AH313" i="23"/>
  <c r="AM313" i="23"/>
  <c r="AH309" i="23"/>
  <c r="AM309" i="23"/>
  <c r="AH307" i="23"/>
  <c r="AM307" i="23"/>
  <c r="AH305" i="23"/>
  <c r="AM305" i="23"/>
  <c r="AH303" i="23"/>
  <c r="AM303" i="23"/>
  <c r="AH299" i="23"/>
  <c r="AM299" i="23"/>
  <c r="AH297" i="23"/>
  <c r="AM297" i="23"/>
  <c r="AH295" i="23"/>
  <c r="AM295" i="23"/>
  <c r="AH291" i="23"/>
  <c r="AM291" i="23"/>
  <c r="AH289" i="23"/>
  <c r="AM289" i="23"/>
  <c r="AH287" i="23"/>
  <c r="AM287" i="23"/>
  <c r="AH283" i="23"/>
  <c r="AM283" i="23"/>
  <c r="AH281" i="23"/>
  <c r="AM281" i="23"/>
  <c r="AH277" i="23"/>
  <c r="AM277" i="23"/>
  <c r="AH275" i="23"/>
  <c r="AM275" i="23"/>
  <c r="AH273" i="23"/>
  <c r="AM273" i="23"/>
  <c r="AH269" i="23"/>
  <c r="AM269" i="23"/>
  <c r="AH267" i="23"/>
  <c r="AM267" i="23"/>
  <c r="AH265" i="23"/>
  <c r="AM265" i="23"/>
  <c r="AH261" i="23"/>
  <c r="AM261" i="23"/>
  <c r="AH259" i="23"/>
  <c r="AM259" i="23"/>
  <c r="AH257" i="23"/>
  <c r="AM257" i="23"/>
  <c r="AH255" i="23"/>
  <c r="AM255" i="23"/>
  <c r="AH251" i="23"/>
  <c r="AM251" i="23"/>
  <c r="AH249" i="23"/>
  <c r="AM249" i="23"/>
  <c r="AH247" i="23"/>
  <c r="AM247" i="23"/>
  <c r="AH243" i="23"/>
  <c r="AM243" i="23"/>
  <c r="AH241" i="23"/>
  <c r="AM241" i="23"/>
  <c r="AH237" i="23"/>
  <c r="AM237" i="23"/>
  <c r="AH235" i="23"/>
  <c r="AM235" i="23"/>
  <c r="AH233" i="23"/>
  <c r="AM233" i="23"/>
  <c r="AH229" i="23"/>
  <c r="AM229" i="23"/>
  <c r="AH227" i="23"/>
  <c r="AM227" i="23"/>
  <c r="AH223" i="23"/>
  <c r="AM223" i="23"/>
  <c r="AH221" i="23"/>
  <c r="AM221" i="23"/>
  <c r="AH219" i="23"/>
  <c r="AM219" i="23"/>
  <c r="AH215" i="23"/>
  <c r="AM215" i="23"/>
  <c r="AH213" i="23"/>
  <c r="AM213" i="23"/>
  <c r="AH211" i="23"/>
  <c r="AM211" i="23"/>
  <c r="AH207" i="23"/>
  <c r="AM207" i="23"/>
  <c r="AH205" i="23"/>
  <c r="AM205" i="23"/>
  <c r="AH201" i="23"/>
  <c r="AM201" i="23"/>
  <c r="AH199" i="23"/>
  <c r="AM199" i="23"/>
  <c r="AH197" i="23"/>
  <c r="AM197" i="23"/>
  <c r="AH193" i="23"/>
  <c r="AM193" i="23"/>
  <c r="AH191" i="23"/>
  <c r="AM191" i="23"/>
  <c r="AH189" i="23"/>
  <c r="AM189" i="23"/>
  <c r="AH187" i="23"/>
  <c r="AM187" i="23"/>
  <c r="AH183" i="23"/>
  <c r="AM183" i="23"/>
  <c r="AH181" i="23"/>
  <c r="AM181" i="23"/>
  <c r="AH179" i="23"/>
  <c r="AM179" i="23"/>
  <c r="AH175" i="23"/>
  <c r="AM175" i="23"/>
  <c r="AH173" i="23"/>
  <c r="AM173" i="23"/>
  <c r="AH171" i="23"/>
  <c r="AM171" i="23"/>
  <c r="AH167" i="23"/>
  <c r="AM167" i="23"/>
  <c r="AH163" i="23"/>
  <c r="AM163" i="23"/>
  <c r="AH161" i="23"/>
  <c r="AM161" i="23"/>
  <c r="AH157" i="23"/>
  <c r="AM157" i="23"/>
  <c r="AH155" i="23"/>
  <c r="AM155" i="23"/>
  <c r="AH151" i="23"/>
  <c r="AM151" i="23"/>
  <c r="AH149" i="23"/>
  <c r="AM149" i="23"/>
  <c r="AH145" i="23"/>
  <c r="AM145" i="23"/>
  <c r="AH143" i="23"/>
  <c r="AM143" i="23"/>
  <c r="AH141" i="23"/>
  <c r="AM141" i="23"/>
  <c r="AH137" i="23"/>
  <c r="AM137" i="23"/>
  <c r="AH135" i="23"/>
  <c r="AM135" i="23"/>
  <c r="AH133" i="23"/>
  <c r="AM133" i="23"/>
  <c r="AH131" i="23"/>
  <c r="AM131" i="23"/>
  <c r="AH127" i="23"/>
  <c r="AM127" i="23"/>
  <c r="AH125" i="23"/>
  <c r="AM125" i="23"/>
  <c r="AH123" i="23"/>
  <c r="AM123" i="23"/>
  <c r="BG121" i="19"/>
  <c r="AM121" i="23"/>
  <c r="AH117" i="23"/>
  <c r="AM117" i="23"/>
  <c r="AH115" i="23"/>
  <c r="AM115" i="23"/>
  <c r="AH113" i="23"/>
  <c r="AM113" i="23"/>
  <c r="AH111" i="23"/>
  <c r="AM111" i="23"/>
  <c r="AH107" i="23"/>
  <c r="AM107" i="23"/>
  <c r="AH105" i="23"/>
  <c r="AM105" i="23"/>
  <c r="AH103" i="23"/>
  <c r="AM103" i="23"/>
  <c r="AH99" i="23"/>
  <c r="AM99" i="23"/>
  <c r="AH97" i="23"/>
  <c r="AM97" i="23"/>
  <c r="AH93" i="23"/>
  <c r="AM93" i="23"/>
  <c r="AH91" i="23"/>
  <c r="AM91" i="23"/>
  <c r="AH89" i="23"/>
  <c r="AM89" i="23"/>
  <c r="AH85" i="23"/>
  <c r="AM85" i="23"/>
  <c r="AH83" i="23"/>
  <c r="AM83" i="23"/>
  <c r="AH81" i="23"/>
  <c r="AM81" i="23"/>
  <c r="AH77" i="23"/>
  <c r="AM77" i="23"/>
  <c r="AH75" i="23"/>
  <c r="AM75" i="23"/>
  <c r="AH71" i="23"/>
  <c r="AM71" i="23"/>
  <c r="AH69" i="23"/>
  <c r="AM69" i="23"/>
  <c r="AH67" i="23"/>
  <c r="AM67" i="23"/>
  <c r="AH65" i="23"/>
  <c r="AM65" i="23"/>
  <c r="AH61" i="23"/>
  <c r="AM61" i="23"/>
  <c r="AH59" i="23"/>
  <c r="AM59" i="23"/>
  <c r="AH57" i="23"/>
  <c r="AM57" i="23"/>
  <c r="AH53" i="23"/>
  <c r="AM53" i="23"/>
  <c r="AH51" i="23"/>
  <c r="AM51" i="23"/>
  <c r="AH49" i="23"/>
  <c r="AM49" i="23"/>
  <c r="AH47" i="23"/>
  <c r="AM47" i="23"/>
  <c r="AH43" i="23"/>
  <c r="AM43" i="23"/>
  <c r="AH41" i="23"/>
  <c r="AM41" i="23"/>
  <c r="AH39" i="23"/>
  <c r="AM39" i="23"/>
  <c r="AH35" i="23"/>
  <c r="AM35" i="23"/>
  <c r="AH33" i="23"/>
  <c r="AM33" i="23"/>
  <c r="AH420" i="23"/>
  <c r="AM420" i="23"/>
  <c r="AH418" i="23"/>
  <c r="AM418" i="23"/>
  <c r="AH416" i="23"/>
  <c r="AM416" i="23"/>
  <c r="AH414" i="23"/>
  <c r="AM414" i="23"/>
  <c r="AH412" i="23"/>
  <c r="AM412" i="23"/>
  <c r="AH410" i="23"/>
  <c r="AM410" i="23"/>
  <c r="AH408" i="23"/>
  <c r="AM408" i="23"/>
  <c r="AH406" i="23"/>
  <c r="AM406" i="23"/>
  <c r="AH404" i="23"/>
  <c r="AM404" i="23"/>
  <c r="AH402" i="23"/>
  <c r="AM402" i="23"/>
  <c r="AH400" i="23"/>
  <c r="AM400" i="23"/>
  <c r="AH398" i="23"/>
  <c r="AM398" i="23"/>
  <c r="AH396" i="23"/>
  <c r="AM396" i="23"/>
  <c r="AH394" i="23"/>
  <c r="AM394" i="23"/>
  <c r="AH392" i="23"/>
  <c r="AM392" i="23"/>
  <c r="AH390" i="23"/>
  <c r="AM390" i="23"/>
  <c r="AH388" i="23"/>
  <c r="AM388" i="23"/>
  <c r="AH386" i="23"/>
  <c r="AM386" i="23"/>
  <c r="AH384" i="23"/>
  <c r="AM384" i="23"/>
  <c r="AH382" i="23"/>
  <c r="AM382" i="23"/>
  <c r="AH380" i="23"/>
  <c r="AM380" i="23"/>
  <c r="AH378" i="23"/>
  <c r="AM378" i="23"/>
  <c r="AH376" i="23"/>
  <c r="AM376" i="23"/>
  <c r="AH374" i="23"/>
  <c r="AM374" i="23"/>
  <c r="AH372" i="23"/>
  <c r="AM372" i="23"/>
  <c r="AH370" i="23"/>
  <c r="AM370" i="23"/>
  <c r="AH368" i="23"/>
  <c r="AM368" i="23"/>
  <c r="AH366" i="23"/>
  <c r="AM366" i="23"/>
  <c r="AH364" i="23"/>
  <c r="AM364" i="23"/>
  <c r="AH362" i="23"/>
  <c r="AM362" i="23"/>
  <c r="AH360" i="23"/>
  <c r="AM360" i="23"/>
  <c r="AH358" i="23"/>
  <c r="AM358" i="23"/>
  <c r="AH356" i="23"/>
  <c r="AM356" i="23"/>
  <c r="AH354" i="23"/>
  <c r="AM354" i="23"/>
  <c r="AH352" i="23"/>
  <c r="AM352" i="23"/>
  <c r="AH350" i="23"/>
  <c r="AM350" i="23"/>
  <c r="AH348" i="23"/>
  <c r="AM348" i="23"/>
  <c r="AH346" i="23"/>
  <c r="AM346" i="23"/>
  <c r="AH344" i="23"/>
  <c r="AM344" i="23"/>
  <c r="AH342" i="23"/>
  <c r="AM342" i="23"/>
  <c r="AH340" i="23"/>
  <c r="AM340" i="23"/>
  <c r="AH338" i="23"/>
  <c r="AM338" i="23"/>
  <c r="AH336" i="23"/>
  <c r="AM336" i="23"/>
  <c r="AH334" i="23"/>
  <c r="AM334" i="23"/>
  <c r="AH332" i="23"/>
  <c r="AM332" i="23"/>
  <c r="AH330" i="23"/>
  <c r="AM330" i="23"/>
  <c r="AH328" i="23"/>
  <c r="AM328" i="23"/>
  <c r="AH326" i="23"/>
  <c r="AM326" i="23"/>
  <c r="AH324" i="23"/>
  <c r="AM324" i="23"/>
  <c r="AH322" i="23"/>
  <c r="AM322" i="23"/>
  <c r="AH320" i="23"/>
  <c r="AM320" i="23"/>
  <c r="AH318" i="23"/>
  <c r="AM318" i="23"/>
  <c r="AH316" i="23"/>
  <c r="AM316" i="23"/>
  <c r="AH314" i="23"/>
  <c r="AM314" i="23"/>
  <c r="AH312" i="23"/>
  <c r="AM312" i="23"/>
  <c r="AH310" i="23"/>
  <c r="AM310" i="23"/>
  <c r="AH308" i="23"/>
  <c r="AM308" i="23"/>
  <c r="AH306" i="23"/>
  <c r="AM306" i="23"/>
  <c r="AH304" i="23"/>
  <c r="AM304" i="23"/>
  <c r="AH302" i="23"/>
  <c r="AM302" i="23"/>
  <c r="AH300" i="23"/>
  <c r="AM300" i="23"/>
  <c r="AH298" i="23"/>
  <c r="AM298" i="23"/>
  <c r="AH296" i="23"/>
  <c r="AM296" i="23"/>
  <c r="AH294" i="23"/>
  <c r="AM294" i="23"/>
  <c r="AH292" i="23"/>
  <c r="AM292" i="23"/>
  <c r="AH290" i="23"/>
  <c r="AM290" i="23"/>
  <c r="AH288" i="23"/>
  <c r="AM288" i="23"/>
  <c r="AH286" i="23"/>
  <c r="AM286" i="23"/>
  <c r="AH284" i="23"/>
  <c r="AM284" i="23"/>
  <c r="AH282" i="23"/>
  <c r="AM282" i="23"/>
  <c r="AH280" i="23"/>
  <c r="AM280" i="23"/>
  <c r="AH278" i="23"/>
  <c r="AM278" i="23"/>
  <c r="AH276" i="23"/>
  <c r="AM276" i="23"/>
  <c r="AH274" i="23"/>
  <c r="AM274" i="23"/>
  <c r="AH272" i="23"/>
  <c r="AM272" i="23"/>
  <c r="AH270" i="23"/>
  <c r="AM270" i="23"/>
  <c r="AH268" i="23"/>
  <c r="AM268" i="23"/>
  <c r="AH266" i="23"/>
  <c r="AM266" i="23"/>
  <c r="AH264" i="23"/>
  <c r="AM264" i="23"/>
  <c r="AH262" i="23"/>
  <c r="AM262" i="23"/>
  <c r="AH260" i="23"/>
  <c r="AM260" i="23"/>
  <c r="AH258" i="23"/>
  <c r="AM258" i="23"/>
  <c r="AH256" i="23"/>
  <c r="AM256" i="23"/>
  <c r="AH254" i="23"/>
  <c r="AM254" i="23"/>
  <c r="AH252" i="23"/>
  <c r="AM252" i="23"/>
  <c r="AH250" i="23"/>
  <c r="AM250" i="23"/>
  <c r="AH248" i="23"/>
  <c r="AM248" i="23"/>
  <c r="AH246" i="23"/>
  <c r="AM246" i="23"/>
  <c r="AH244" i="23"/>
  <c r="AM244" i="23"/>
  <c r="AH242" i="23"/>
  <c r="AM242" i="23"/>
  <c r="AH240" i="23"/>
  <c r="AM240" i="23"/>
  <c r="AH238" i="23"/>
  <c r="AM238" i="23"/>
  <c r="AH236" i="23"/>
  <c r="AM236" i="23"/>
  <c r="AH234" i="23"/>
  <c r="AM234" i="23"/>
  <c r="AH232" i="23"/>
  <c r="AM232" i="23"/>
  <c r="AH230" i="23"/>
  <c r="AM230" i="23"/>
  <c r="AH228" i="23"/>
  <c r="AM228" i="23"/>
  <c r="AH226" i="23"/>
  <c r="AM226" i="23"/>
  <c r="AH224" i="23"/>
  <c r="AM224" i="23"/>
  <c r="AH222" i="23"/>
  <c r="AM222" i="23"/>
  <c r="AH220" i="23"/>
  <c r="AM220" i="23"/>
  <c r="AH218" i="23"/>
  <c r="AM218" i="23"/>
  <c r="AH216" i="23"/>
  <c r="AM216" i="23"/>
  <c r="AH214" i="23"/>
  <c r="AM214" i="23"/>
  <c r="AH212" i="23"/>
  <c r="AM212" i="23"/>
  <c r="AH210" i="23"/>
  <c r="AM210" i="23"/>
  <c r="AH208" i="23"/>
  <c r="AM208" i="23"/>
  <c r="AH206" i="23"/>
  <c r="AM206" i="23"/>
  <c r="AH204" i="23"/>
  <c r="AM204" i="23"/>
  <c r="AH202" i="23"/>
  <c r="AM202" i="23"/>
  <c r="AH200" i="23"/>
  <c r="AM200" i="23"/>
  <c r="AH198" i="23"/>
  <c r="AM198" i="23"/>
  <c r="AH196" i="23"/>
  <c r="AM196" i="23"/>
  <c r="AH194" i="23"/>
  <c r="AM194" i="23"/>
  <c r="AH192" i="23"/>
  <c r="AM192" i="23"/>
  <c r="AH190" i="23"/>
  <c r="AM190" i="23"/>
  <c r="AH188" i="23"/>
  <c r="AM188" i="23"/>
  <c r="AH186" i="23"/>
  <c r="AM186" i="23"/>
  <c r="AH184" i="23"/>
  <c r="AM184" i="23"/>
  <c r="AH182" i="23"/>
  <c r="AM182" i="23"/>
  <c r="AH180" i="23"/>
  <c r="AM180" i="23"/>
  <c r="AH178" i="23"/>
  <c r="AM178" i="23"/>
  <c r="AH176" i="23"/>
  <c r="AM176" i="23"/>
  <c r="AH174" i="23"/>
  <c r="AM174" i="23"/>
  <c r="AH172" i="23"/>
  <c r="AM172" i="23"/>
  <c r="AH170" i="23"/>
  <c r="AM170" i="23"/>
  <c r="AH168" i="23"/>
  <c r="AM168" i="23"/>
  <c r="AH166" i="23"/>
  <c r="AM166" i="23"/>
  <c r="AH164" i="23"/>
  <c r="AM164" i="23"/>
  <c r="AH162" i="23"/>
  <c r="AM162" i="23"/>
  <c r="AH160" i="23"/>
  <c r="AM160" i="23"/>
  <c r="AH158" i="23"/>
  <c r="AM158" i="23"/>
  <c r="AH156" i="23"/>
  <c r="AM156" i="23"/>
  <c r="AH154" i="23"/>
  <c r="AM154" i="23"/>
  <c r="AH152" i="23"/>
  <c r="AM152" i="23"/>
  <c r="AH150" i="23"/>
  <c r="AM150" i="23"/>
  <c r="AH148" i="23"/>
  <c r="AM148" i="23"/>
  <c r="AH146" i="23"/>
  <c r="AM146" i="23"/>
  <c r="AH144" i="23"/>
  <c r="AM144" i="23"/>
  <c r="AH142" i="23"/>
  <c r="AM142" i="23"/>
  <c r="AH140" i="23"/>
  <c r="AM140" i="23"/>
  <c r="AH138" i="23"/>
  <c r="AM138" i="23"/>
  <c r="AH136" i="23"/>
  <c r="AM136" i="23"/>
  <c r="AH134" i="23"/>
  <c r="AM134" i="23"/>
  <c r="AH132" i="23"/>
  <c r="AM132" i="23"/>
  <c r="AH130" i="23"/>
  <c r="AM130" i="23"/>
  <c r="AH128" i="23"/>
  <c r="AM128" i="23"/>
  <c r="AH126" i="23"/>
  <c r="AM126" i="23"/>
  <c r="AH124" i="23"/>
  <c r="AM124" i="23"/>
  <c r="AH122" i="23"/>
  <c r="AM122" i="23"/>
  <c r="AH120" i="23"/>
  <c r="AM120" i="23"/>
  <c r="AH118" i="23"/>
  <c r="AM118" i="23"/>
  <c r="AH116" i="23"/>
  <c r="AM116" i="23"/>
  <c r="AH114" i="23"/>
  <c r="AM114" i="23"/>
  <c r="AH112" i="23"/>
  <c r="AM112" i="23"/>
  <c r="AH110" i="23"/>
  <c r="AM110" i="23"/>
  <c r="AH108" i="23"/>
  <c r="AM108" i="23"/>
  <c r="AH106" i="23"/>
  <c r="AM106" i="23"/>
  <c r="AH104" i="23"/>
  <c r="AM104" i="23"/>
  <c r="AH102" i="23"/>
  <c r="AM102" i="23"/>
  <c r="AH100" i="23"/>
  <c r="AM100" i="23"/>
  <c r="AH98" i="23"/>
  <c r="AM98" i="23"/>
  <c r="AH96" i="23"/>
  <c r="AM96" i="23"/>
  <c r="AH94" i="23"/>
  <c r="AM94" i="23"/>
  <c r="AH92" i="23"/>
  <c r="AM92" i="23"/>
  <c r="AH90" i="23"/>
  <c r="AM90" i="23"/>
  <c r="AH88" i="23"/>
  <c r="AM88" i="23"/>
  <c r="AH86" i="23"/>
  <c r="AM86" i="23"/>
  <c r="AH84" i="23"/>
  <c r="AM84" i="23"/>
  <c r="AH82" i="23"/>
  <c r="AM82" i="23"/>
  <c r="AH80" i="23"/>
  <c r="AM80" i="23"/>
  <c r="AH76" i="23"/>
  <c r="AM76" i="23"/>
  <c r="AH74" i="23"/>
  <c r="AM74" i="23"/>
  <c r="AH72" i="23"/>
  <c r="AM72" i="23"/>
  <c r="AH70" i="23"/>
  <c r="AM70" i="23"/>
  <c r="AH68" i="23"/>
  <c r="AM68" i="23"/>
  <c r="AH66" i="23"/>
  <c r="AM66" i="23"/>
  <c r="AH64" i="23"/>
  <c r="AM64" i="23"/>
  <c r="AH62" i="23"/>
  <c r="AM62" i="23"/>
  <c r="AH60" i="23"/>
  <c r="AM60" i="23"/>
  <c r="AH58" i="23"/>
  <c r="AM58" i="23"/>
  <c r="AH56" i="23"/>
  <c r="AM56" i="23"/>
  <c r="AH54" i="23"/>
  <c r="AM54" i="23"/>
  <c r="AH52" i="23"/>
  <c r="AM52" i="23"/>
  <c r="AH50" i="23"/>
  <c r="AM50" i="23"/>
  <c r="AH48" i="23"/>
  <c r="AM48" i="23"/>
  <c r="AH46" i="23"/>
  <c r="AM46" i="23"/>
  <c r="AH44" i="23"/>
  <c r="AM44" i="23"/>
  <c r="AH42" i="23"/>
  <c r="AM42" i="23"/>
  <c r="AH40" i="23"/>
  <c r="AM40" i="23"/>
  <c r="AH38" i="23"/>
  <c r="AM38" i="23"/>
  <c r="AH36" i="23"/>
  <c r="AM36" i="23"/>
  <c r="AH34" i="23"/>
  <c r="AM34" i="23"/>
  <c r="AH413" i="23"/>
  <c r="AM413" i="23"/>
  <c r="AH407" i="23"/>
  <c r="AM407" i="23"/>
  <c r="AH401" i="23"/>
  <c r="AM401" i="23"/>
  <c r="AH393" i="23"/>
  <c r="AM393" i="23"/>
  <c r="AH383" i="23"/>
  <c r="AM383" i="23"/>
  <c r="AH377" i="23"/>
  <c r="AM377" i="23"/>
  <c r="AH369" i="23"/>
  <c r="AM369" i="23"/>
  <c r="AH363" i="23"/>
  <c r="AM363" i="23"/>
  <c r="AH357" i="23"/>
  <c r="AM357" i="23"/>
  <c r="AH351" i="23"/>
  <c r="AM351" i="23"/>
  <c r="AH345" i="23"/>
  <c r="AM345" i="23"/>
  <c r="AH339" i="23"/>
  <c r="AM339" i="23"/>
  <c r="AH331" i="23"/>
  <c r="AM331" i="23"/>
  <c r="AH325" i="23"/>
  <c r="AM325" i="23"/>
  <c r="AH319" i="23"/>
  <c r="AM319" i="23"/>
  <c r="AH311" i="23"/>
  <c r="AM311" i="23"/>
  <c r="AH301" i="23"/>
  <c r="AM301" i="23"/>
  <c r="AH293" i="23"/>
  <c r="AM293" i="23"/>
  <c r="AH285" i="23"/>
  <c r="AM285" i="23"/>
  <c r="AH279" i="23"/>
  <c r="AM279" i="23"/>
  <c r="AH271" i="23"/>
  <c r="AM271" i="23"/>
  <c r="AH263" i="23"/>
  <c r="AM263" i="23"/>
  <c r="AH253" i="23"/>
  <c r="AM253" i="23"/>
  <c r="AH245" i="23"/>
  <c r="AM245" i="23"/>
  <c r="AH239" i="23"/>
  <c r="AM239" i="23"/>
  <c r="AH231" i="23"/>
  <c r="AM231" i="23"/>
  <c r="AH225" i="23"/>
  <c r="AM225" i="23"/>
  <c r="AH217" i="23"/>
  <c r="AM217" i="23"/>
  <c r="AH209" i="23"/>
  <c r="AM209" i="23"/>
  <c r="AH203" i="23"/>
  <c r="AM203" i="23"/>
  <c r="AH195" i="23"/>
  <c r="AM195" i="23"/>
  <c r="AH185" i="23"/>
  <c r="AM185" i="23"/>
  <c r="AH177" i="23"/>
  <c r="AM177" i="23"/>
  <c r="AH169" i="23"/>
  <c r="AM169" i="23"/>
  <c r="AH165" i="23"/>
  <c r="AM165" i="23"/>
  <c r="AH159" i="23"/>
  <c r="AM159" i="23"/>
  <c r="AH153" i="23"/>
  <c r="AM153" i="23"/>
  <c r="AH147" i="23"/>
  <c r="AM147" i="23"/>
  <c r="AH139" i="23"/>
  <c r="AM139" i="23"/>
  <c r="AH129" i="23"/>
  <c r="AM129" i="23"/>
  <c r="AH119" i="23"/>
  <c r="AM119" i="23"/>
  <c r="AH109" i="23"/>
  <c r="AM109" i="23"/>
  <c r="AH101" i="23"/>
  <c r="AM101" i="23"/>
  <c r="AH95" i="23"/>
  <c r="AM95" i="23"/>
  <c r="AH87" i="23"/>
  <c r="AM87" i="23"/>
  <c r="AH79" i="23"/>
  <c r="AM79" i="23"/>
  <c r="AH73" i="23"/>
  <c r="AM73" i="23"/>
  <c r="AH63" i="23"/>
  <c r="AM63" i="23"/>
  <c r="AH55" i="23"/>
  <c r="AM55" i="23"/>
  <c r="AH45" i="23"/>
  <c r="AM45" i="23"/>
  <c r="AH37" i="23"/>
  <c r="AM37" i="23"/>
  <c r="AN24" i="19"/>
  <c r="AM24" i="23"/>
  <c r="AN23" i="19"/>
  <c r="AM23" i="23"/>
  <c r="AH32" i="23"/>
  <c r="AN32" i="19"/>
  <c r="AO32" i="23"/>
  <c r="BM32" i="19" s="1"/>
  <c r="AH31" i="23"/>
  <c r="AN31" i="19"/>
  <c r="AO31" i="23"/>
  <c r="BM31" i="19" s="1"/>
  <c r="AN30" i="19"/>
  <c r="AO30" i="23"/>
  <c r="BM30" i="19" s="1"/>
  <c r="AN29" i="19"/>
  <c r="AO29" i="23"/>
  <c r="AN28" i="19"/>
  <c r="AO28" i="23"/>
  <c r="BM28" i="19" s="1"/>
  <c r="BC22" i="19"/>
  <c r="D37" i="20" s="1"/>
  <c r="F37" i="20" s="1"/>
  <c r="AN27" i="19"/>
  <c r="AO27" i="23"/>
  <c r="BM27" i="19" s="1"/>
  <c r="AN26" i="19"/>
  <c r="AO26" i="23"/>
  <c r="BM26" i="19" s="1"/>
  <c r="AN25" i="19"/>
  <c r="AO25" i="23"/>
  <c r="BM25" i="19" s="1"/>
  <c r="AN22" i="19"/>
  <c r="AH28" i="23"/>
  <c r="AH26" i="23"/>
  <c r="AH29" i="23"/>
  <c r="AH27" i="23"/>
  <c r="AH25" i="23"/>
  <c r="AH24" i="23"/>
  <c r="AO24" i="23"/>
  <c r="BM24" i="19" s="1"/>
  <c r="AO23" i="23"/>
  <c r="BM23" i="19" s="1"/>
  <c r="AH22" i="23"/>
  <c r="AO22" i="23"/>
  <c r="BM22" i="19" s="1"/>
  <c r="AH121" i="23"/>
  <c r="AO121" i="23"/>
  <c r="BM121" i="19" s="1"/>
  <c r="AH78" i="23"/>
  <c r="AO78" i="23"/>
  <c r="BM78" i="19" s="1"/>
  <c r="AH30" i="23"/>
  <c r="AH23" i="23"/>
  <c r="BM44" i="19"/>
  <c r="AK418" i="23"/>
  <c r="AI418" i="23"/>
  <c r="AK412" i="23"/>
  <c r="AI412" i="23"/>
  <c r="AK402" i="23"/>
  <c r="AI402" i="23"/>
  <c r="BM398" i="19"/>
  <c r="AK398" i="23"/>
  <c r="AI398" i="23"/>
  <c r="AK390" i="23"/>
  <c r="AI390" i="23"/>
  <c r="AK382" i="23"/>
  <c r="AI382" i="23"/>
  <c r="AK376" i="23"/>
  <c r="AI376" i="23"/>
  <c r="AK370" i="23"/>
  <c r="AI370" i="23"/>
  <c r="AK364" i="23"/>
  <c r="AI364" i="23"/>
  <c r="AK358" i="23"/>
  <c r="AI358" i="23"/>
  <c r="AK352" i="23"/>
  <c r="AI352" i="23"/>
  <c r="AK344" i="23"/>
  <c r="AI344" i="23"/>
  <c r="AK340" i="23"/>
  <c r="AI340" i="23"/>
  <c r="AK334" i="23"/>
  <c r="AI334" i="23"/>
  <c r="AK328" i="23"/>
  <c r="AI328" i="23"/>
  <c r="AK320" i="23"/>
  <c r="AI320" i="23"/>
  <c r="AK312" i="23"/>
  <c r="AI312" i="23"/>
  <c r="AK306" i="23"/>
  <c r="AI306" i="23"/>
  <c r="AK298" i="23"/>
  <c r="AI298" i="23"/>
  <c r="AK292" i="23"/>
  <c r="AI292" i="23"/>
  <c r="AK286" i="23"/>
  <c r="AI286" i="23"/>
  <c r="AK280" i="23"/>
  <c r="AI280" i="23"/>
  <c r="AK276" i="23"/>
  <c r="AI276" i="23"/>
  <c r="AK272" i="23"/>
  <c r="AI272" i="23"/>
  <c r="AK268" i="23"/>
  <c r="AI268" i="23"/>
  <c r="AK262" i="23"/>
  <c r="AI262" i="23"/>
  <c r="AK254" i="23"/>
  <c r="AI254" i="23"/>
  <c r="AK246" i="23"/>
  <c r="AI246" i="23"/>
  <c r="AK240" i="23"/>
  <c r="AI240" i="23"/>
  <c r="AK238" i="23"/>
  <c r="AI238" i="23"/>
  <c r="AK232" i="23"/>
  <c r="AI232" i="23"/>
  <c r="AK230" i="23"/>
  <c r="AI230" i="23"/>
  <c r="AK228" i="23"/>
  <c r="AI228" i="23"/>
  <c r="AK224" i="23"/>
  <c r="AI224" i="23"/>
  <c r="AK222" i="23"/>
  <c r="AI222" i="23"/>
  <c r="AK220" i="23"/>
  <c r="AI220" i="23"/>
  <c r="AK218" i="23"/>
  <c r="AI218" i="23"/>
  <c r="AK216" i="23"/>
  <c r="AI216" i="23"/>
  <c r="AK214" i="23"/>
  <c r="AI214" i="23"/>
  <c r="AK212" i="23"/>
  <c r="AI212" i="23"/>
  <c r="AK210" i="23"/>
  <c r="AI210" i="23"/>
  <c r="AK208" i="23"/>
  <c r="AI208" i="23"/>
  <c r="AK206" i="23"/>
  <c r="AI206" i="23"/>
  <c r="AK204" i="23"/>
  <c r="AI204" i="23"/>
  <c r="AK202" i="23"/>
  <c r="AI202" i="23"/>
  <c r="AK200" i="23"/>
  <c r="AI200" i="23"/>
  <c r="AK198" i="23"/>
  <c r="AI198" i="23"/>
  <c r="AK196" i="23"/>
  <c r="AI196" i="23"/>
  <c r="AK194" i="23"/>
  <c r="AI194" i="23"/>
  <c r="AK192" i="23"/>
  <c r="AI192" i="23"/>
  <c r="AK190" i="23"/>
  <c r="AI190" i="23"/>
  <c r="AK188" i="23"/>
  <c r="AI188" i="23"/>
  <c r="AK186" i="23"/>
  <c r="AI186" i="23"/>
  <c r="AK184" i="23"/>
  <c r="AI184" i="23"/>
  <c r="AK182" i="23"/>
  <c r="AI182" i="23"/>
  <c r="AK180" i="23"/>
  <c r="AI180" i="23"/>
  <c r="AK178" i="23"/>
  <c r="AI178" i="23"/>
  <c r="AK176" i="23"/>
  <c r="AI176" i="23"/>
  <c r="AK174" i="23"/>
  <c r="AI174" i="23"/>
  <c r="AK172" i="23"/>
  <c r="AI172" i="23"/>
  <c r="AK170" i="23"/>
  <c r="AI170" i="23"/>
  <c r="AK168" i="23"/>
  <c r="AI168" i="23"/>
  <c r="AK166" i="23"/>
  <c r="AI166" i="23"/>
  <c r="AK164" i="23"/>
  <c r="AI164" i="23"/>
  <c r="AK162" i="23"/>
  <c r="AI162" i="23"/>
  <c r="AK160" i="23"/>
  <c r="AI160" i="23"/>
  <c r="AK158" i="23"/>
  <c r="AI158" i="23"/>
  <c r="AK156" i="23"/>
  <c r="AI156" i="23"/>
  <c r="AK154" i="23"/>
  <c r="AI154" i="23"/>
  <c r="AK152" i="23"/>
  <c r="AI152" i="23"/>
  <c r="AK150" i="23"/>
  <c r="AI150" i="23"/>
  <c r="AK148" i="23"/>
  <c r="AI148" i="23"/>
  <c r="AK146" i="23"/>
  <c r="AI146" i="23"/>
  <c r="AK144" i="23"/>
  <c r="AI144" i="23"/>
  <c r="AK142" i="23"/>
  <c r="AI142" i="23"/>
  <c r="AK140" i="23"/>
  <c r="AI140" i="23"/>
  <c r="AK138" i="23"/>
  <c r="AI138" i="23"/>
  <c r="AK136" i="23"/>
  <c r="AI136" i="23"/>
  <c r="AK134" i="23"/>
  <c r="AI134" i="23"/>
  <c r="AK132" i="23"/>
  <c r="AI132" i="23"/>
  <c r="AK130" i="23"/>
  <c r="AI130" i="23"/>
  <c r="AK128" i="23"/>
  <c r="AI128" i="23"/>
  <c r="AK126" i="23"/>
  <c r="AI126" i="23"/>
  <c r="AK124" i="23"/>
  <c r="AI124" i="23"/>
  <c r="AK122" i="23"/>
  <c r="AI122" i="23"/>
  <c r="AK120" i="23"/>
  <c r="AI120" i="23"/>
  <c r="AK118" i="23"/>
  <c r="AI118" i="23"/>
  <c r="AK116" i="23"/>
  <c r="AI116" i="23"/>
  <c r="AK114" i="23"/>
  <c r="AI114" i="23"/>
  <c r="AK112" i="23"/>
  <c r="AI112" i="23"/>
  <c r="AK110" i="23"/>
  <c r="AI110" i="23"/>
  <c r="AK108" i="23"/>
  <c r="AI108" i="23"/>
  <c r="AK106" i="23"/>
  <c r="AI106" i="23"/>
  <c r="AK104" i="23"/>
  <c r="AI104" i="23"/>
  <c r="AK102" i="23"/>
  <c r="AI102" i="23"/>
  <c r="AK100" i="23"/>
  <c r="AI100" i="23"/>
  <c r="AK98" i="23"/>
  <c r="AI98" i="23"/>
  <c r="AK96" i="23"/>
  <c r="AI96" i="23"/>
  <c r="AK94" i="23"/>
  <c r="AI94" i="23"/>
  <c r="AK92" i="23"/>
  <c r="AI92" i="23"/>
  <c r="AK90" i="23"/>
  <c r="AI90" i="23"/>
  <c r="AK88" i="23"/>
  <c r="AI88" i="23"/>
  <c r="AK86" i="23"/>
  <c r="AI86" i="23"/>
  <c r="AK84" i="23"/>
  <c r="AI84" i="23"/>
  <c r="AK82" i="23"/>
  <c r="AI82" i="23"/>
  <c r="AK80" i="23"/>
  <c r="AI80" i="23"/>
  <c r="AK78" i="23"/>
  <c r="BL78" i="19" s="1"/>
  <c r="AI78" i="23"/>
  <c r="BE78" i="19" s="1"/>
  <c r="AK76" i="23"/>
  <c r="AI76" i="23"/>
  <c r="AK74" i="23"/>
  <c r="AI74" i="23"/>
  <c r="AK72" i="23"/>
  <c r="BL72" i="19" s="1"/>
  <c r="AI72" i="23"/>
  <c r="BE72" i="19" s="1"/>
  <c r="AK70" i="23"/>
  <c r="BL70" i="19" s="1"/>
  <c r="AI70" i="23"/>
  <c r="BE70" i="19" s="1"/>
  <c r="AK68" i="23"/>
  <c r="BL68" i="19" s="1"/>
  <c r="AI68" i="23"/>
  <c r="BE68" i="19" s="1"/>
  <c r="AK66" i="23"/>
  <c r="BL66" i="19" s="1"/>
  <c r="AI66" i="23"/>
  <c r="BE66" i="19" s="1"/>
  <c r="AK64" i="23"/>
  <c r="BL64" i="19" s="1"/>
  <c r="AI64" i="23"/>
  <c r="BE64" i="19" s="1"/>
  <c r="AK62" i="23"/>
  <c r="BL62" i="19" s="1"/>
  <c r="AI62" i="23"/>
  <c r="BE62" i="19" s="1"/>
  <c r="AK60" i="23"/>
  <c r="BL60" i="19" s="1"/>
  <c r="AI60" i="23"/>
  <c r="BE60" i="19" s="1"/>
  <c r="AK58" i="23"/>
  <c r="BL58" i="19" s="1"/>
  <c r="AI58" i="23"/>
  <c r="BE58" i="19" s="1"/>
  <c r="AK56" i="23"/>
  <c r="BL56" i="19" s="1"/>
  <c r="AI56" i="23"/>
  <c r="BE56" i="19" s="1"/>
  <c r="AK54" i="23"/>
  <c r="BL54" i="19" s="1"/>
  <c r="AI54" i="23"/>
  <c r="BE54" i="19" s="1"/>
  <c r="BM52" i="19"/>
  <c r="AK52" i="23"/>
  <c r="AI52" i="23"/>
  <c r="BE52" i="19" s="1"/>
  <c r="BM50" i="19"/>
  <c r="AK50" i="23"/>
  <c r="BL50" i="19" s="1"/>
  <c r="AI50" i="23"/>
  <c r="BM48" i="19"/>
  <c r="AK48" i="23"/>
  <c r="AI48" i="23"/>
  <c r="BE48" i="19" s="1"/>
  <c r="BM46" i="19"/>
  <c r="AK46" i="23"/>
  <c r="BL46" i="19" s="1"/>
  <c r="AI46" i="23"/>
  <c r="AK44" i="23"/>
  <c r="AI44" i="23"/>
  <c r="AK42" i="23"/>
  <c r="AI42" i="23"/>
  <c r="BE42" i="19" s="1"/>
  <c r="BM40" i="19"/>
  <c r="AK40" i="23"/>
  <c r="AI40" i="23"/>
  <c r="BM38" i="19"/>
  <c r="AK38" i="23"/>
  <c r="AI38" i="23"/>
  <c r="BM36" i="19"/>
  <c r="AK36" i="23"/>
  <c r="AI36" i="23"/>
  <c r="BM34" i="19"/>
  <c r="AK34" i="23"/>
  <c r="AI34" i="23"/>
  <c r="BE34" i="19" s="1"/>
  <c r="AK32" i="23"/>
  <c r="AI32" i="23"/>
  <c r="AK30" i="23"/>
  <c r="BL30" i="19" s="1"/>
  <c r="AI30" i="23"/>
  <c r="BE30" i="19" s="1"/>
  <c r="AK28" i="23"/>
  <c r="BL28" i="19" s="1"/>
  <c r="AI28" i="23"/>
  <c r="AK26" i="23"/>
  <c r="AI26" i="23"/>
  <c r="BE26" i="19" s="1"/>
  <c r="AK24" i="23"/>
  <c r="AI24" i="23"/>
  <c r="AK22" i="23"/>
  <c r="BL22" i="19" s="1"/>
  <c r="AI22" i="23"/>
  <c r="BE22" i="19" s="1"/>
  <c r="AK420" i="23"/>
  <c r="AI420" i="23"/>
  <c r="AK416" i="23"/>
  <c r="AI416" i="23"/>
  <c r="AK414" i="23"/>
  <c r="AI414" i="23"/>
  <c r="AK410" i="23"/>
  <c r="AI410" i="23"/>
  <c r="AK408" i="23"/>
  <c r="AI408" i="23"/>
  <c r="AK406" i="23"/>
  <c r="AI406" i="23"/>
  <c r="AK404" i="23"/>
  <c r="AI404" i="23"/>
  <c r="AK400" i="23"/>
  <c r="AI400" i="23"/>
  <c r="AK396" i="23"/>
  <c r="AI396" i="23"/>
  <c r="AK394" i="23"/>
  <c r="AI394" i="23"/>
  <c r="AK392" i="23"/>
  <c r="AI392" i="23"/>
  <c r="AK388" i="23"/>
  <c r="AI388" i="23"/>
  <c r="AK386" i="23"/>
  <c r="AI386" i="23"/>
  <c r="AK384" i="23"/>
  <c r="AI384" i="23"/>
  <c r="AK380" i="23"/>
  <c r="AI380" i="23"/>
  <c r="AK378" i="23"/>
  <c r="AI378" i="23"/>
  <c r="AK374" i="23"/>
  <c r="AI374" i="23"/>
  <c r="AK372" i="23"/>
  <c r="AI372" i="23"/>
  <c r="AK368" i="23"/>
  <c r="AI368" i="23"/>
  <c r="AK366" i="23"/>
  <c r="AI366" i="23"/>
  <c r="AK362" i="23"/>
  <c r="AI362" i="23"/>
  <c r="AK360" i="23"/>
  <c r="AI360" i="23"/>
  <c r="AK356" i="23"/>
  <c r="AI356" i="23"/>
  <c r="AK354" i="23"/>
  <c r="AI354" i="23"/>
  <c r="AK350" i="23"/>
  <c r="AI350" i="23"/>
  <c r="AK348" i="23"/>
  <c r="AI348" i="23"/>
  <c r="AK346" i="23"/>
  <c r="AI346" i="23"/>
  <c r="AK342" i="23"/>
  <c r="AI342" i="23"/>
  <c r="AK338" i="23"/>
  <c r="AI338" i="23"/>
  <c r="AK336" i="23"/>
  <c r="AI336" i="23"/>
  <c r="AK332" i="23"/>
  <c r="AI332" i="23"/>
  <c r="AK330" i="23"/>
  <c r="AI330" i="23"/>
  <c r="AK326" i="23"/>
  <c r="AI326" i="23"/>
  <c r="AK324" i="23"/>
  <c r="AI324" i="23"/>
  <c r="AK322" i="23"/>
  <c r="AI322" i="23"/>
  <c r="AK318" i="23"/>
  <c r="AI318" i="23"/>
  <c r="AK316" i="23"/>
  <c r="AI316" i="23"/>
  <c r="AK314" i="23"/>
  <c r="AI314" i="23"/>
  <c r="AK310" i="23"/>
  <c r="AI310" i="23"/>
  <c r="AK308" i="23"/>
  <c r="AI308" i="23"/>
  <c r="AK304" i="23"/>
  <c r="AI304" i="23"/>
  <c r="AK302" i="23"/>
  <c r="AI302" i="23"/>
  <c r="AK300" i="23"/>
  <c r="AI300" i="23"/>
  <c r="AK296" i="23"/>
  <c r="AI296" i="23"/>
  <c r="AK294" i="23"/>
  <c r="AI294" i="23"/>
  <c r="AK290" i="23"/>
  <c r="AI290" i="23"/>
  <c r="AK288" i="23"/>
  <c r="AI288" i="23"/>
  <c r="AK284" i="23"/>
  <c r="AI284" i="23"/>
  <c r="AK282" i="23"/>
  <c r="AI282" i="23"/>
  <c r="AK278" i="23"/>
  <c r="AI278" i="23"/>
  <c r="AK274" i="23"/>
  <c r="AI274" i="23"/>
  <c r="AK270" i="23"/>
  <c r="AI270" i="23"/>
  <c r="AK266" i="23"/>
  <c r="AI266" i="23"/>
  <c r="AK264" i="23"/>
  <c r="AI264" i="23"/>
  <c r="AK260" i="23"/>
  <c r="AI260" i="23"/>
  <c r="AK258" i="23"/>
  <c r="AI258" i="23"/>
  <c r="AK256" i="23"/>
  <c r="AI256" i="23"/>
  <c r="AK252" i="23"/>
  <c r="AI252" i="23"/>
  <c r="AK250" i="23"/>
  <c r="AI250" i="23"/>
  <c r="AK248" i="23"/>
  <c r="AI248" i="23"/>
  <c r="AK244" i="23"/>
  <c r="AI244" i="23"/>
  <c r="AK242" i="23"/>
  <c r="AI242" i="23"/>
  <c r="AK236" i="23"/>
  <c r="AI236" i="23"/>
  <c r="AK234" i="23"/>
  <c r="AI234" i="23"/>
  <c r="AK226" i="23"/>
  <c r="AI226" i="23"/>
  <c r="AK421" i="23"/>
  <c r="AI421" i="23"/>
  <c r="AK419" i="23"/>
  <c r="AI419" i="23"/>
  <c r="AK417" i="23"/>
  <c r="AI417" i="23"/>
  <c r="AK415" i="23"/>
  <c r="AI415" i="23"/>
  <c r="AK413" i="23"/>
  <c r="AI413" i="23"/>
  <c r="AK411" i="23"/>
  <c r="AI411" i="23"/>
  <c r="AK409" i="23"/>
  <c r="AI409" i="23"/>
  <c r="AK407" i="23"/>
  <c r="AI407" i="23"/>
  <c r="AK405" i="23"/>
  <c r="AI405" i="23"/>
  <c r="AK403" i="23"/>
  <c r="AI403" i="23"/>
  <c r="AK401" i="23"/>
  <c r="AI401" i="23"/>
  <c r="AK399" i="23"/>
  <c r="AI399" i="23"/>
  <c r="BM397" i="19"/>
  <c r="AK397" i="23"/>
  <c r="AI397" i="23"/>
  <c r="AK395" i="23"/>
  <c r="AI395" i="23"/>
  <c r="AK393" i="23"/>
  <c r="AI393" i="23"/>
  <c r="AK391" i="23"/>
  <c r="AI391" i="23"/>
  <c r="AK389" i="23"/>
  <c r="AI389" i="23"/>
  <c r="AK387" i="23"/>
  <c r="AI387" i="23"/>
  <c r="AK385" i="23"/>
  <c r="AI385" i="23"/>
  <c r="AK383" i="23"/>
  <c r="AI383" i="23"/>
  <c r="AK381" i="23"/>
  <c r="AI381" i="23"/>
  <c r="AK379" i="23"/>
  <c r="AI379" i="23"/>
  <c r="AK377" i="23"/>
  <c r="AI377" i="23"/>
  <c r="AK375" i="23"/>
  <c r="AI375" i="23"/>
  <c r="AK373" i="23"/>
  <c r="AI373" i="23"/>
  <c r="AK371" i="23"/>
  <c r="AI371" i="23"/>
  <c r="AK369" i="23"/>
  <c r="AI369" i="23"/>
  <c r="AK367" i="23"/>
  <c r="AI367" i="23"/>
  <c r="AK365" i="23"/>
  <c r="AI365" i="23"/>
  <c r="AK363" i="23"/>
  <c r="AI363" i="23"/>
  <c r="AK361" i="23"/>
  <c r="AI361" i="23"/>
  <c r="AK359" i="23"/>
  <c r="AI359" i="23"/>
  <c r="AK357" i="23"/>
  <c r="AI357" i="23"/>
  <c r="AK355" i="23"/>
  <c r="AI355" i="23"/>
  <c r="AK353" i="23"/>
  <c r="AI353" i="23"/>
  <c r="AK351" i="23"/>
  <c r="AI351" i="23"/>
  <c r="AK349" i="23"/>
  <c r="AI349" i="23"/>
  <c r="AK347" i="23"/>
  <c r="AI347" i="23"/>
  <c r="AK345" i="23"/>
  <c r="AI345" i="23"/>
  <c r="AK343" i="23"/>
  <c r="AI343" i="23"/>
  <c r="AK341" i="23"/>
  <c r="AI341" i="23"/>
  <c r="AK339" i="23"/>
  <c r="AI339" i="23"/>
  <c r="AK337" i="23"/>
  <c r="AI337" i="23"/>
  <c r="AK335" i="23"/>
  <c r="AI335" i="23"/>
  <c r="AK333" i="23"/>
  <c r="AI333" i="23"/>
  <c r="AK331" i="23"/>
  <c r="AI331" i="23"/>
  <c r="AK329" i="23"/>
  <c r="AI329" i="23"/>
  <c r="AK327" i="23"/>
  <c r="AI327" i="23"/>
  <c r="AK325" i="23"/>
  <c r="AI325" i="23"/>
  <c r="AK323" i="23"/>
  <c r="AI323" i="23"/>
  <c r="AK321" i="23"/>
  <c r="AI321" i="23"/>
  <c r="AK319" i="23"/>
  <c r="AI319" i="23"/>
  <c r="AK317" i="23"/>
  <c r="AI317" i="23"/>
  <c r="AK315" i="23"/>
  <c r="AI315" i="23"/>
  <c r="AK313" i="23"/>
  <c r="AI313" i="23"/>
  <c r="AK311" i="23"/>
  <c r="AI311" i="23"/>
  <c r="AK309" i="23"/>
  <c r="AI309" i="23"/>
  <c r="AK307" i="23"/>
  <c r="AI307" i="23"/>
  <c r="AK305" i="23"/>
  <c r="AI305" i="23"/>
  <c r="AK303" i="23"/>
  <c r="AI303" i="23"/>
  <c r="AK301" i="23"/>
  <c r="AI301" i="23"/>
  <c r="AK299" i="23"/>
  <c r="AI299" i="23"/>
  <c r="AK297" i="23"/>
  <c r="AI297" i="23"/>
  <c r="AK295" i="23"/>
  <c r="AI295" i="23"/>
  <c r="AK293" i="23"/>
  <c r="AI293" i="23"/>
  <c r="AK291" i="23"/>
  <c r="AI291" i="23"/>
  <c r="AK289" i="23"/>
  <c r="AI289" i="23"/>
  <c r="AK287" i="23"/>
  <c r="AI287" i="23"/>
  <c r="AK285" i="23"/>
  <c r="AI285" i="23"/>
  <c r="AK283" i="23"/>
  <c r="AI283" i="23"/>
  <c r="AK281" i="23"/>
  <c r="AI281" i="23"/>
  <c r="AK279" i="23"/>
  <c r="AI279" i="23"/>
  <c r="AK277" i="23"/>
  <c r="AI277" i="23"/>
  <c r="AK275" i="23"/>
  <c r="AI275" i="23"/>
  <c r="AK273" i="23"/>
  <c r="AI273" i="23"/>
  <c r="AK271" i="23"/>
  <c r="AI271" i="23"/>
  <c r="AK269" i="23"/>
  <c r="AI269" i="23"/>
  <c r="AK267" i="23"/>
  <c r="AI267" i="23"/>
  <c r="AK265" i="23"/>
  <c r="AI265" i="23"/>
  <c r="AK263" i="23"/>
  <c r="AI263" i="23"/>
  <c r="AK261" i="23"/>
  <c r="AI261" i="23"/>
  <c r="AK259" i="23"/>
  <c r="AI259" i="23"/>
  <c r="AK257" i="23"/>
  <c r="AI257" i="23"/>
  <c r="AK255" i="23"/>
  <c r="AI255" i="23"/>
  <c r="AK253" i="23"/>
  <c r="AI253" i="23"/>
  <c r="AK251" i="23"/>
  <c r="AI251" i="23"/>
  <c r="AK249" i="23"/>
  <c r="AI249" i="23"/>
  <c r="AK247" i="23"/>
  <c r="AI247" i="23"/>
  <c r="AK245" i="23"/>
  <c r="AI245" i="23"/>
  <c r="AK243" i="23"/>
  <c r="AI243" i="23"/>
  <c r="AK241" i="23"/>
  <c r="AI241" i="23"/>
  <c r="AK239" i="23"/>
  <c r="AI239" i="23"/>
  <c r="AK237" i="23"/>
  <c r="AI237" i="23"/>
  <c r="AK235" i="23"/>
  <c r="AI235" i="23"/>
  <c r="AK233" i="23"/>
  <c r="AI233" i="23"/>
  <c r="AK231" i="23"/>
  <c r="AI231" i="23"/>
  <c r="AK229" i="23"/>
  <c r="AI229" i="23"/>
  <c r="AK227" i="23"/>
  <c r="AI227" i="23"/>
  <c r="AK225" i="23"/>
  <c r="AI225" i="23"/>
  <c r="AK223" i="23"/>
  <c r="AI223" i="23"/>
  <c r="AK221" i="23"/>
  <c r="AI221" i="23"/>
  <c r="AK219" i="23"/>
  <c r="AI219" i="23"/>
  <c r="AK217" i="23"/>
  <c r="AI217" i="23"/>
  <c r="AK215" i="23"/>
  <c r="AI215" i="23"/>
  <c r="AK213" i="23"/>
  <c r="AI213" i="23"/>
  <c r="AK211" i="23"/>
  <c r="AI211" i="23"/>
  <c r="AK209" i="23"/>
  <c r="AI209" i="23"/>
  <c r="AK207" i="23"/>
  <c r="AI207" i="23"/>
  <c r="AK205" i="23"/>
  <c r="AI205" i="23"/>
  <c r="AK203" i="23"/>
  <c r="AI203" i="23"/>
  <c r="AK201" i="23"/>
  <c r="AI201" i="23"/>
  <c r="AK199" i="23"/>
  <c r="AI199" i="23"/>
  <c r="AK197" i="23"/>
  <c r="AI197" i="23"/>
  <c r="AK195" i="23"/>
  <c r="AI195" i="23"/>
  <c r="AK193" i="23"/>
  <c r="AI193" i="23"/>
  <c r="AK191" i="23"/>
  <c r="AI191" i="23"/>
  <c r="AK189" i="23"/>
  <c r="AI189" i="23"/>
  <c r="AK187" i="23"/>
  <c r="AI187" i="23"/>
  <c r="AK185" i="23"/>
  <c r="AI185" i="23"/>
  <c r="AK183" i="23"/>
  <c r="AI183" i="23"/>
  <c r="AK181" i="23"/>
  <c r="AI181" i="23"/>
  <c r="AK179" i="23"/>
  <c r="AI179" i="23"/>
  <c r="AK177" i="23"/>
  <c r="AI177" i="23"/>
  <c r="AK175" i="23"/>
  <c r="AI175" i="23"/>
  <c r="AK173" i="23"/>
  <c r="AI173" i="23"/>
  <c r="AK171" i="23"/>
  <c r="AI171" i="23"/>
  <c r="AK169" i="23"/>
  <c r="AI169" i="23"/>
  <c r="AK167" i="23"/>
  <c r="AI167" i="23"/>
  <c r="AK165" i="23"/>
  <c r="AI165" i="23"/>
  <c r="AK163" i="23"/>
  <c r="AI163" i="23"/>
  <c r="AK161" i="23"/>
  <c r="AI161" i="23"/>
  <c r="AK159" i="23"/>
  <c r="AI159" i="23"/>
  <c r="AK157" i="23"/>
  <c r="AI157" i="23"/>
  <c r="AK155" i="23"/>
  <c r="AI155" i="23"/>
  <c r="AK153" i="23"/>
  <c r="AI153" i="23"/>
  <c r="AK151" i="23"/>
  <c r="AI151" i="23"/>
  <c r="AK149" i="23"/>
  <c r="AI149" i="23"/>
  <c r="AK147" i="23"/>
  <c r="AI147" i="23"/>
  <c r="AK145" i="23"/>
  <c r="AI145" i="23"/>
  <c r="AK143" i="23"/>
  <c r="AI143" i="23"/>
  <c r="AK141" i="23"/>
  <c r="AI141" i="23"/>
  <c r="AK139" i="23"/>
  <c r="AI139" i="23"/>
  <c r="AK137" i="23"/>
  <c r="AI137" i="23"/>
  <c r="AK135" i="23"/>
  <c r="AI135" i="23"/>
  <c r="AK133" i="23"/>
  <c r="AI133" i="23"/>
  <c r="AK131" i="23"/>
  <c r="AI131" i="23"/>
  <c r="AK129" i="23"/>
  <c r="AI129" i="23"/>
  <c r="AK127" i="23"/>
  <c r="AI127" i="23"/>
  <c r="AK125" i="23"/>
  <c r="AI125" i="23"/>
  <c r="AK123" i="23"/>
  <c r="AI123" i="23"/>
  <c r="AK121" i="23"/>
  <c r="BL121" i="19" s="1"/>
  <c r="AI121" i="23"/>
  <c r="BE121" i="19" s="1"/>
  <c r="AK119" i="23"/>
  <c r="AI119" i="23"/>
  <c r="AK117" i="23"/>
  <c r="AI117" i="23"/>
  <c r="AK115" i="23"/>
  <c r="AI115" i="23"/>
  <c r="AK113" i="23"/>
  <c r="AI113" i="23"/>
  <c r="AK111" i="23"/>
  <c r="AI111" i="23"/>
  <c r="AK109" i="23"/>
  <c r="AI109" i="23"/>
  <c r="AK107" i="23"/>
  <c r="AI107" i="23"/>
  <c r="AK105" i="23"/>
  <c r="AI105" i="23"/>
  <c r="AK103" i="23"/>
  <c r="AI103" i="23"/>
  <c r="AK101" i="23"/>
  <c r="AI101" i="23"/>
  <c r="AK99" i="23"/>
  <c r="AI99" i="23"/>
  <c r="AK97" i="23"/>
  <c r="AI97" i="23"/>
  <c r="AK95" i="23"/>
  <c r="AI95" i="23"/>
  <c r="AK93" i="23"/>
  <c r="AI93" i="23"/>
  <c r="AK91" i="23"/>
  <c r="AI91" i="23"/>
  <c r="AK89" i="23"/>
  <c r="AI89" i="23"/>
  <c r="AK87" i="23"/>
  <c r="AI87" i="23"/>
  <c r="AK85" i="23"/>
  <c r="AI85" i="23"/>
  <c r="AK83" i="23"/>
  <c r="AI83" i="23"/>
  <c r="AK81" i="23"/>
  <c r="AI81" i="23"/>
  <c r="AK79" i="23"/>
  <c r="AI79" i="23"/>
  <c r="AK77" i="23"/>
  <c r="AI77" i="23"/>
  <c r="AK75" i="23"/>
  <c r="AI75" i="23"/>
  <c r="AK73" i="23"/>
  <c r="AI73" i="23"/>
  <c r="AK71" i="23"/>
  <c r="BL71" i="19" s="1"/>
  <c r="AI71" i="23"/>
  <c r="BE71" i="19" s="1"/>
  <c r="AK69" i="23"/>
  <c r="BL69" i="19" s="1"/>
  <c r="AI69" i="23"/>
  <c r="BE69" i="19" s="1"/>
  <c r="AK67" i="23"/>
  <c r="BL67" i="19" s="1"/>
  <c r="AI67" i="23"/>
  <c r="BE67" i="19" s="1"/>
  <c r="AK65" i="23"/>
  <c r="BL65" i="19" s="1"/>
  <c r="AI65" i="23"/>
  <c r="BE65" i="19" s="1"/>
  <c r="AK63" i="23"/>
  <c r="BL63" i="19" s="1"/>
  <c r="AI63" i="23"/>
  <c r="BE63" i="19" s="1"/>
  <c r="AK61" i="23"/>
  <c r="BL61" i="19" s="1"/>
  <c r="AI61" i="23"/>
  <c r="BE61" i="19" s="1"/>
  <c r="AK59" i="23"/>
  <c r="BL59" i="19" s="1"/>
  <c r="AI59" i="23"/>
  <c r="BE59" i="19" s="1"/>
  <c r="AK57" i="23"/>
  <c r="BL57" i="19" s="1"/>
  <c r="AI57" i="23"/>
  <c r="BE57" i="19" s="1"/>
  <c r="AK55" i="23"/>
  <c r="BL55" i="19" s="1"/>
  <c r="AI55" i="23"/>
  <c r="BE55" i="19" s="1"/>
  <c r="BM53" i="19"/>
  <c r="AK53" i="23"/>
  <c r="AI53" i="23"/>
  <c r="BE53" i="19" s="1"/>
  <c r="BM51" i="19"/>
  <c r="AK51" i="23"/>
  <c r="AI51" i="23"/>
  <c r="BM49" i="19"/>
  <c r="AK49" i="23"/>
  <c r="AI49" i="23"/>
  <c r="BE49" i="19" s="1"/>
  <c r="AK47" i="23"/>
  <c r="AI47" i="23"/>
  <c r="BM45" i="19"/>
  <c r="AK45" i="23"/>
  <c r="AI45" i="23"/>
  <c r="BE45" i="19" s="1"/>
  <c r="BM43" i="19"/>
  <c r="AK43" i="23"/>
  <c r="BL43" i="19" s="1"/>
  <c r="AI43" i="23"/>
  <c r="BM41" i="19"/>
  <c r="AK41" i="23"/>
  <c r="AI41" i="23"/>
  <c r="BE41" i="19" s="1"/>
  <c r="BM39" i="19"/>
  <c r="AK39" i="23"/>
  <c r="AI39" i="23"/>
  <c r="BM37" i="19"/>
  <c r="AK37" i="23"/>
  <c r="AI37" i="23"/>
  <c r="BE37" i="19" s="1"/>
  <c r="BM35" i="19"/>
  <c r="AK35" i="23"/>
  <c r="BL35" i="19" s="1"/>
  <c r="AI35" i="23"/>
  <c r="BM33" i="19"/>
  <c r="AK33" i="23"/>
  <c r="AI33" i="23"/>
  <c r="BE33" i="19" s="1"/>
  <c r="AK31" i="23"/>
  <c r="BL31" i="19" s="1"/>
  <c r="AI31" i="23"/>
  <c r="BE31" i="19" s="1"/>
  <c r="BM29" i="19"/>
  <c r="AK29" i="23"/>
  <c r="BL29" i="19" s="1"/>
  <c r="AI29" i="23"/>
  <c r="BE29" i="19" s="1"/>
  <c r="AK27" i="23"/>
  <c r="BL27" i="19" s="1"/>
  <c r="AI27" i="23"/>
  <c r="BE27" i="19" s="1"/>
  <c r="AK25" i="23"/>
  <c r="BL25" i="19" s="1"/>
  <c r="AI25" i="23"/>
  <c r="AK23" i="23"/>
  <c r="BL23" i="19" s="1"/>
  <c r="AI23" i="23"/>
  <c r="BE23" i="19" s="1"/>
  <c r="BL53" i="19"/>
  <c r="BL49" i="19"/>
  <c r="BL47" i="19"/>
  <c r="BL39" i="19"/>
  <c r="BL37" i="19"/>
  <c r="BL33" i="19"/>
  <c r="BL52" i="19"/>
  <c r="BL48" i="19"/>
  <c r="BL44" i="19"/>
  <c r="BL42" i="19"/>
  <c r="BL40" i="19"/>
  <c r="BL38" i="19"/>
  <c r="BL36" i="19"/>
  <c r="BL34" i="19"/>
  <c r="BL32" i="19"/>
  <c r="BL26" i="19"/>
  <c r="BL51" i="19"/>
  <c r="BL45" i="19"/>
  <c r="BL41" i="19"/>
  <c r="BL24" i="19"/>
  <c r="AG417" i="23"/>
  <c r="AG413" i="23"/>
  <c r="AG411" i="23"/>
  <c r="AG407" i="23"/>
  <c r="AG403" i="23"/>
  <c r="AG399" i="23"/>
  <c r="AG397" i="23"/>
  <c r="AG391" i="23"/>
  <c r="AG389" i="23"/>
  <c r="AG385" i="23"/>
  <c r="AG383" i="23"/>
  <c r="AG379" i="23"/>
  <c r="AG377" i="23"/>
  <c r="AG375" i="23"/>
  <c r="AG371" i="23"/>
  <c r="AG367" i="23"/>
  <c r="AG365" i="23"/>
  <c r="AG361" i="23"/>
  <c r="AG359" i="23"/>
  <c r="AG355" i="23"/>
  <c r="AG353" i="23"/>
  <c r="AG349" i="23"/>
  <c r="AG347" i="23"/>
  <c r="AG343" i="23"/>
  <c r="AG341" i="23"/>
  <c r="AG337" i="23"/>
  <c r="AG335" i="23"/>
  <c r="AG331" i="23"/>
  <c r="AG327" i="23"/>
  <c r="AG325" i="23"/>
  <c r="AG321" i="23"/>
  <c r="AG319" i="23"/>
  <c r="AG315" i="23"/>
  <c r="AG313" i="23"/>
  <c r="AG309" i="23"/>
  <c r="AG307" i="23"/>
  <c r="AG303" i="23"/>
  <c r="AG299" i="23"/>
  <c r="AG297" i="23"/>
  <c r="AG293" i="23"/>
  <c r="AG291" i="23"/>
  <c r="AG287" i="23"/>
  <c r="AG285" i="23"/>
  <c r="AG281" i="23"/>
  <c r="AG277" i="23"/>
  <c r="AG275" i="23"/>
  <c r="AG273" i="23"/>
  <c r="AG269" i="23"/>
  <c r="AG267" i="23"/>
  <c r="AG263" i="23"/>
  <c r="AG259" i="23"/>
  <c r="AG255" i="23"/>
  <c r="AG251" i="23"/>
  <c r="AG247" i="23"/>
  <c r="AG245" i="23"/>
  <c r="AG241" i="23"/>
  <c r="AG239" i="23"/>
  <c r="AG233" i="23"/>
  <c r="AG231" i="23"/>
  <c r="AG227" i="23"/>
  <c r="AG225" i="23"/>
  <c r="AG221" i="23"/>
  <c r="AG219" i="23"/>
  <c r="AG215" i="23"/>
  <c r="AG213" i="23"/>
  <c r="AG209" i="23"/>
  <c r="AG207" i="23"/>
  <c r="AG203" i="23"/>
  <c r="AG201" i="23"/>
  <c r="AG197" i="23"/>
  <c r="AG195" i="23"/>
  <c r="AG191" i="23"/>
  <c r="AG189" i="23"/>
  <c r="AG185" i="23"/>
  <c r="AG183" i="23"/>
  <c r="AG179" i="23"/>
  <c r="AG175" i="23"/>
  <c r="AG173" i="23"/>
  <c r="AG169" i="23"/>
  <c r="AG167" i="23"/>
  <c r="AG163" i="23"/>
  <c r="AG161" i="23"/>
  <c r="AG157" i="23"/>
  <c r="AG153" i="23"/>
  <c r="AG151" i="23"/>
  <c r="AG149" i="23"/>
  <c r="AG145" i="23"/>
  <c r="AG143" i="23"/>
  <c r="AG139" i="23"/>
  <c r="AG135" i="23"/>
  <c r="AG133" i="23"/>
  <c r="AG131" i="23"/>
  <c r="AG127" i="23"/>
  <c r="AG125" i="23"/>
  <c r="AG121" i="23"/>
  <c r="AG117" i="23"/>
  <c r="AG115" i="23"/>
  <c r="AG111" i="23"/>
  <c r="AG107" i="23"/>
  <c r="AG105" i="23"/>
  <c r="AG101" i="23"/>
  <c r="AG99" i="23"/>
  <c r="AG95" i="23"/>
  <c r="AG93" i="23"/>
  <c r="AG89" i="23"/>
  <c r="AG87" i="23"/>
  <c r="AG83" i="23"/>
  <c r="AG81" i="23"/>
  <c r="AG77" i="23"/>
  <c r="AG75" i="23"/>
  <c r="AG71" i="23"/>
  <c r="AG69" i="23"/>
  <c r="AG67" i="23"/>
  <c r="AG63" i="23"/>
  <c r="AG61" i="23"/>
  <c r="AG57" i="23"/>
  <c r="AG55" i="23"/>
  <c r="BE51" i="19"/>
  <c r="AG51" i="23"/>
  <c r="BE47" i="19"/>
  <c r="AG47" i="23"/>
  <c r="AG45" i="23"/>
  <c r="AG41" i="23"/>
  <c r="BE39" i="19"/>
  <c r="AG39" i="23"/>
  <c r="BE35" i="19"/>
  <c r="AG35" i="23"/>
  <c r="AG33" i="23"/>
  <c r="AG29" i="23"/>
  <c r="AG27" i="23"/>
  <c r="AG420" i="23"/>
  <c r="AG418" i="23"/>
  <c r="AG416" i="23"/>
  <c r="AG414" i="23"/>
  <c r="AG412" i="23"/>
  <c r="AG410" i="23"/>
  <c r="AG408" i="23"/>
  <c r="AG406" i="23"/>
  <c r="AG404" i="23"/>
  <c r="AG402" i="23"/>
  <c r="AG400" i="23"/>
  <c r="AG398" i="23"/>
  <c r="AG396" i="23"/>
  <c r="AG394" i="23"/>
  <c r="AG392" i="23"/>
  <c r="AG390" i="23"/>
  <c r="AG388" i="23"/>
  <c r="AG386" i="23"/>
  <c r="AG384" i="23"/>
  <c r="AG382" i="23"/>
  <c r="AG380" i="23"/>
  <c r="AG378" i="23"/>
  <c r="AG376" i="23"/>
  <c r="AG374" i="23"/>
  <c r="AG372" i="23"/>
  <c r="AG370" i="23"/>
  <c r="AG368" i="23"/>
  <c r="AG366" i="23"/>
  <c r="AG364" i="23"/>
  <c r="AG362" i="23"/>
  <c r="AG360" i="23"/>
  <c r="AG358" i="23"/>
  <c r="AG356" i="23"/>
  <c r="AG354" i="23"/>
  <c r="AG352" i="23"/>
  <c r="AG350" i="23"/>
  <c r="AG348" i="23"/>
  <c r="AG346" i="23"/>
  <c r="AG344" i="23"/>
  <c r="AG342" i="23"/>
  <c r="AG340" i="23"/>
  <c r="AG338" i="23"/>
  <c r="AG336" i="23"/>
  <c r="AG334" i="23"/>
  <c r="AG332" i="23"/>
  <c r="AG330" i="23"/>
  <c r="AG328" i="23"/>
  <c r="AG326" i="23"/>
  <c r="AG324" i="23"/>
  <c r="AG322" i="23"/>
  <c r="AG320" i="23"/>
  <c r="AG318" i="23"/>
  <c r="AG316" i="23"/>
  <c r="AG314" i="23"/>
  <c r="AG312" i="23"/>
  <c r="AG310" i="23"/>
  <c r="AG308" i="23"/>
  <c r="AG306" i="23"/>
  <c r="AG304" i="23"/>
  <c r="AG302" i="23"/>
  <c r="AG300" i="23"/>
  <c r="AG298" i="23"/>
  <c r="AG296" i="23"/>
  <c r="AG294" i="23"/>
  <c r="AG292" i="23"/>
  <c r="AG290" i="23"/>
  <c r="AG288" i="23"/>
  <c r="AG286" i="23"/>
  <c r="AG284" i="23"/>
  <c r="AG282" i="23"/>
  <c r="AG280" i="23"/>
  <c r="AG278" i="23"/>
  <c r="AG276" i="23"/>
  <c r="AG274" i="23"/>
  <c r="AG272" i="23"/>
  <c r="AG270" i="23"/>
  <c r="AG268" i="23"/>
  <c r="AG266" i="23"/>
  <c r="AG264" i="23"/>
  <c r="AG262" i="23"/>
  <c r="AG260" i="23"/>
  <c r="AG258" i="23"/>
  <c r="AG256" i="23"/>
  <c r="AG254" i="23"/>
  <c r="AG252" i="23"/>
  <c r="AG250" i="23"/>
  <c r="AG248" i="23"/>
  <c r="AG246" i="23"/>
  <c r="AG244" i="23"/>
  <c r="AG242" i="23"/>
  <c r="AG240" i="23"/>
  <c r="AG238" i="23"/>
  <c r="AG236" i="23"/>
  <c r="AG234" i="23"/>
  <c r="AG232" i="23"/>
  <c r="AG230" i="23"/>
  <c r="AG228" i="23"/>
  <c r="AG226" i="23"/>
  <c r="AG224" i="23"/>
  <c r="AG222" i="23"/>
  <c r="AG220" i="23"/>
  <c r="AG218" i="23"/>
  <c r="AG216" i="23"/>
  <c r="AG214" i="23"/>
  <c r="AG212" i="23"/>
  <c r="AG210" i="23"/>
  <c r="AG208" i="23"/>
  <c r="AG206" i="23"/>
  <c r="AG204" i="23"/>
  <c r="AG202" i="23"/>
  <c r="AG200" i="23"/>
  <c r="AG198" i="23"/>
  <c r="AG196" i="23"/>
  <c r="AG194" i="23"/>
  <c r="AG192" i="23"/>
  <c r="AG190" i="23"/>
  <c r="AG188" i="23"/>
  <c r="AG186" i="23"/>
  <c r="AG184" i="23"/>
  <c r="AG182" i="23"/>
  <c r="AG180" i="23"/>
  <c r="AG178" i="23"/>
  <c r="AG176" i="23"/>
  <c r="AG174" i="23"/>
  <c r="AG172" i="23"/>
  <c r="AG170" i="23"/>
  <c r="AG168" i="23"/>
  <c r="AG166" i="23"/>
  <c r="AG164" i="23"/>
  <c r="AG162" i="23"/>
  <c r="AG160" i="23"/>
  <c r="AG158" i="23"/>
  <c r="AG156" i="23"/>
  <c r="AG154" i="23"/>
  <c r="AG152" i="23"/>
  <c r="AG150" i="23"/>
  <c r="AG148" i="23"/>
  <c r="AG146" i="23"/>
  <c r="AG144" i="23"/>
  <c r="AG142" i="23"/>
  <c r="AG140" i="23"/>
  <c r="AG138" i="23"/>
  <c r="AG136" i="23"/>
  <c r="AG134" i="23"/>
  <c r="AG132" i="23"/>
  <c r="AG130" i="23"/>
  <c r="AG128" i="23"/>
  <c r="AG126" i="23"/>
  <c r="AG124" i="23"/>
  <c r="AG122" i="23"/>
  <c r="AG120" i="23"/>
  <c r="AG118" i="23"/>
  <c r="AG116" i="23"/>
  <c r="AG114" i="23"/>
  <c r="AG112" i="23"/>
  <c r="AG110" i="23"/>
  <c r="AG108" i="23"/>
  <c r="AG106" i="23"/>
  <c r="AG104" i="23"/>
  <c r="AG102" i="23"/>
  <c r="AG100" i="23"/>
  <c r="AG98" i="23"/>
  <c r="AG96" i="23"/>
  <c r="AG94" i="23"/>
  <c r="AG92" i="23"/>
  <c r="AG90" i="23"/>
  <c r="AG88" i="23"/>
  <c r="AG86" i="23"/>
  <c r="AG84" i="23"/>
  <c r="AG82" i="23"/>
  <c r="AG80" i="23"/>
  <c r="AG78" i="23"/>
  <c r="AG76" i="23"/>
  <c r="AG74" i="23"/>
  <c r="AG72" i="23"/>
  <c r="AG70" i="23"/>
  <c r="AG68" i="23"/>
  <c r="AG66" i="23"/>
  <c r="AG64" i="23"/>
  <c r="AG62" i="23"/>
  <c r="AG60" i="23"/>
  <c r="AG58" i="23"/>
  <c r="AG56" i="23"/>
  <c r="AG54" i="23"/>
  <c r="AG52" i="23"/>
  <c r="BE50" i="19"/>
  <c r="AG50" i="23"/>
  <c r="AG48" i="23"/>
  <c r="BE46" i="19"/>
  <c r="AG46" i="23"/>
  <c r="BE44" i="19"/>
  <c r="AG44" i="23"/>
  <c r="AG42" i="23"/>
  <c r="BE40" i="19"/>
  <c r="AG40" i="23"/>
  <c r="BE38" i="19"/>
  <c r="AG38" i="23"/>
  <c r="BE36" i="19"/>
  <c r="AG36" i="23"/>
  <c r="AG34" i="23"/>
  <c r="BE32" i="19"/>
  <c r="AG32" i="23"/>
  <c r="AG30" i="23"/>
  <c r="BE28" i="19"/>
  <c r="AG28" i="23"/>
  <c r="BE24" i="19"/>
  <c r="AG24" i="23"/>
  <c r="AG421" i="23"/>
  <c r="AG419" i="23"/>
  <c r="AG415" i="23"/>
  <c r="AG409" i="23"/>
  <c r="AG405" i="23"/>
  <c r="AG401" i="23"/>
  <c r="AG395" i="23"/>
  <c r="AG393" i="23"/>
  <c r="AG387" i="23"/>
  <c r="AG381" i="23"/>
  <c r="AG373" i="23"/>
  <c r="AG369" i="23"/>
  <c r="AG363" i="23"/>
  <c r="AG357" i="23"/>
  <c r="AG351" i="23"/>
  <c r="AG345" i="23"/>
  <c r="AG339" i="23"/>
  <c r="AG333" i="23"/>
  <c r="AG329" i="23"/>
  <c r="AG323" i="23"/>
  <c r="AG317" i="23"/>
  <c r="AG311" i="23"/>
  <c r="AG305" i="23"/>
  <c r="AG301" i="23"/>
  <c r="AG295" i="23"/>
  <c r="AG289" i="23"/>
  <c r="AG283" i="23"/>
  <c r="AG279" i="23"/>
  <c r="AG271" i="23"/>
  <c r="AG265" i="23"/>
  <c r="AG261" i="23"/>
  <c r="AG257" i="23"/>
  <c r="AG253" i="23"/>
  <c r="AG249" i="23"/>
  <c r="AG243" i="23"/>
  <c r="AG237" i="23"/>
  <c r="AG235" i="23"/>
  <c r="AG229" i="23"/>
  <c r="AG223" i="23"/>
  <c r="AG217" i="23"/>
  <c r="AG211" i="23"/>
  <c r="AG205" i="23"/>
  <c r="AG199" i="23"/>
  <c r="AG193" i="23"/>
  <c r="AG187" i="23"/>
  <c r="AG181" i="23"/>
  <c r="AG177" i="23"/>
  <c r="AG171" i="23"/>
  <c r="AG165" i="23"/>
  <c r="AG159" i="23"/>
  <c r="AG155" i="23"/>
  <c r="AG147" i="23"/>
  <c r="AG141" i="23"/>
  <c r="AG137" i="23"/>
  <c r="AG129" i="23"/>
  <c r="AG123" i="23"/>
  <c r="AG119" i="23"/>
  <c r="AG113" i="23"/>
  <c r="AG109" i="23"/>
  <c r="AG103" i="23"/>
  <c r="AG97" i="23"/>
  <c r="AG91" i="23"/>
  <c r="AG85" i="23"/>
  <c r="AG79" i="23"/>
  <c r="AG73" i="23"/>
  <c r="AG65" i="23"/>
  <c r="AG59" i="23"/>
  <c r="AG53" i="23"/>
  <c r="AG49" i="23"/>
  <c r="BE43" i="19"/>
  <c r="AG43" i="23"/>
  <c r="AG37" i="23"/>
  <c r="AG31" i="23"/>
  <c r="AG26" i="23"/>
  <c r="BE25" i="19"/>
  <c r="AG25" i="23"/>
  <c r="AG23" i="23"/>
  <c r="AG22" i="23"/>
  <c r="F10" i="20"/>
  <c r="D25" i="20" l="1"/>
  <c r="F25" i="20" s="1"/>
  <c r="D40" i="20"/>
  <c r="D39" i="20"/>
  <c r="D45" i="20"/>
  <c r="F45" i="20" s="1"/>
  <c r="B405" i="22"/>
  <c r="C405" i="22" s="1"/>
  <c r="D405" i="22" s="1"/>
  <c r="E405" i="22" s="1"/>
  <c r="B404" i="22"/>
  <c r="C404" i="22" s="1"/>
  <c r="D404" i="22" s="1"/>
  <c r="E404" i="22" s="1"/>
  <c r="B403" i="22"/>
  <c r="C403" i="22" s="1"/>
  <c r="D403" i="22" s="1"/>
  <c r="E403" i="22" s="1"/>
  <c r="B402" i="22"/>
  <c r="C402" i="22" s="1"/>
  <c r="D402" i="22" s="1"/>
  <c r="E402" i="22" s="1"/>
  <c r="B401" i="22"/>
  <c r="C401" i="22" s="1"/>
  <c r="D401" i="22" s="1"/>
  <c r="E401" i="22" s="1"/>
  <c r="B400" i="22"/>
  <c r="C400" i="22" s="1"/>
  <c r="D400" i="22" s="1"/>
  <c r="E400" i="22" s="1"/>
  <c r="B399" i="22"/>
  <c r="C399" i="22" s="1"/>
  <c r="D399" i="22" s="1"/>
  <c r="E399" i="22" s="1"/>
  <c r="B398" i="22"/>
  <c r="C398" i="22" s="1"/>
  <c r="D398" i="22" s="1"/>
  <c r="E398" i="22" s="1"/>
  <c r="B397" i="22"/>
  <c r="C397" i="22" s="1"/>
  <c r="D397" i="22" s="1"/>
  <c r="E397" i="22" s="1"/>
  <c r="B396" i="22"/>
  <c r="C396" i="22" s="1"/>
  <c r="D396" i="22" s="1"/>
  <c r="E396" i="22" s="1"/>
  <c r="B395" i="22"/>
  <c r="C395" i="22" s="1"/>
  <c r="D395" i="22" s="1"/>
  <c r="E395" i="22" s="1"/>
  <c r="B394" i="22"/>
  <c r="C394" i="22" s="1"/>
  <c r="D394" i="22" s="1"/>
  <c r="E394" i="22" s="1"/>
  <c r="B393" i="22"/>
  <c r="C393" i="22" s="1"/>
  <c r="D393" i="22" s="1"/>
  <c r="E393" i="22" s="1"/>
  <c r="B392" i="22"/>
  <c r="C392" i="22" s="1"/>
  <c r="D392" i="22" s="1"/>
  <c r="E392" i="22" s="1"/>
  <c r="B391" i="22"/>
  <c r="C391" i="22" s="1"/>
  <c r="D391" i="22" s="1"/>
  <c r="E391" i="22" s="1"/>
  <c r="B390" i="22"/>
  <c r="C390" i="22" s="1"/>
  <c r="D390" i="22" s="1"/>
  <c r="E390" i="22" s="1"/>
  <c r="B389" i="22"/>
  <c r="C389" i="22" s="1"/>
  <c r="D389" i="22" s="1"/>
  <c r="E389" i="22" s="1"/>
  <c r="B388" i="22"/>
  <c r="C388" i="22" s="1"/>
  <c r="D388" i="22" s="1"/>
  <c r="E388" i="22" s="1"/>
  <c r="B387" i="22"/>
  <c r="C387" i="22" s="1"/>
  <c r="D387" i="22" s="1"/>
  <c r="E387" i="22" s="1"/>
  <c r="B386" i="22"/>
  <c r="C386" i="22" s="1"/>
  <c r="D386" i="22" s="1"/>
  <c r="E386" i="22" s="1"/>
  <c r="B385" i="22"/>
  <c r="C385" i="22" s="1"/>
  <c r="D385" i="22" s="1"/>
  <c r="E385" i="22" s="1"/>
  <c r="B384" i="22"/>
  <c r="C384" i="22" s="1"/>
  <c r="D384" i="22" s="1"/>
  <c r="E384" i="22" s="1"/>
  <c r="B383" i="22"/>
  <c r="C383" i="22" s="1"/>
  <c r="D383" i="22" s="1"/>
  <c r="E383" i="22" s="1"/>
  <c r="B382" i="22"/>
  <c r="C382" i="22" s="1"/>
  <c r="D382" i="22" s="1"/>
  <c r="E382" i="22" s="1"/>
  <c r="B381" i="22"/>
  <c r="C381" i="22" s="1"/>
  <c r="D381" i="22" s="1"/>
  <c r="E381" i="22" s="1"/>
  <c r="B380" i="22"/>
  <c r="C380" i="22" s="1"/>
  <c r="D380" i="22" s="1"/>
  <c r="E380" i="22" s="1"/>
  <c r="B379" i="22"/>
  <c r="C379" i="22" s="1"/>
  <c r="D379" i="22" s="1"/>
  <c r="E379" i="22" s="1"/>
  <c r="B378" i="22"/>
  <c r="C378" i="22" s="1"/>
  <c r="D378" i="22" s="1"/>
  <c r="E378" i="22" s="1"/>
  <c r="B377" i="22"/>
  <c r="C377" i="22" s="1"/>
  <c r="D377" i="22" s="1"/>
  <c r="E377" i="22" s="1"/>
  <c r="B376" i="22"/>
  <c r="C376" i="22" s="1"/>
  <c r="D376" i="22" s="1"/>
  <c r="E376" i="22" s="1"/>
  <c r="B375" i="22"/>
  <c r="C375" i="22" s="1"/>
  <c r="D375" i="22" s="1"/>
  <c r="E375" i="22" s="1"/>
  <c r="B374" i="22"/>
  <c r="C374" i="22" s="1"/>
  <c r="D374" i="22" s="1"/>
  <c r="E374" i="22" s="1"/>
  <c r="B373" i="22"/>
  <c r="C373" i="22" s="1"/>
  <c r="D373" i="22" s="1"/>
  <c r="E373" i="22" s="1"/>
  <c r="B372" i="22"/>
  <c r="C372" i="22" s="1"/>
  <c r="D372" i="22" s="1"/>
  <c r="E372" i="22" s="1"/>
  <c r="B371" i="22"/>
  <c r="C371" i="22" s="1"/>
  <c r="D371" i="22" s="1"/>
  <c r="E371" i="22" s="1"/>
  <c r="B370" i="22"/>
  <c r="C370" i="22" s="1"/>
  <c r="D370" i="22" s="1"/>
  <c r="E370" i="22" s="1"/>
  <c r="B369" i="22"/>
  <c r="C369" i="22" s="1"/>
  <c r="D369" i="22" s="1"/>
  <c r="E369" i="22" s="1"/>
  <c r="B368" i="22"/>
  <c r="C368" i="22" s="1"/>
  <c r="D368" i="22" s="1"/>
  <c r="E368" i="22" s="1"/>
  <c r="B367" i="22"/>
  <c r="C367" i="22" s="1"/>
  <c r="D367" i="22" s="1"/>
  <c r="E367" i="22" s="1"/>
  <c r="B366" i="22"/>
  <c r="C366" i="22" s="1"/>
  <c r="D366" i="22" s="1"/>
  <c r="E366" i="22" s="1"/>
  <c r="B365" i="22"/>
  <c r="C365" i="22" s="1"/>
  <c r="D365" i="22" s="1"/>
  <c r="E365" i="22" s="1"/>
  <c r="B364" i="22"/>
  <c r="C364" i="22" s="1"/>
  <c r="D364" i="22" s="1"/>
  <c r="E364" i="22" s="1"/>
  <c r="B363" i="22"/>
  <c r="C363" i="22" s="1"/>
  <c r="D363" i="22" s="1"/>
  <c r="E363" i="22" s="1"/>
  <c r="B362" i="22"/>
  <c r="C362" i="22" s="1"/>
  <c r="D362" i="22" s="1"/>
  <c r="E362" i="22" s="1"/>
  <c r="B361" i="22"/>
  <c r="C361" i="22" s="1"/>
  <c r="D361" i="22" s="1"/>
  <c r="E361" i="22" s="1"/>
  <c r="B360" i="22"/>
  <c r="C360" i="22" s="1"/>
  <c r="D360" i="22" s="1"/>
  <c r="E360" i="22" s="1"/>
  <c r="B359" i="22"/>
  <c r="C359" i="22" s="1"/>
  <c r="D359" i="22" s="1"/>
  <c r="E359" i="22" s="1"/>
  <c r="B358" i="22"/>
  <c r="C358" i="22" s="1"/>
  <c r="D358" i="22" s="1"/>
  <c r="E358" i="22" s="1"/>
  <c r="B357" i="22"/>
  <c r="C357" i="22" s="1"/>
  <c r="D357" i="22" s="1"/>
  <c r="E357" i="22" s="1"/>
  <c r="B356" i="22"/>
  <c r="C356" i="22" s="1"/>
  <c r="D356" i="22" s="1"/>
  <c r="E356" i="22" s="1"/>
  <c r="B355" i="22"/>
  <c r="C355" i="22" s="1"/>
  <c r="D355" i="22" s="1"/>
  <c r="E355" i="22" s="1"/>
  <c r="B354" i="22"/>
  <c r="C354" i="22" s="1"/>
  <c r="D354" i="22" s="1"/>
  <c r="E354" i="22" s="1"/>
  <c r="B353" i="22"/>
  <c r="C353" i="22" s="1"/>
  <c r="D353" i="22" s="1"/>
  <c r="E353" i="22" s="1"/>
  <c r="B352" i="22"/>
  <c r="C352" i="22" s="1"/>
  <c r="D352" i="22" s="1"/>
  <c r="E352" i="22" s="1"/>
  <c r="B351" i="22"/>
  <c r="C351" i="22" s="1"/>
  <c r="D351" i="22" s="1"/>
  <c r="E351" i="22" s="1"/>
  <c r="B350" i="22"/>
  <c r="C350" i="22" s="1"/>
  <c r="D350" i="22" s="1"/>
  <c r="E350" i="22" s="1"/>
  <c r="B349" i="22"/>
  <c r="C349" i="22" s="1"/>
  <c r="D349" i="22" s="1"/>
  <c r="E349" i="22" s="1"/>
  <c r="B348" i="22"/>
  <c r="C348" i="22" s="1"/>
  <c r="D348" i="22" s="1"/>
  <c r="E348" i="22" s="1"/>
  <c r="B347" i="22"/>
  <c r="C347" i="22" s="1"/>
  <c r="D347" i="22" s="1"/>
  <c r="E347" i="22" s="1"/>
  <c r="B346" i="22"/>
  <c r="C346" i="22" s="1"/>
  <c r="D346" i="22" s="1"/>
  <c r="E346" i="22" s="1"/>
  <c r="B345" i="22"/>
  <c r="C345" i="22" s="1"/>
  <c r="D345" i="22" s="1"/>
  <c r="E345" i="22" s="1"/>
  <c r="B344" i="22"/>
  <c r="C344" i="22" s="1"/>
  <c r="D344" i="22" s="1"/>
  <c r="E344" i="22" s="1"/>
  <c r="B343" i="22"/>
  <c r="C343" i="22" s="1"/>
  <c r="D343" i="22" s="1"/>
  <c r="E343" i="22" s="1"/>
  <c r="B342" i="22"/>
  <c r="C342" i="22" s="1"/>
  <c r="D342" i="22" s="1"/>
  <c r="E342" i="22" s="1"/>
  <c r="B341" i="22"/>
  <c r="C341" i="22" s="1"/>
  <c r="D341" i="22" s="1"/>
  <c r="E341" i="22" s="1"/>
  <c r="B340" i="22"/>
  <c r="C340" i="22" s="1"/>
  <c r="D340" i="22" s="1"/>
  <c r="E340" i="22" s="1"/>
  <c r="B339" i="22"/>
  <c r="C339" i="22" s="1"/>
  <c r="D339" i="22" s="1"/>
  <c r="E339" i="22" s="1"/>
  <c r="B338" i="22"/>
  <c r="C338" i="22" s="1"/>
  <c r="D338" i="22" s="1"/>
  <c r="E338" i="22" s="1"/>
  <c r="B337" i="22"/>
  <c r="C337" i="22" s="1"/>
  <c r="D337" i="22" s="1"/>
  <c r="E337" i="22" s="1"/>
  <c r="B336" i="22"/>
  <c r="C336" i="22" s="1"/>
  <c r="D336" i="22" s="1"/>
  <c r="E336" i="22" s="1"/>
  <c r="B335" i="22"/>
  <c r="C335" i="22" s="1"/>
  <c r="D335" i="22" s="1"/>
  <c r="E335" i="22" s="1"/>
  <c r="B334" i="22"/>
  <c r="C334" i="22" s="1"/>
  <c r="D334" i="22" s="1"/>
  <c r="E334" i="22" s="1"/>
  <c r="B333" i="22"/>
  <c r="C333" i="22" s="1"/>
  <c r="D333" i="22" s="1"/>
  <c r="E333" i="22" s="1"/>
  <c r="B332" i="22"/>
  <c r="C332" i="22" s="1"/>
  <c r="D332" i="22" s="1"/>
  <c r="E332" i="22" s="1"/>
  <c r="B331" i="22"/>
  <c r="C331" i="22" s="1"/>
  <c r="D331" i="22" s="1"/>
  <c r="E331" i="22" s="1"/>
  <c r="B330" i="22"/>
  <c r="C330" i="22" s="1"/>
  <c r="D330" i="22" s="1"/>
  <c r="E330" i="22" s="1"/>
  <c r="B329" i="22"/>
  <c r="C329" i="22" s="1"/>
  <c r="D329" i="22" s="1"/>
  <c r="E329" i="22" s="1"/>
  <c r="B328" i="22"/>
  <c r="C328" i="22" s="1"/>
  <c r="D328" i="22" s="1"/>
  <c r="E328" i="22" s="1"/>
  <c r="B327" i="22"/>
  <c r="C327" i="22" s="1"/>
  <c r="D327" i="22" s="1"/>
  <c r="E327" i="22" s="1"/>
  <c r="B326" i="22"/>
  <c r="C326" i="22" s="1"/>
  <c r="D326" i="22" s="1"/>
  <c r="E326" i="22" s="1"/>
  <c r="B325" i="22"/>
  <c r="C325" i="22" s="1"/>
  <c r="D325" i="22" s="1"/>
  <c r="E325" i="22" s="1"/>
  <c r="B324" i="22"/>
  <c r="C324" i="22" s="1"/>
  <c r="D324" i="22" s="1"/>
  <c r="E324" i="22" s="1"/>
  <c r="B323" i="22"/>
  <c r="C323" i="22" s="1"/>
  <c r="D323" i="22" s="1"/>
  <c r="E323" i="22" s="1"/>
  <c r="B322" i="22"/>
  <c r="C322" i="22" s="1"/>
  <c r="D322" i="22" s="1"/>
  <c r="E322" i="22" s="1"/>
  <c r="B321" i="22"/>
  <c r="C321" i="22" s="1"/>
  <c r="D321" i="22" s="1"/>
  <c r="E321" i="22" s="1"/>
  <c r="B320" i="22"/>
  <c r="C320" i="22" s="1"/>
  <c r="D320" i="22" s="1"/>
  <c r="E320" i="22" s="1"/>
  <c r="B319" i="22"/>
  <c r="C319" i="22" s="1"/>
  <c r="D319" i="22" s="1"/>
  <c r="E319" i="22" s="1"/>
  <c r="B318" i="22"/>
  <c r="C318" i="22" s="1"/>
  <c r="D318" i="22" s="1"/>
  <c r="E318" i="22" s="1"/>
  <c r="B317" i="22"/>
  <c r="C317" i="22" s="1"/>
  <c r="D317" i="22" s="1"/>
  <c r="E317" i="22" s="1"/>
  <c r="B316" i="22"/>
  <c r="C316" i="22" s="1"/>
  <c r="D316" i="22" s="1"/>
  <c r="E316" i="22" s="1"/>
  <c r="B315" i="22"/>
  <c r="C315" i="22" s="1"/>
  <c r="D315" i="22" s="1"/>
  <c r="E315" i="22" s="1"/>
  <c r="B314" i="22"/>
  <c r="C314" i="22" s="1"/>
  <c r="D314" i="22" s="1"/>
  <c r="E314" i="22" s="1"/>
  <c r="B313" i="22"/>
  <c r="C313" i="22" s="1"/>
  <c r="D313" i="22" s="1"/>
  <c r="E313" i="22" s="1"/>
  <c r="B312" i="22"/>
  <c r="C312" i="22" s="1"/>
  <c r="D312" i="22" s="1"/>
  <c r="E312" i="22" s="1"/>
  <c r="B311" i="22"/>
  <c r="C311" i="22" s="1"/>
  <c r="D311" i="22" s="1"/>
  <c r="E311" i="22" s="1"/>
  <c r="B310" i="22"/>
  <c r="C310" i="22" s="1"/>
  <c r="D310" i="22" s="1"/>
  <c r="E310" i="22" s="1"/>
  <c r="B309" i="22"/>
  <c r="C309" i="22" s="1"/>
  <c r="D309" i="22" s="1"/>
  <c r="E309" i="22" s="1"/>
  <c r="B308" i="22"/>
  <c r="C308" i="22" s="1"/>
  <c r="D308" i="22" s="1"/>
  <c r="E308" i="22" s="1"/>
  <c r="B307" i="22"/>
  <c r="C307" i="22" s="1"/>
  <c r="D307" i="22" s="1"/>
  <c r="E307" i="22" s="1"/>
  <c r="B306" i="22"/>
  <c r="C306" i="22" s="1"/>
  <c r="D306" i="22" s="1"/>
  <c r="E306" i="22" s="1"/>
  <c r="B305" i="22"/>
  <c r="C305" i="22" s="1"/>
  <c r="D305" i="22" s="1"/>
  <c r="E305" i="22" s="1"/>
  <c r="B304" i="22"/>
  <c r="C304" i="22" s="1"/>
  <c r="D304" i="22" s="1"/>
  <c r="E304" i="22" s="1"/>
  <c r="B303" i="22"/>
  <c r="C303" i="22" s="1"/>
  <c r="D303" i="22" s="1"/>
  <c r="E303" i="22" s="1"/>
  <c r="B302" i="22"/>
  <c r="C302" i="22" s="1"/>
  <c r="D302" i="22" s="1"/>
  <c r="E302" i="22" s="1"/>
  <c r="B301" i="22"/>
  <c r="C301" i="22" s="1"/>
  <c r="D301" i="22" s="1"/>
  <c r="E301" i="22" s="1"/>
  <c r="B300" i="22"/>
  <c r="C300" i="22" s="1"/>
  <c r="D300" i="22" s="1"/>
  <c r="E300" i="22" s="1"/>
  <c r="B299" i="22"/>
  <c r="C299" i="22" s="1"/>
  <c r="D299" i="22" s="1"/>
  <c r="E299" i="22" s="1"/>
  <c r="B298" i="22"/>
  <c r="C298" i="22" s="1"/>
  <c r="D298" i="22" s="1"/>
  <c r="E298" i="22" s="1"/>
  <c r="B297" i="22"/>
  <c r="C297" i="22" s="1"/>
  <c r="D297" i="22" s="1"/>
  <c r="E297" i="22" s="1"/>
  <c r="B296" i="22"/>
  <c r="C296" i="22" s="1"/>
  <c r="D296" i="22" s="1"/>
  <c r="E296" i="22" s="1"/>
  <c r="B295" i="22"/>
  <c r="C295" i="22" s="1"/>
  <c r="D295" i="22" s="1"/>
  <c r="E295" i="22" s="1"/>
  <c r="B294" i="22"/>
  <c r="C294" i="22" s="1"/>
  <c r="D294" i="22" s="1"/>
  <c r="E294" i="22" s="1"/>
  <c r="B293" i="22"/>
  <c r="C293" i="22" s="1"/>
  <c r="D293" i="22" s="1"/>
  <c r="E293" i="22" s="1"/>
  <c r="B292" i="22"/>
  <c r="C292" i="22" s="1"/>
  <c r="D292" i="22" s="1"/>
  <c r="E292" i="22" s="1"/>
  <c r="B291" i="22"/>
  <c r="C291" i="22" s="1"/>
  <c r="D291" i="22" s="1"/>
  <c r="E291" i="22" s="1"/>
  <c r="B290" i="22"/>
  <c r="C290" i="22" s="1"/>
  <c r="D290" i="22" s="1"/>
  <c r="E290" i="22" s="1"/>
  <c r="B289" i="22"/>
  <c r="C289" i="22" s="1"/>
  <c r="D289" i="22" s="1"/>
  <c r="E289" i="22" s="1"/>
  <c r="B288" i="22"/>
  <c r="C288" i="22" s="1"/>
  <c r="D288" i="22" s="1"/>
  <c r="E288" i="22" s="1"/>
  <c r="B287" i="22"/>
  <c r="C287" i="22" s="1"/>
  <c r="D287" i="22" s="1"/>
  <c r="E287" i="22" s="1"/>
  <c r="B286" i="22"/>
  <c r="C286" i="22" s="1"/>
  <c r="D286" i="22" s="1"/>
  <c r="E286" i="22" s="1"/>
  <c r="B285" i="22"/>
  <c r="C285" i="22" s="1"/>
  <c r="D285" i="22" s="1"/>
  <c r="E285" i="22" s="1"/>
  <c r="B284" i="22"/>
  <c r="C284" i="22" s="1"/>
  <c r="D284" i="22" s="1"/>
  <c r="E284" i="22" s="1"/>
  <c r="B283" i="22"/>
  <c r="C283" i="22" s="1"/>
  <c r="D283" i="22" s="1"/>
  <c r="E283" i="22" s="1"/>
  <c r="B282" i="22"/>
  <c r="C282" i="22" s="1"/>
  <c r="D282" i="22" s="1"/>
  <c r="E282" i="22" s="1"/>
  <c r="B281" i="22"/>
  <c r="C281" i="22" s="1"/>
  <c r="D281" i="22" s="1"/>
  <c r="E281" i="22" s="1"/>
  <c r="B280" i="22"/>
  <c r="C280" i="22" s="1"/>
  <c r="D280" i="22" s="1"/>
  <c r="E280" i="22" s="1"/>
  <c r="B279" i="22"/>
  <c r="C279" i="22" s="1"/>
  <c r="D279" i="22" s="1"/>
  <c r="E279" i="22" s="1"/>
  <c r="B278" i="22"/>
  <c r="C278" i="22" s="1"/>
  <c r="D278" i="22" s="1"/>
  <c r="E278" i="22" s="1"/>
  <c r="B277" i="22"/>
  <c r="C277" i="22" s="1"/>
  <c r="D277" i="22" s="1"/>
  <c r="E277" i="22" s="1"/>
  <c r="B276" i="22"/>
  <c r="C276" i="22" s="1"/>
  <c r="D276" i="22" s="1"/>
  <c r="E276" i="22" s="1"/>
  <c r="B275" i="22"/>
  <c r="C275" i="22" s="1"/>
  <c r="D275" i="22" s="1"/>
  <c r="E275" i="22" s="1"/>
  <c r="B274" i="22"/>
  <c r="C274" i="22" s="1"/>
  <c r="D274" i="22" s="1"/>
  <c r="E274" i="22" s="1"/>
  <c r="B273" i="22"/>
  <c r="C273" i="22" s="1"/>
  <c r="D273" i="22" s="1"/>
  <c r="E273" i="22" s="1"/>
  <c r="B272" i="22"/>
  <c r="C272" i="22" s="1"/>
  <c r="D272" i="22" s="1"/>
  <c r="E272" i="22" s="1"/>
  <c r="B271" i="22"/>
  <c r="C271" i="22" s="1"/>
  <c r="D271" i="22" s="1"/>
  <c r="E271" i="22" s="1"/>
  <c r="B270" i="22"/>
  <c r="C270" i="22" s="1"/>
  <c r="D270" i="22" s="1"/>
  <c r="E270" i="22" s="1"/>
  <c r="B269" i="22"/>
  <c r="C269" i="22" s="1"/>
  <c r="D269" i="22" s="1"/>
  <c r="E269" i="22" s="1"/>
  <c r="B268" i="22"/>
  <c r="C268" i="22" s="1"/>
  <c r="D268" i="22" s="1"/>
  <c r="E268" i="22" s="1"/>
  <c r="B267" i="22"/>
  <c r="C267" i="22" s="1"/>
  <c r="D267" i="22" s="1"/>
  <c r="E267" i="22" s="1"/>
  <c r="B266" i="22"/>
  <c r="C266" i="22" s="1"/>
  <c r="D266" i="22" s="1"/>
  <c r="E266" i="22" s="1"/>
  <c r="B265" i="22"/>
  <c r="C265" i="22" s="1"/>
  <c r="D265" i="22" s="1"/>
  <c r="E265" i="22" s="1"/>
  <c r="B264" i="22"/>
  <c r="C264" i="22" s="1"/>
  <c r="D264" i="22" s="1"/>
  <c r="E264" i="22" s="1"/>
  <c r="B263" i="22"/>
  <c r="C263" i="22" s="1"/>
  <c r="D263" i="22" s="1"/>
  <c r="E263" i="22" s="1"/>
  <c r="B262" i="22"/>
  <c r="C262" i="22" s="1"/>
  <c r="D262" i="22" s="1"/>
  <c r="E262" i="22" s="1"/>
  <c r="B261" i="22"/>
  <c r="C261" i="22" s="1"/>
  <c r="D261" i="22" s="1"/>
  <c r="E261" i="22" s="1"/>
  <c r="B260" i="22"/>
  <c r="C260" i="22" s="1"/>
  <c r="D260" i="22" s="1"/>
  <c r="E260" i="22" s="1"/>
  <c r="B259" i="22"/>
  <c r="C259" i="22" s="1"/>
  <c r="D259" i="22" s="1"/>
  <c r="E259" i="22" s="1"/>
  <c r="B258" i="22"/>
  <c r="C258" i="22" s="1"/>
  <c r="D258" i="22" s="1"/>
  <c r="E258" i="22" s="1"/>
  <c r="B257" i="22"/>
  <c r="C257" i="22" s="1"/>
  <c r="D257" i="22" s="1"/>
  <c r="E257" i="22" s="1"/>
  <c r="B256" i="22"/>
  <c r="C256" i="22" s="1"/>
  <c r="D256" i="22" s="1"/>
  <c r="E256" i="22" s="1"/>
  <c r="B255" i="22"/>
  <c r="C255" i="22" s="1"/>
  <c r="D255" i="22" s="1"/>
  <c r="E255" i="22" s="1"/>
  <c r="B254" i="22"/>
  <c r="C254" i="22" s="1"/>
  <c r="D254" i="22" s="1"/>
  <c r="E254" i="22" s="1"/>
  <c r="B253" i="22"/>
  <c r="C253" i="22" s="1"/>
  <c r="D253" i="22" s="1"/>
  <c r="E253" i="22" s="1"/>
  <c r="B252" i="22"/>
  <c r="C252" i="22" s="1"/>
  <c r="D252" i="22" s="1"/>
  <c r="E252" i="22" s="1"/>
  <c r="B251" i="22"/>
  <c r="C251" i="22" s="1"/>
  <c r="D251" i="22" s="1"/>
  <c r="E251" i="22" s="1"/>
  <c r="B250" i="22"/>
  <c r="C250" i="22" s="1"/>
  <c r="D250" i="22" s="1"/>
  <c r="E250" i="22" s="1"/>
  <c r="B249" i="22"/>
  <c r="C249" i="22" s="1"/>
  <c r="D249" i="22" s="1"/>
  <c r="E249" i="22" s="1"/>
  <c r="B248" i="22"/>
  <c r="C248" i="22" s="1"/>
  <c r="D248" i="22" s="1"/>
  <c r="E248" i="22" s="1"/>
  <c r="B247" i="22"/>
  <c r="C247" i="22" s="1"/>
  <c r="D247" i="22" s="1"/>
  <c r="E247" i="22" s="1"/>
  <c r="B246" i="22"/>
  <c r="C246" i="22" s="1"/>
  <c r="D246" i="22" s="1"/>
  <c r="E246" i="22" s="1"/>
  <c r="B245" i="22"/>
  <c r="C245" i="22" s="1"/>
  <c r="D245" i="22" s="1"/>
  <c r="E245" i="22" s="1"/>
  <c r="B244" i="22"/>
  <c r="C244" i="22" s="1"/>
  <c r="D244" i="22" s="1"/>
  <c r="E244" i="22" s="1"/>
  <c r="B243" i="22"/>
  <c r="C243" i="22" s="1"/>
  <c r="D243" i="22" s="1"/>
  <c r="E243" i="22" s="1"/>
  <c r="B242" i="22"/>
  <c r="C242" i="22" s="1"/>
  <c r="D242" i="22" s="1"/>
  <c r="E242" i="22" s="1"/>
  <c r="B241" i="22"/>
  <c r="C241" i="22" s="1"/>
  <c r="D241" i="22" s="1"/>
  <c r="E241" i="22" s="1"/>
  <c r="B240" i="22"/>
  <c r="C240" i="22" s="1"/>
  <c r="D240" i="22" s="1"/>
  <c r="E240" i="22" s="1"/>
  <c r="B239" i="22"/>
  <c r="C239" i="22" s="1"/>
  <c r="D239" i="22" s="1"/>
  <c r="E239" i="22" s="1"/>
  <c r="B238" i="22"/>
  <c r="C238" i="22" s="1"/>
  <c r="D238" i="22" s="1"/>
  <c r="E238" i="22" s="1"/>
  <c r="B237" i="22"/>
  <c r="C237" i="22" s="1"/>
  <c r="D237" i="22" s="1"/>
  <c r="E237" i="22" s="1"/>
  <c r="B236" i="22"/>
  <c r="C236" i="22" s="1"/>
  <c r="D236" i="22" s="1"/>
  <c r="E236" i="22" s="1"/>
  <c r="B235" i="22"/>
  <c r="C235" i="22" s="1"/>
  <c r="D235" i="22" s="1"/>
  <c r="E235" i="22" s="1"/>
  <c r="B234" i="22"/>
  <c r="C234" i="22" s="1"/>
  <c r="D234" i="22" s="1"/>
  <c r="E234" i="22" s="1"/>
  <c r="B233" i="22"/>
  <c r="C233" i="22" s="1"/>
  <c r="D233" i="22" s="1"/>
  <c r="E233" i="22" s="1"/>
  <c r="B232" i="22"/>
  <c r="C232" i="22" s="1"/>
  <c r="D232" i="22" s="1"/>
  <c r="E232" i="22" s="1"/>
  <c r="B231" i="22"/>
  <c r="C231" i="22" s="1"/>
  <c r="D231" i="22" s="1"/>
  <c r="E231" i="22" s="1"/>
  <c r="B230" i="22"/>
  <c r="C230" i="22" s="1"/>
  <c r="D230" i="22" s="1"/>
  <c r="E230" i="22" s="1"/>
  <c r="B229" i="22"/>
  <c r="C229" i="22" s="1"/>
  <c r="D229" i="22" s="1"/>
  <c r="E229" i="22" s="1"/>
  <c r="B228" i="22"/>
  <c r="C228" i="22" s="1"/>
  <c r="D228" i="22" s="1"/>
  <c r="E228" i="22" s="1"/>
  <c r="B227" i="22"/>
  <c r="C227" i="22" s="1"/>
  <c r="D227" i="22" s="1"/>
  <c r="E227" i="22" s="1"/>
  <c r="B226" i="22"/>
  <c r="C226" i="22" s="1"/>
  <c r="D226" i="22" s="1"/>
  <c r="E226" i="22" s="1"/>
  <c r="B225" i="22"/>
  <c r="C225" i="22" s="1"/>
  <c r="D225" i="22" s="1"/>
  <c r="E225" i="22" s="1"/>
  <c r="B224" i="22"/>
  <c r="C224" i="22" s="1"/>
  <c r="D224" i="22" s="1"/>
  <c r="E224" i="22" s="1"/>
  <c r="B223" i="22"/>
  <c r="C223" i="22" s="1"/>
  <c r="D223" i="22" s="1"/>
  <c r="E223" i="22" s="1"/>
  <c r="B222" i="22"/>
  <c r="C222" i="22" s="1"/>
  <c r="D222" i="22" s="1"/>
  <c r="E222" i="22" s="1"/>
  <c r="B221" i="22"/>
  <c r="C221" i="22" s="1"/>
  <c r="D221" i="22" s="1"/>
  <c r="E221" i="22" s="1"/>
  <c r="B220" i="22"/>
  <c r="C220" i="22" s="1"/>
  <c r="D220" i="22" s="1"/>
  <c r="E220" i="22" s="1"/>
  <c r="B219" i="22"/>
  <c r="C219" i="22" s="1"/>
  <c r="D219" i="22" s="1"/>
  <c r="E219" i="22" s="1"/>
  <c r="B218" i="22"/>
  <c r="C218" i="22" s="1"/>
  <c r="D218" i="22" s="1"/>
  <c r="E218" i="22" s="1"/>
  <c r="B217" i="22"/>
  <c r="C217" i="22" s="1"/>
  <c r="D217" i="22" s="1"/>
  <c r="E217" i="22" s="1"/>
  <c r="B216" i="22"/>
  <c r="C216" i="22" s="1"/>
  <c r="D216" i="22" s="1"/>
  <c r="E216" i="22" s="1"/>
  <c r="B215" i="22"/>
  <c r="C215" i="22" s="1"/>
  <c r="D215" i="22" s="1"/>
  <c r="E215" i="22" s="1"/>
  <c r="B214" i="22"/>
  <c r="C214" i="22" s="1"/>
  <c r="D214" i="22" s="1"/>
  <c r="E214" i="22" s="1"/>
  <c r="B213" i="22"/>
  <c r="C213" i="22" s="1"/>
  <c r="D213" i="22" s="1"/>
  <c r="E213" i="22" s="1"/>
  <c r="B212" i="22"/>
  <c r="C212" i="22" s="1"/>
  <c r="D212" i="22" s="1"/>
  <c r="E212" i="22" s="1"/>
  <c r="B211" i="22"/>
  <c r="C211" i="22" s="1"/>
  <c r="D211" i="22" s="1"/>
  <c r="E211" i="22" s="1"/>
  <c r="B210" i="22"/>
  <c r="C210" i="22" s="1"/>
  <c r="D210" i="22" s="1"/>
  <c r="E210" i="22" s="1"/>
  <c r="B209" i="22"/>
  <c r="C209" i="22" s="1"/>
  <c r="D209" i="22" s="1"/>
  <c r="E209" i="22" s="1"/>
  <c r="B208" i="22"/>
  <c r="C208" i="22" s="1"/>
  <c r="D208" i="22" s="1"/>
  <c r="E208" i="22" s="1"/>
  <c r="B207" i="22"/>
  <c r="C207" i="22" s="1"/>
  <c r="D207" i="22" s="1"/>
  <c r="E207" i="22" s="1"/>
  <c r="B206" i="22"/>
  <c r="C206" i="22" s="1"/>
  <c r="D206" i="22" s="1"/>
  <c r="E206" i="22" s="1"/>
  <c r="B205" i="22"/>
  <c r="C205" i="22" s="1"/>
  <c r="D205" i="22" s="1"/>
  <c r="E205" i="22" s="1"/>
  <c r="B204" i="22"/>
  <c r="C204" i="22" s="1"/>
  <c r="D204" i="22" s="1"/>
  <c r="E204" i="22" s="1"/>
  <c r="B203" i="22"/>
  <c r="C203" i="22" s="1"/>
  <c r="D203" i="22" s="1"/>
  <c r="E203" i="22" s="1"/>
  <c r="B202" i="22"/>
  <c r="C202" i="22" s="1"/>
  <c r="D202" i="22" s="1"/>
  <c r="E202" i="22" s="1"/>
  <c r="B201" i="22"/>
  <c r="C201" i="22" s="1"/>
  <c r="D201" i="22" s="1"/>
  <c r="E201" i="22" s="1"/>
  <c r="B200" i="22"/>
  <c r="C200" i="22" s="1"/>
  <c r="D200" i="22" s="1"/>
  <c r="E200" i="22" s="1"/>
  <c r="B199" i="22"/>
  <c r="C199" i="22" s="1"/>
  <c r="D199" i="22" s="1"/>
  <c r="E199" i="22" s="1"/>
  <c r="B198" i="22"/>
  <c r="C198" i="22" s="1"/>
  <c r="D198" i="22" s="1"/>
  <c r="E198" i="22" s="1"/>
  <c r="B197" i="22"/>
  <c r="C197" i="22" s="1"/>
  <c r="D197" i="22" s="1"/>
  <c r="E197" i="22" s="1"/>
  <c r="B196" i="22"/>
  <c r="C196" i="22" s="1"/>
  <c r="D196" i="22" s="1"/>
  <c r="E196" i="22" s="1"/>
  <c r="B195" i="22"/>
  <c r="C195" i="22" s="1"/>
  <c r="D195" i="22" s="1"/>
  <c r="E195" i="22" s="1"/>
  <c r="B194" i="22"/>
  <c r="C194" i="22" s="1"/>
  <c r="D194" i="22" s="1"/>
  <c r="E194" i="22" s="1"/>
  <c r="B193" i="22"/>
  <c r="C193" i="22" s="1"/>
  <c r="D193" i="22" s="1"/>
  <c r="E193" i="22" s="1"/>
  <c r="B192" i="22"/>
  <c r="C192" i="22" s="1"/>
  <c r="D192" i="22" s="1"/>
  <c r="E192" i="22" s="1"/>
  <c r="B191" i="22"/>
  <c r="C191" i="22" s="1"/>
  <c r="D191" i="22" s="1"/>
  <c r="E191" i="22" s="1"/>
  <c r="B190" i="22"/>
  <c r="C190" i="22" s="1"/>
  <c r="D190" i="22" s="1"/>
  <c r="E190" i="22" s="1"/>
  <c r="B189" i="22"/>
  <c r="C189" i="22" s="1"/>
  <c r="D189" i="22" s="1"/>
  <c r="E189" i="22" s="1"/>
  <c r="B188" i="22"/>
  <c r="C188" i="22" s="1"/>
  <c r="D188" i="22" s="1"/>
  <c r="E188" i="22" s="1"/>
  <c r="B187" i="22"/>
  <c r="C187" i="22" s="1"/>
  <c r="D187" i="22" s="1"/>
  <c r="E187" i="22" s="1"/>
  <c r="B186" i="22"/>
  <c r="C186" i="22" s="1"/>
  <c r="D186" i="22" s="1"/>
  <c r="E186" i="22" s="1"/>
  <c r="B185" i="22"/>
  <c r="C185" i="22" s="1"/>
  <c r="D185" i="22" s="1"/>
  <c r="E185" i="22" s="1"/>
  <c r="B184" i="22"/>
  <c r="C184" i="22" s="1"/>
  <c r="D184" i="22" s="1"/>
  <c r="E184" i="22" s="1"/>
  <c r="B183" i="22"/>
  <c r="C183" i="22" s="1"/>
  <c r="D183" i="22" s="1"/>
  <c r="E183" i="22" s="1"/>
  <c r="B182" i="22"/>
  <c r="C182" i="22" s="1"/>
  <c r="D182" i="22" s="1"/>
  <c r="E182" i="22" s="1"/>
  <c r="B181" i="22"/>
  <c r="C181" i="22" s="1"/>
  <c r="D181" i="22" s="1"/>
  <c r="E181" i="22" s="1"/>
  <c r="B180" i="22"/>
  <c r="C180" i="22" s="1"/>
  <c r="D180" i="22" s="1"/>
  <c r="E180" i="22" s="1"/>
  <c r="B179" i="22"/>
  <c r="C179" i="22" s="1"/>
  <c r="D179" i="22" s="1"/>
  <c r="E179" i="22" s="1"/>
  <c r="B178" i="22"/>
  <c r="C178" i="22" s="1"/>
  <c r="D178" i="22" s="1"/>
  <c r="E178" i="22" s="1"/>
  <c r="B177" i="22"/>
  <c r="C177" i="22" s="1"/>
  <c r="D177" i="22" s="1"/>
  <c r="E177" i="22" s="1"/>
  <c r="B176" i="22"/>
  <c r="C176" i="22" s="1"/>
  <c r="D176" i="22" s="1"/>
  <c r="E176" i="22" s="1"/>
  <c r="B175" i="22"/>
  <c r="C175" i="22" s="1"/>
  <c r="D175" i="22" s="1"/>
  <c r="E175" i="22" s="1"/>
  <c r="B174" i="22"/>
  <c r="C174" i="22" s="1"/>
  <c r="D174" i="22" s="1"/>
  <c r="E174" i="22" s="1"/>
  <c r="B173" i="22"/>
  <c r="C173" i="22" s="1"/>
  <c r="D173" i="22" s="1"/>
  <c r="E173" i="22" s="1"/>
  <c r="B172" i="22"/>
  <c r="C172" i="22" s="1"/>
  <c r="D172" i="22" s="1"/>
  <c r="E172" i="22" s="1"/>
  <c r="B171" i="22"/>
  <c r="C171" i="22" s="1"/>
  <c r="D171" i="22" s="1"/>
  <c r="E171" i="22" s="1"/>
  <c r="B170" i="22"/>
  <c r="C170" i="22" s="1"/>
  <c r="D170" i="22" s="1"/>
  <c r="E170" i="22" s="1"/>
  <c r="B169" i="22"/>
  <c r="C169" i="22" s="1"/>
  <c r="D169" i="22" s="1"/>
  <c r="E169" i="22" s="1"/>
  <c r="B168" i="22"/>
  <c r="C168" i="22" s="1"/>
  <c r="D168" i="22" s="1"/>
  <c r="E168" i="22" s="1"/>
  <c r="B167" i="22"/>
  <c r="C167" i="22" s="1"/>
  <c r="D167" i="22" s="1"/>
  <c r="E167" i="22" s="1"/>
  <c r="B166" i="22"/>
  <c r="C166" i="22" s="1"/>
  <c r="D166" i="22" s="1"/>
  <c r="E166" i="22" s="1"/>
  <c r="B165" i="22"/>
  <c r="C165" i="22" s="1"/>
  <c r="D165" i="22" s="1"/>
  <c r="E165" i="22" s="1"/>
  <c r="B164" i="22"/>
  <c r="C164" i="22" s="1"/>
  <c r="D164" i="22" s="1"/>
  <c r="E164" i="22" s="1"/>
  <c r="B163" i="22"/>
  <c r="C163" i="22" s="1"/>
  <c r="D163" i="22" s="1"/>
  <c r="E163" i="22" s="1"/>
  <c r="B162" i="22"/>
  <c r="C162" i="22" s="1"/>
  <c r="D162" i="22" s="1"/>
  <c r="E162" i="22" s="1"/>
  <c r="B161" i="22"/>
  <c r="C161" i="22" s="1"/>
  <c r="D161" i="22" s="1"/>
  <c r="E161" i="22" s="1"/>
  <c r="B160" i="22"/>
  <c r="C160" i="22" s="1"/>
  <c r="D160" i="22" s="1"/>
  <c r="E160" i="22" s="1"/>
  <c r="B159" i="22"/>
  <c r="C159" i="22" s="1"/>
  <c r="D159" i="22" s="1"/>
  <c r="E159" i="22" s="1"/>
  <c r="B158" i="22"/>
  <c r="C158" i="22" s="1"/>
  <c r="D158" i="22" s="1"/>
  <c r="E158" i="22" s="1"/>
  <c r="B157" i="22"/>
  <c r="C157" i="22" s="1"/>
  <c r="D157" i="22" s="1"/>
  <c r="E157" i="22" s="1"/>
  <c r="B156" i="22"/>
  <c r="C156" i="22" s="1"/>
  <c r="D156" i="22" s="1"/>
  <c r="E156" i="22" s="1"/>
  <c r="B155" i="22"/>
  <c r="C155" i="22" s="1"/>
  <c r="D155" i="22" s="1"/>
  <c r="E155" i="22" s="1"/>
  <c r="B154" i="22"/>
  <c r="C154" i="22" s="1"/>
  <c r="D154" i="22" s="1"/>
  <c r="E154" i="22" s="1"/>
  <c r="B153" i="22"/>
  <c r="C153" i="22" s="1"/>
  <c r="D153" i="22" s="1"/>
  <c r="E153" i="22" s="1"/>
  <c r="B152" i="22"/>
  <c r="C152" i="22" s="1"/>
  <c r="D152" i="22" s="1"/>
  <c r="E152" i="22" s="1"/>
  <c r="B151" i="22"/>
  <c r="C151" i="22" s="1"/>
  <c r="D151" i="22" s="1"/>
  <c r="E151" i="22" s="1"/>
  <c r="B150" i="22"/>
  <c r="C150" i="22" s="1"/>
  <c r="D150" i="22" s="1"/>
  <c r="E150" i="22" s="1"/>
  <c r="B149" i="22"/>
  <c r="C149" i="22" s="1"/>
  <c r="D149" i="22" s="1"/>
  <c r="E149" i="22" s="1"/>
  <c r="B148" i="22"/>
  <c r="C148" i="22" s="1"/>
  <c r="D148" i="22" s="1"/>
  <c r="E148" i="22" s="1"/>
  <c r="B147" i="22"/>
  <c r="C147" i="22" s="1"/>
  <c r="D147" i="22" s="1"/>
  <c r="E147" i="22" s="1"/>
  <c r="B146" i="22"/>
  <c r="C146" i="22" s="1"/>
  <c r="D146" i="22" s="1"/>
  <c r="E146" i="22" s="1"/>
  <c r="B145" i="22"/>
  <c r="C145" i="22" s="1"/>
  <c r="D145" i="22" s="1"/>
  <c r="E145" i="22" s="1"/>
  <c r="B144" i="22"/>
  <c r="C144" i="22" s="1"/>
  <c r="D144" i="22" s="1"/>
  <c r="E144" i="22" s="1"/>
  <c r="B143" i="22"/>
  <c r="C143" i="22" s="1"/>
  <c r="D143" i="22" s="1"/>
  <c r="E143" i="22" s="1"/>
  <c r="B142" i="22"/>
  <c r="C142" i="22" s="1"/>
  <c r="D142" i="22" s="1"/>
  <c r="E142" i="22" s="1"/>
  <c r="B141" i="22"/>
  <c r="C141" i="22" s="1"/>
  <c r="D141" i="22" s="1"/>
  <c r="E141" i="22" s="1"/>
  <c r="B140" i="22"/>
  <c r="C140" i="22" s="1"/>
  <c r="D140" i="22" s="1"/>
  <c r="E140" i="22" s="1"/>
  <c r="B139" i="22"/>
  <c r="C139" i="22" s="1"/>
  <c r="D139" i="22" s="1"/>
  <c r="E139" i="22" s="1"/>
  <c r="B138" i="22"/>
  <c r="C138" i="22" s="1"/>
  <c r="D138" i="22" s="1"/>
  <c r="E138" i="22" s="1"/>
  <c r="B137" i="22"/>
  <c r="C137" i="22" s="1"/>
  <c r="D137" i="22" s="1"/>
  <c r="E137" i="22" s="1"/>
  <c r="B136" i="22"/>
  <c r="C136" i="22" s="1"/>
  <c r="D136" i="22" s="1"/>
  <c r="E136" i="22" s="1"/>
  <c r="B135" i="22"/>
  <c r="C135" i="22" s="1"/>
  <c r="D135" i="22" s="1"/>
  <c r="E135" i="22" s="1"/>
  <c r="B134" i="22"/>
  <c r="C134" i="22" s="1"/>
  <c r="D134" i="22" s="1"/>
  <c r="E134" i="22" s="1"/>
  <c r="B133" i="22"/>
  <c r="C133" i="22" s="1"/>
  <c r="D133" i="22" s="1"/>
  <c r="E133" i="22" s="1"/>
  <c r="B132" i="22"/>
  <c r="C132" i="22" s="1"/>
  <c r="D132" i="22" s="1"/>
  <c r="E132" i="22" s="1"/>
  <c r="B131" i="22"/>
  <c r="C131" i="22" s="1"/>
  <c r="D131" i="22" s="1"/>
  <c r="E131" i="22" s="1"/>
  <c r="B130" i="22"/>
  <c r="C130" i="22" s="1"/>
  <c r="D130" i="22" s="1"/>
  <c r="E130" i="22" s="1"/>
  <c r="B129" i="22"/>
  <c r="C129" i="22" s="1"/>
  <c r="D129" i="22" s="1"/>
  <c r="E129" i="22" s="1"/>
  <c r="B128" i="22"/>
  <c r="C128" i="22" s="1"/>
  <c r="D128" i="22" s="1"/>
  <c r="E128" i="22" s="1"/>
  <c r="B127" i="22"/>
  <c r="C127" i="22" s="1"/>
  <c r="D127" i="22" s="1"/>
  <c r="E127" i="22" s="1"/>
  <c r="B126" i="22"/>
  <c r="C126" i="22" s="1"/>
  <c r="D126" i="22" s="1"/>
  <c r="E126" i="22" s="1"/>
  <c r="B125" i="22"/>
  <c r="C125" i="22" s="1"/>
  <c r="D125" i="22" s="1"/>
  <c r="E125" i="22" s="1"/>
  <c r="B124" i="22"/>
  <c r="C124" i="22" s="1"/>
  <c r="D124" i="22" s="1"/>
  <c r="E124" i="22" s="1"/>
  <c r="B123" i="22"/>
  <c r="C123" i="22" s="1"/>
  <c r="D123" i="22" s="1"/>
  <c r="E123" i="22" s="1"/>
  <c r="B122" i="22"/>
  <c r="C122" i="22" s="1"/>
  <c r="D122" i="22" s="1"/>
  <c r="E122" i="22" s="1"/>
  <c r="B121" i="22"/>
  <c r="C121" i="22" s="1"/>
  <c r="D121" i="22" s="1"/>
  <c r="E121" i="22" s="1"/>
  <c r="B120" i="22"/>
  <c r="C120" i="22" s="1"/>
  <c r="D120" i="22" s="1"/>
  <c r="E120" i="22" s="1"/>
  <c r="B119" i="22"/>
  <c r="C119" i="22" s="1"/>
  <c r="D119" i="22" s="1"/>
  <c r="E119" i="22" s="1"/>
  <c r="B118" i="22"/>
  <c r="C118" i="22" s="1"/>
  <c r="D118" i="22" s="1"/>
  <c r="E118" i="22" s="1"/>
  <c r="B117" i="22"/>
  <c r="C117" i="22" s="1"/>
  <c r="D117" i="22" s="1"/>
  <c r="E117" i="22" s="1"/>
  <c r="B116" i="22"/>
  <c r="C116" i="22" s="1"/>
  <c r="D116" i="22" s="1"/>
  <c r="E116" i="22" s="1"/>
  <c r="B115" i="22"/>
  <c r="C115" i="22" s="1"/>
  <c r="D115" i="22" s="1"/>
  <c r="E115" i="22" s="1"/>
  <c r="B114" i="22"/>
  <c r="C114" i="22" s="1"/>
  <c r="D114" i="22" s="1"/>
  <c r="E114" i="22" s="1"/>
  <c r="B113" i="22"/>
  <c r="C113" i="22" s="1"/>
  <c r="D113" i="22" s="1"/>
  <c r="E113" i="22" s="1"/>
  <c r="B112" i="22"/>
  <c r="C112" i="22" s="1"/>
  <c r="D112" i="22" s="1"/>
  <c r="E112" i="22" s="1"/>
  <c r="B111" i="22"/>
  <c r="C111" i="22" s="1"/>
  <c r="D111" i="22" s="1"/>
  <c r="E111" i="22" s="1"/>
  <c r="B110" i="22"/>
  <c r="C110" i="22" s="1"/>
  <c r="D110" i="22" s="1"/>
  <c r="E110" i="22" s="1"/>
  <c r="B109" i="22"/>
  <c r="C109" i="22" s="1"/>
  <c r="D109" i="22" s="1"/>
  <c r="E109" i="22" s="1"/>
  <c r="B108" i="22"/>
  <c r="C108" i="22" s="1"/>
  <c r="D108" i="22" s="1"/>
  <c r="E108" i="22" s="1"/>
  <c r="B107" i="22"/>
  <c r="C107" i="22" s="1"/>
  <c r="D107" i="22" s="1"/>
  <c r="E107" i="22" s="1"/>
  <c r="B106" i="22"/>
  <c r="C106" i="22" s="1"/>
  <c r="D106" i="22" s="1"/>
  <c r="E106" i="22" s="1"/>
  <c r="B105" i="22"/>
  <c r="C105" i="22" s="1"/>
  <c r="D105" i="22" s="1"/>
  <c r="E105" i="22" s="1"/>
  <c r="B104" i="22"/>
  <c r="C104" i="22" s="1"/>
  <c r="D104" i="22" s="1"/>
  <c r="E104" i="22" s="1"/>
  <c r="B103" i="22"/>
  <c r="C103" i="22" s="1"/>
  <c r="D103" i="22" s="1"/>
  <c r="E103" i="22" s="1"/>
  <c r="B102" i="22"/>
  <c r="C102" i="22" s="1"/>
  <c r="D102" i="22" s="1"/>
  <c r="E102" i="22" s="1"/>
  <c r="B101" i="22"/>
  <c r="C101" i="22" s="1"/>
  <c r="D101" i="22" s="1"/>
  <c r="E101" i="22" s="1"/>
  <c r="B100" i="22"/>
  <c r="C100" i="22" s="1"/>
  <c r="D100" i="22" s="1"/>
  <c r="E100" i="22" s="1"/>
  <c r="B99" i="22"/>
  <c r="C99" i="22" s="1"/>
  <c r="D99" i="22" s="1"/>
  <c r="E99" i="22" s="1"/>
  <c r="B98" i="22"/>
  <c r="C98" i="22" s="1"/>
  <c r="D98" i="22" s="1"/>
  <c r="E98" i="22" s="1"/>
  <c r="B97" i="22"/>
  <c r="C97" i="22" s="1"/>
  <c r="D97" i="22" s="1"/>
  <c r="E97" i="22" s="1"/>
  <c r="B96" i="22"/>
  <c r="C96" i="22" s="1"/>
  <c r="D96" i="22" s="1"/>
  <c r="E96" i="22" s="1"/>
  <c r="B95" i="22"/>
  <c r="C95" i="22" s="1"/>
  <c r="D95" i="22" s="1"/>
  <c r="E95" i="22" s="1"/>
  <c r="B94" i="22"/>
  <c r="C94" i="22" s="1"/>
  <c r="D94" i="22" s="1"/>
  <c r="E94" i="22" s="1"/>
  <c r="B93" i="22"/>
  <c r="C93" i="22" s="1"/>
  <c r="D93" i="22" s="1"/>
  <c r="E93" i="22" s="1"/>
  <c r="B92" i="22"/>
  <c r="C92" i="22" s="1"/>
  <c r="D92" i="22" s="1"/>
  <c r="E92" i="22" s="1"/>
  <c r="B91" i="22"/>
  <c r="C91" i="22" s="1"/>
  <c r="D91" i="22" s="1"/>
  <c r="E91" i="22" s="1"/>
  <c r="B90" i="22"/>
  <c r="C90" i="22" s="1"/>
  <c r="D90" i="22" s="1"/>
  <c r="E90" i="22" s="1"/>
  <c r="B89" i="22"/>
  <c r="C89" i="22" s="1"/>
  <c r="D89" i="22" s="1"/>
  <c r="E89" i="22" s="1"/>
  <c r="B88" i="22"/>
  <c r="C88" i="22" s="1"/>
  <c r="D88" i="22" s="1"/>
  <c r="E88" i="22" s="1"/>
  <c r="B87" i="22"/>
  <c r="C87" i="22" s="1"/>
  <c r="D87" i="22" s="1"/>
  <c r="E87" i="22" s="1"/>
  <c r="B86" i="22"/>
  <c r="C86" i="22" s="1"/>
  <c r="D86" i="22" s="1"/>
  <c r="E86" i="22" s="1"/>
  <c r="B85" i="22"/>
  <c r="C85" i="22" s="1"/>
  <c r="D85" i="22" s="1"/>
  <c r="E85" i="22" s="1"/>
  <c r="B84" i="22"/>
  <c r="C84" i="22" s="1"/>
  <c r="D84" i="22" s="1"/>
  <c r="E84" i="22" s="1"/>
  <c r="B83" i="22"/>
  <c r="C83" i="22" s="1"/>
  <c r="D83" i="22" s="1"/>
  <c r="E83" i="22" s="1"/>
  <c r="B82" i="22"/>
  <c r="C82" i="22" s="1"/>
  <c r="D82" i="22" s="1"/>
  <c r="E82" i="22" s="1"/>
  <c r="B81" i="22"/>
  <c r="C81" i="22" s="1"/>
  <c r="D81" i="22" s="1"/>
  <c r="E81" i="22" s="1"/>
  <c r="B80" i="22"/>
  <c r="C80" i="22" s="1"/>
  <c r="D80" i="22" s="1"/>
  <c r="E80" i="22" s="1"/>
  <c r="B79" i="22"/>
  <c r="C79" i="22" s="1"/>
  <c r="D79" i="22" s="1"/>
  <c r="E79" i="22" s="1"/>
  <c r="B78" i="22"/>
  <c r="C78" i="22" s="1"/>
  <c r="D78" i="22" s="1"/>
  <c r="E78" i="22" s="1"/>
  <c r="B77" i="22"/>
  <c r="C77" i="22" s="1"/>
  <c r="D77" i="22" s="1"/>
  <c r="E77" i="22" s="1"/>
  <c r="B76" i="22"/>
  <c r="C76" i="22" s="1"/>
  <c r="D76" i="22" s="1"/>
  <c r="E76" i="22" s="1"/>
  <c r="B75" i="22"/>
  <c r="C75" i="22" s="1"/>
  <c r="D75" i="22" s="1"/>
  <c r="E75" i="22" s="1"/>
  <c r="B74" i="22"/>
  <c r="C74" i="22" s="1"/>
  <c r="D74" i="22" s="1"/>
  <c r="E74" i="22" s="1"/>
  <c r="B73" i="22"/>
  <c r="C73" i="22" s="1"/>
  <c r="D73" i="22" s="1"/>
  <c r="E73" i="22" s="1"/>
  <c r="B72" i="22"/>
  <c r="C72" i="22" s="1"/>
  <c r="D72" i="22" s="1"/>
  <c r="E72" i="22" s="1"/>
  <c r="B71" i="22"/>
  <c r="C71" i="22" s="1"/>
  <c r="D71" i="22" s="1"/>
  <c r="E71" i="22" s="1"/>
  <c r="B70" i="22"/>
  <c r="C70" i="22" s="1"/>
  <c r="D70" i="22" s="1"/>
  <c r="E70" i="22" s="1"/>
  <c r="B69" i="22"/>
  <c r="C69" i="22" s="1"/>
  <c r="D69" i="22" s="1"/>
  <c r="E69" i="22" s="1"/>
  <c r="B68" i="22"/>
  <c r="C68" i="22" s="1"/>
  <c r="D68" i="22" s="1"/>
  <c r="E68" i="22" s="1"/>
  <c r="B67" i="22"/>
  <c r="C67" i="22" s="1"/>
  <c r="D67" i="22" s="1"/>
  <c r="E67" i="22" s="1"/>
  <c r="B66" i="22"/>
  <c r="C66" i="22" s="1"/>
  <c r="D66" i="22" s="1"/>
  <c r="E66" i="22" s="1"/>
  <c r="B65" i="22"/>
  <c r="C65" i="22" s="1"/>
  <c r="D65" i="22" s="1"/>
  <c r="E65" i="22" s="1"/>
  <c r="B64" i="22"/>
  <c r="C64" i="22" s="1"/>
  <c r="D64" i="22" s="1"/>
  <c r="E64" i="22" s="1"/>
  <c r="B63" i="22"/>
  <c r="C63" i="22" s="1"/>
  <c r="D63" i="22" s="1"/>
  <c r="E63" i="22" s="1"/>
  <c r="B62" i="22"/>
  <c r="C62" i="22" s="1"/>
  <c r="D62" i="22" s="1"/>
  <c r="E62" i="22" s="1"/>
  <c r="B61" i="22"/>
  <c r="C61" i="22" s="1"/>
  <c r="D61" i="22" s="1"/>
  <c r="E61" i="22" s="1"/>
  <c r="B60" i="22"/>
  <c r="C60" i="22" s="1"/>
  <c r="D60" i="22" s="1"/>
  <c r="E60" i="22" s="1"/>
  <c r="B59" i="22"/>
  <c r="C59" i="22" s="1"/>
  <c r="D59" i="22" s="1"/>
  <c r="E59" i="22" s="1"/>
  <c r="B58" i="22"/>
  <c r="C58" i="22" s="1"/>
  <c r="D58" i="22" s="1"/>
  <c r="E58" i="22" s="1"/>
  <c r="B57" i="22"/>
  <c r="C57" i="22" s="1"/>
  <c r="D57" i="22" s="1"/>
  <c r="E57" i="22" s="1"/>
  <c r="B56" i="22"/>
  <c r="C56" i="22" s="1"/>
  <c r="D56" i="22" s="1"/>
  <c r="E56" i="22" s="1"/>
  <c r="B55" i="22"/>
  <c r="C55" i="22" s="1"/>
  <c r="D55" i="22" s="1"/>
  <c r="E55" i="22" s="1"/>
  <c r="B54" i="22"/>
  <c r="C54" i="22" s="1"/>
  <c r="D54" i="22" s="1"/>
  <c r="E54" i="22" s="1"/>
  <c r="B53" i="22"/>
  <c r="C53" i="22" s="1"/>
  <c r="D53" i="22" s="1"/>
  <c r="E53" i="22" s="1"/>
  <c r="B52" i="22"/>
  <c r="C52" i="22" s="1"/>
  <c r="D52" i="22" s="1"/>
  <c r="E52" i="22" s="1"/>
  <c r="B51" i="22"/>
  <c r="C51" i="22" s="1"/>
  <c r="D51" i="22" s="1"/>
  <c r="E51" i="22" s="1"/>
  <c r="B50" i="22"/>
  <c r="C50" i="22" s="1"/>
  <c r="D50" i="22" s="1"/>
  <c r="E50" i="22" s="1"/>
  <c r="B49" i="22"/>
  <c r="C49" i="22" s="1"/>
  <c r="D49" i="22" s="1"/>
  <c r="E49" i="22" s="1"/>
  <c r="B48" i="22"/>
  <c r="C48" i="22" s="1"/>
  <c r="D48" i="22" s="1"/>
  <c r="E48" i="22" s="1"/>
  <c r="B47" i="22"/>
  <c r="C47" i="22" s="1"/>
  <c r="D47" i="22" s="1"/>
  <c r="E47" i="22" s="1"/>
  <c r="B46" i="22"/>
  <c r="C46" i="22" s="1"/>
  <c r="D46" i="22" s="1"/>
  <c r="E46" i="22" s="1"/>
  <c r="B45" i="22"/>
  <c r="C45" i="22" s="1"/>
  <c r="D45" i="22" s="1"/>
  <c r="E45" i="22" s="1"/>
  <c r="B44" i="22"/>
  <c r="C44" i="22" s="1"/>
  <c r="D44" i="22" s="1"/>
  <c r="E44" i="22" s="1"/>
  <c r="B43" i="22"/>
  <c r="C43" i="22" s="1"/>
  <c r="D43" i="22" s="1"/>
  <c r="E43" i="22" s="1"/>
  <c r="B42" i="22"/>
  <c r="C42" i="22" s="1"/>
  <c r="D42" i="22" s="1"/>
  <c r="E42" i="22" s="1"/>
  <c r="B41" i="22"/>
  <c r="C41" i="22" s="1"/>
  <c r="D41" i="22" s="1"/>
  <c r="E41" i="22" s="1"/>
  <c r="B40" i="22"/>
  <c r="C40" i="22" s="1"/>
  <c r="D40" i="22" s="1"/>
  <c r="E40" i="22" s="1"/>
  <c r="B39" i="22"/>
  <c r="C39" i="22" s="1"/>
  <c r="D39" i="22" s="1"/>
  <c r="E39" i="22" s="1"/>
  <c r="B38" i="22"/>
  <c r="C38" i="22" s="1"/>
  <c r="D38" i="22" s="1"/>
  <c r="E38" i="22" s="1"/>
  <c r="B37" i="22"/>
  <c r="C37" i="22" s="1"/>
  <c r="D37" i="22" s="1"/>
  <c r="E37" i="22" s="1"/>
  <c r="B36" i="22"/>
  <c r="C36" i="22" s="1"/>
  <c r="D36" i="22" s="1"/>
  <c r="E36" i="22" s="1"/>
  <c r="B35" i="22"/>
  <c r="C35" i="22" s="1"/>
  <c r="D35" i="22" s="1"/>
  <c r="E35" i="22" s="1"/>
  <c r="B34" i="22"/>
  <c r="C34" i="22" s="1"/>
  <c r="D34" i="22" s="1"/>
  <c r="E34" i="22" s="1"/>
  <c r="B33" i="22"/>
  <c r="C33" i="22" s="1"/>
  <c r="D33" i="22" s="1"/>
  <c r="E33" i="22" s="1"/>
  <c r="B32" i="22"/>
  <c r="C32" i="22" s="1"/>
  <c r="D32" i="22" s="1"/>
  <c r="E32" i="22" s="1"/>
  <c r="B31" i="22"/>
  <c r="C31" i="22" s="1"/>
  <c r="D31" i="22" s="1"/>
  <c r="E31" i="22" s="1"/>
  <c r="B30" i="22"/>
  <c r="C30" i="22" s="1"/>
  <c r="D30" i="22" s="1"/>
  <c r="E30" i="22" s="1"/>
  <c r="B29" i="22"/>
  <c r="C29" i="22" s="1"/>
  <c r="D29" i="22" s="1"/>
  <c r="E29" i="22" s="1"/>
  <c r="B28" i="22"/>
  <c r="C28" i="22" s="1"/>
  <c r="D28" i="22" s="1"/>
  <c r="E28" i="22" s="1"/>
  <c r="B27" i="22"/>
  <c r="C27" i="22" s="1"/>
  <c r="D27" i="22" s="1"/>
  <c r="E27" i="22" s="1"/>
  <c r="B26" i="22"/>
  <c r="C26" i="22" s="1"/>
  <c r="D26" i="22" s="1"/>
  <c r="E26" i="22" s="1"/>
  <c r="B25" i="22"/>
  <c r="C25" i="22" s="1"/>
  <c r="D25" i="22" s="1"/>
  <c r="E25" i="22" s="1"/>
  <c r="B24" i="22"/>
  <c r="C24" i="22" s="1"/>
  <c r="D24" i="22" s="1"/>
  <c r="E24" i="22" s="1"/>
  <c r="B23" i="22"/>
  <c r="C23" i="22" s="1"/>
  <c r="D23" i="22" s="1"/>
  <c r="E23" i="22" s="1"/>
  <c r="B22" i="22"/>
  <c r="C22" i="22" s="1"/>
  <c r="D22" i="22" s="1"/>
  <c r="E22" i="22" s="1"/>
  <c r="B21" i="22"/>
  <c r="C21" i="22" s="1"/>
  <c r="D21" i="22" s="1"/>
  <c r="E21" i="22" s="1"/>
  <c r="B20" i="22"/>
  <c r="C20" i="22" s="1"/>
  <c r="D20" i="22" s="1"/>
  <c r="E20" i="22" s="1"/>
  <c r="B19" i="22"/>
  <c r="C19" i="22" s="1"/>
  <c r="D19" i="22" s="1"/>
  <c r="E19" i="22" s="1"/>
  <c r="B18" i="22"/>
  <c r="C18" i="22" s="1"/>
  <c r="D18" i="22" s="1"/>
  <c r="E18" i="22" s="1"/>
  <c r="B17" i="22"/>
  <c r="C17" i="22" s="1"/>
  <c r="D17" i="22" s="1"/>
  <c r="E17" i="22" s="1"/>
  <c r="B16" i="22"/>
  <c r="C16" i="22" s="1"/>
  <c r="D16" i="22" s="1"/>
  <c r="E16" i="22" s="1"/>
  <c r="B15" i="22"/>
  <c r="C15" i="22" s="1"/>
  <c r="D15" i="22" s="1"/>
  <c r="E15" i="22" s="1"/>
  <c r="B14" i="22"/>
  <c r="C14" i="22" s="1"/>
  <c r="D14" i="22" s="1"/>
  <c r="E14" i="22" s="1"/>
  <c r="B13" i="22"/>
  <c r="C13" i="22" s="1"/>
  <c r="D13" i="22" s="1"/>
  <c r="E13" i="22" s="1"/>
  <c r="B12" i="22"/>
  <c r="C12" i="22" s="1"/>
  <c r="D12" i="22" s="1"/>
  <c r="E12" i="22" s="1"/>
  <c r="B11" i="22"/>
  <c r="C11" i="22" s="1"/>
  <c r="D11" i="22" s="1"/>
  <c r="E11" i="22" s="1"/>
  <c r="B10" i="22"/>
  <c r="C10" i="22" s="1"/>
  <c r="D10" i="22" s="1"/>
  <c r="E10" i="22" s="1"/>
  <c r="B9" i="22"/>
  <c r="C9" i="22" s="1"/>
  <c r="D9" i="22" s="1"/>
  <c r="E9" i="22" s="1"/>
  <c r="B8" i="22"/>
  <c r="C8" i="22" s="1"/>
  <c r="D8" i="22" s="1"/>
  <c r="E8" i="22" s="1"/>
  <c r="B7" i="22"/>
  <c r="C7" i="22" s="1"/>
  <c r="D7" i="22" s="1"/>
  <c r="E7" i="22" s="1"/>
  <c r="B6" i="22"/>
  <c r="C6" i="22" s="1"/>
  <c r="D6" i="22" s="1"/>
  <c r="L2" i="21"/>
  <c r="G3" i="21"/>
  <c r="E6" i="22" l="1"/>
  <c r="AK9" i="19"/>
  <c r="M21" i="19" l="1"/>
  <c r="F41" i="20"/>
  <c r="K17" i="21"/>
  <c r="L17" i="21" s="1"/>
  <c r="K15" i="21"/>
  <c r="L15" i="21" s="1"/>
  <c r="K13" i="21"/>
  <c r="L13" i="21" s="1"/>
  <c r="K11" i="21"/>
  <c r="L11" i="21" s="1"/>
  <c r="K9" i="21"/>
  <c r="L9" i="21" s="1"/>
  <c r="K7" i="21"/>
  <c r="L7" i="21" s="1"/>
  <c r="K5" i="21"/>
  <c r="L5" i="21" s="1"/>
  <c r="K18" i="21"/>
  <c r="L18" i="21" s="1"/>
  <c r="K16" i="21"/>
  <c r="L16" i="21" s="1"/>
  <c r="K14" i="21"/>
  <c r="L14" i="21" s="1"/>
  <c r="K12" i="21"/>
  <c r="L12" i="21" s="1"/>
  <c r="K10" i="21"/>
  <c r="L10" i="21" s="1"/>
  <c r="K8" i="21"/>
  <c r="L8" i="21" s="1"/>
  <c r="K6" i="21"/>
  <c r="L6" i="21" s="1"/>
  <c r="K4" i="21"/>
  <c r="L4" i="21" s="1"/>
  <c r="F14" i="20"/>
  <c r="F15" i="20"/>
  <c r="F16" i="20"/>
  <c r="F17" i="20"/>
  <c r="F18" i="20"/>
  <c r="F19" i="20"/>
  <c r="F13" i="20"/>
  <c r="F11" i="20"/>
  <c r="F7" i="20"/>
  <c r="F8" i="20"/>
  <c r="F9" i="20"/>
  <c r="F6" i="20"/>
  <c r="BI23" i="19"/>
  <c r="BI24" i="19"/>
  <c r="BI25" i="19"/>
  <c r="BI26" i="19"/>
  <c r="BI27" i="19"/>
  <c r="BI28" i="19"/>
  <c r="BI29" i="19"/>
  <c r="BI30" i="19"/>
  <c r="BI31" i="19"/>
  <c r="BI32" i="19"/>
  <c r="BI33" i="19"/>
  <c r="BI34" i="19"/>
  <c r="BI35" i="19"/>
  <c r="BI36" i="19"/>
  <c r="BI37" i="19"/>
  <c r="BI38" i="19"/>
  <c r="BI39" i="19"/>
  <c r="BI40" i="19"/>
  <c r="BI41" i="19"/>
  <c r="BI42" i="19"/>
  <c r="BI43" i="19"/>
  <c r="BI44" i="19"/>
  <c r="BI45" i="19"/>
  <c r="BI46" i="19"/>
  <c r="BI47" i="19"/>
  <c r="BI48" i="19"/>
  <c r="BI49" i="19"/>
  <c r="BI50" i="19"/>
  <c r="BI51" i="19"/>
  <c r="BI52" i="19"/>
  <c r="BI53" i="19"/>
  <c r="BI54" i="19"/>
  <c r="BI55" i="19"/>
  <c r="BI56" i="19"/>
  <c r="BI57" i="19"/>
  <c r="BI58" i="19"/>
  <c r="BI59" i="19"/>
  <c r="BI60" i="19"/>
  <c r="BI61" i="19"/>
  <c r="BI62" i="19"/>
  <c r="BI63" i="19"/>
  <c r="BI64" i="19"/>
  <c r="BI65" i="19"/>
  <c r="BI66" i="19"/>
  <c r="BI67" i="19"/>
  <c r="BI68" i="19"/>
  <c r="BI69" i="19"/>
  <c r="BI70" i="19"/>
  <c r="BI71" i="19"/>
  <c r="BI72" i="19"/>
  <c r="BI73" i="19"/>
  <c r="BI74" i="19"/>
  <c r="BI75" i="19"/>
  <c r="BI76" i="19"/>
  <c r="BI77" i="19"/>
  <c r="BI78" i="19"/>
  <c r="BI79" i="19"/>
  <c r="BI80" i="19"/>
  <c r="BI81" i="19"/>
  <c r="BI82" i="19"/>
  <c r="BI83" i="19"/>
  <c r="BI84" i="19"/>
  <c r="BI85" i="19"/>
  <c r="BI86" i="19"/>
  <c r="BI87" i="19"/>
  <c r="BI88" i="19"/>
  <c r="BI89" i="19"/>
  <c r="BI90" i="19"/>
  <c r="BI91" i="19"/>
  <c r="BI92" i="19"/>
  <c r="BI93" i="19"/>
  <c r="BI94" i="19"/>
  <c r="BI95" i="19"/>
  <c r="BI96" i="19"/>
  <c r="BI97" i="19"/>
  <c r="BI98" i="19"/>
  <c r="BI99" i="19"/>
  <c r="BI100" i="19"/>
  <c r="BI101" i="19"/>
  <c r="BI102" i="19"/>
  <c r="BI103" i="19"/>
  <c r="BI104" i="19"/>
  <c r="BI105" i="19"/>
  <c r="BI106" i="19"/>
  <c r="BI107" i="19"/>
  <c r="BI108" i="19"/>
  <c r="BI109" i="19"/>
  <c r="BI110" i="19"/>
  <c r="BI111" i="19"/>
  <c r="BI112" i="19"/>
  <c r="BI113" i="19"/>
  <c r="BI114" i="19"/>
  <c r="BI115" i="19"/>
  <c r="BI116" i="19"/>
  <c r="BI117" i="19"/>
  <c r="BI118" i="19"/>
  <c r="BI119" i="19"/>
  <c r="BI120" i="19"/>
  <c r="BI121" i="19"/>
  <c r="BI122" i="19"/>
  <c r="BI123" i="19"/>
  <c r="BI124" i="19"/>
  <c r="BI125" i="19"/>
  <c r="BI126" i="19"/>
  <c r="BI127" i="19"/>
  <c r="BI128" i="19"/>
  <c r="BI129" i="19"/>
  <c r="BI130" i="19"/>
  <c r="BI131" i="19"/>
  <c r="BI132" i="19"/>
  <c r="BI133" i="19"/>
  <c r="BI134" i="19"/>
  <c r="BI135" i="19"/>
  <c r="BI136" i="19"/>
  <c r="BI137" i="19"/>
  <c r="BI138" i="19"/>
  <c r="BI139" i="19"/>
  <c r="BI140" i="19"/>
  <c r="BI141" i="19"/>
  <c r="BI142" i="19"/>
  <c r="BI143" i="19"/>
  <c r="BI144" i="19"/>
  <c r="BI145" i="19"/>
  <c r="BI146" i="19"/>
  <c r="BI147" i="19"/>
  <c r="BI148" i="19"/>
  <c r="BI149" i="19"/>
  <c r="BI150" i="19"/>
  <c r="BI151" i="19"/>
  <c r="BI152" i="19"/>
  <c r="BI153" i="19"/>
  <c r="BI154" i="19"/>
  <c r="BI155" i="19"/>
  <c r="BI156" i="19"/>
  <c r="BI157" i="19"/>
  <c r="BI158" i="19"/>
  <c r="BI159" i="19"/>
  <c r="BI160" i="19"/>
  <c r="BI161" i="19"/>
  <c r="BI162" i="19"/>
  <c r="BI163" i="19"/>
  <c r="BI164" i="19"/>
  <c r="BI165" i="19"/>
  <c r="BI166" i="19"/>
  <c r="BI167" i="19"/>
  <c r="BI168" i="19"/>
  <c r="BI169" i="19"/>
  <c r="BI170" i="19"/>
  <c r="BI171" i="19"/>
  <c r="BI172" i="19"/>
  <c r="BI173" i="19"/>
  <c r="BI174" i="19"/>
  <c r="BI175" i="19"/>
  <c r="BI176" i="19"/>
  <c r="BI177" i="19"/>
  <c r="BI178" i="19"/>
  <c r="BI179" i="19"/>
  <c r="BI180" i="19"/>
  <c r="BI181" i="19"/>
  <c r="BI182" i="19"/>
  <c r="BI183" i="19"/>
  <c r="BI184" i="19"/>
  <c r="BI185" i="19"/>
  <c r="BI186" i="19"/>
  <c r="BI187" i="19"/>
  <c r="BI188" i="19"/>
  <c r="BI189" i="19"/>
  <c r="BI190" i="19"/>
  <c r="BI191" i="19"/>
  <c r="BI192" i="19"/>
  <c r="BI193" i="19"/>
  <c r="BI194" i="19"/>
  <c r="BI195" i="19"/>
  <c r="BI196" i="19"/>
  <c r="BI197" i="19"/>
  <c r="BI198" i="19"/>
  <c r="BI199" i="19"/>
  <c r="BI200" i="19"/>
  <c r="BI201" i="19"/>
  <c r="BI202" i="19"/>
  <c r="BI203" i="19"/>
  <c r="BI204" i="19"/>
  <c r="BI205" i="19"/>
  <c r="BI206" i="19"/>
  <c r="BI207" i="19"/>
  <c r="BI208" i="19"/>
  <c r="BI209" i="19"/>
  <c r="BI210" i="19"/>
  <c r="BI211" i="19"/>
  <c r="BI212" i="19"/>
  <c r="BI213" i="19"/>
  <c r="BI214" i="19"/>
  <c r="BI215" i="19"/>
  <c r="BI216" i="19"/>
  <c r="BI217" i="19"/>
  <c r="BI218" i="19"/>
  <c r="BI219" i="19"/>
  <c r="BI220" i="19"/>
  <c r="BI221" i="19"/>
  <c r="BI222" i="19"/>
  <c r="BI223" i="19"/>
  <c r="BI224" i="19"/>
  <c r="BI225" i="19"/>
  <c r="BI226" i="19"/>
  <c r="BI227" i="19"/>
  <c r="BI228" i="19"/>
  <c r="BI229" i="19"/>
  <c r="BI230" i="19"/>
  <c r="BI231" i="19"/>
  <c r="BI232" i="19"/>
  <c r="BI233" i="19"/>
  <c r="BI234" i="19"/>
  <c r="BI235" i="19"/>
  <c r="BI236" i="19"/>
  <c r="BI237" i="19"/>
  <c r="BI238" i="19"/>
  <c r="BI239" i="19"/>
  <c r="BI240" i="19"/>
  <c r="BI241" i="19"/>
  <c r="BI242" i="19"/>
  <c r="BI243" i="19"/>
  <c r="BI244" i="19"/>
  <c r="BI245" i="19"/>
  <c r="BI246" i="19"/>
  <c r="BI247" i="19"/>
  <c r="BI248" i="19"/>
  <c r="BI249" i="19"/>
  <c r="BI250" i="19"/>
  <c r="BI251" i="19"/>
  <c r="BI252" i="19"/>
  <c r="BI253" i="19"/>
  <c r="BI254" i="19"/>
  <c r="BI255" i="19"/>
  <c r="BI256" i="19"/>
  <c r="BI257" i="19"/>
  <c r="BI258" i="19"/>
  <c r="BI259" i="19"/>
  <c r="BI260" i="19"/>
  <c r="BI261" i="19"/>
  <c r="BI262" i="19"/>
  <c r="BI263" i="19"/>
  <c r="BI264" i="19"/>
  <c r="BI265" i="19"/>
  <c r="BI266" i="19"/>
  <c r="BI267" i="19"/>
  <c r="BI268" i="19"/>
  <c r="BI269" i="19"/>
  <c r="BI270" i="19"/>
  <c r="BI271" i="19"/>
  <c r="BI272" i="19"/>
  <c r="BI273" i="19"/>
  <c r="BI274" i="19"/>
  <c r="BI275" i="19"/>
  <c r="BI276" i="19"/>
  <c r="BI277" i="19"/>
  <c r="BI278" i="19"/>
  <c r="BI279" i="19"/>
  <c r="BI280" i="19"/>
  <c r="BI281" i="19"/>
  <c r="BI282" i="19"/>
  <c r="BI283" i="19"/>
  <c r="BI284" i="19"/>
  <c r="BI285" i="19"/>
  <c r="BI286" i="19"/>
  <c r="BI287" i="19"/>
  <c r="BI288" i="19"/>
  <c r="BI289" i="19"/>
  <c r="BI290" i="19"/>
  <c r="BI291" i="19"/>
  <c r="BI292" i="19"/>
  <c r="BI293" i="19"/>
  <c r="BI294" i="19"/>
  <c r="BI295" i="19"/>
  <c r="BI296" i="19"/>
  <c r="BI297" i="19"/>
  <c r="BI298" i="19"/>
  <c r="BI299" i="19"/>
  <c r="BI300" i="19"/>
  <c r="BI301" i="19"/>
  <c r="BI302" i="19"/>
  <c r="BI303" i="19"/>
  <c r="BI304" i="19"/>
  <c r="BI305" i="19"/>
  <c r="BI306" i="19"/>
  <c r="BI307" i="19"/>
  <c r="BI308" i="19"/>
  <c r="BI309" i="19"/>
  <c r="BI310" i="19"/>
  <c r="BI311" i="19"/>
  <c r="BI312" i="19"/>
  <c r="BI313" i="19"/>
  <c r="BI314" i="19"/>
  <c r="BI315" i="19"/>
  <c r="BI316" i="19"/>
  <c r="BI317" i="19"/>
  <c r="BI318" i="19"/>
  <c r="BI319" i="19"/>
  <c r="BI320" i="19"/>
  <c r="BI321" i="19"/>
  <c r="BI322" i="19"/>
  <c r="BI323" i="19"/>
  <c r="BI324" i="19"/>
  <c r="BI325" i="19"/>
  <c r="BI326" i="19"/>
  <c r="BI327" i="19"/>
  <c r="BI328" i="19"/>
  <c r="BI329" i="19"/>
  <c r="BI330" i="19"/>
  <c r="BI331" i="19"/>
  <c r="BI332" i="19"/>
  <c r="BI333" i="19"/>
  <c r="BI334" i="19"/>
  <c r="BI335" i="19"/>
  <c r="BI336" i="19"/>
  <c r="BI337" i="19"/>
  <c r="BI338" i="19"/>
  <c r="BI339" i="19"/>
  <c r="BI340" i="19"/>
  <c r="BI341" i="19"/>
  <c r="BI342" i="19"/>
  <c r="BI343" i="19"/>
  <c r="BI344" i="19"/>
  <c r="BI345" i="19"/>
  <c r="BI346" i="19"/>
  <c r="BI347" i="19"/>
  <c r="BI348" i="19"/>
  <c r="BI349" i="19"/>
  <c r="BI350" i="19"/>
  <c r="BI351" i="19"/>
  <c r="BI352" i="19"/>
  <c r="BI353" i="19"/>
  <c r="BI354" i="19"/>
  <c r="BI355" i="19"/>
  <c r="BI356" i="19"/>
  <c r="BI357" i="19"/>
  <c r="BI358" i="19"/>
  <c r="BI359" i="19"/>
  <c r="BI360" i="19"/>
  <c r="BI361" i="19"/>
  <c r="BI362" i="19"/>
  <c r="BI363" i="19"/>
  <c r="BI364" i="19"/>
  <c r="BI365" i="19"/>
  <c r="BI366" i="19"/>
  <c r="BI367" i="19"/>
  <c r="BI368" i="19"/>
  <c r="BI369" i="19"/>
  <c r="BI370" i="19"/>
  <c r="BI371" i="19"/>
  <c r="BI372" i="19"/>
  <c r="BI373" i="19"/>
  <c r="BI374" i="19"/>
  <c r="BI375" i="19"/>
  <c r="BI376" i="19"/>
  <c r="BI377" i="19"/>
  <c r="BI378" i="19"/>
  <c r="BI379" i="19"/>
  <c r="BI380" i="19"/>
  <c r="BI381" i="19"/>
  <c r="BI382" i="19"/>
  <c r="BI383" i="19"/>
  <c r="BI384" i="19"/>
  <c r="BI385" i="19"/>
  <c r="BI386" i="19"/>
  <c r="BI387" i="19"/>
  <c r="BI388" i="19"/>
  <c r="BI389" i="19"/>
  <c r="BI390" i="19"/>
  <c r="BI391" i="19"/>
  <c r="BI392" i="19"/>
  <c r="BI393" i="19"/>
  <c r="BI394" i="19"/>
  <c r="BI395" i="19"/>
  <c r="BI396" i="19"/>
  <c r="BI397" i="19"/>
  <c r="BI398" i="19"/>
  <c r="BI399" i="19"/>
  <c r="BI400" i="19"/>
  <c r="BI401" i="19"/>
  <c r="BI402" i="19"/>
  <c r="BI403" i="19"/>
  <c r="BI404" i="19"/>
  <c r="BI405" i="19"/>
  <c r="BI406" i="19"/>
  <c r="BI407" i="19"/>
  <c r="BI408" i="19"/>
  <c r="BI409" i="19"/>
  <c r="BI410" i="19"/>
  <c r="BI411" i="19"/>
  <c r="BI412" i="19"/>
  <c r="BI413" i="19"/>
  <c r="BI414" i="19"/>
  <c r="BI415" i="19"/>
  <c r="BI416" i="19"/>
  <c r="BI417" i="19"/>
  <c r="BI418" i="19"/>
  <c r="BI419" i="19"/>
  <c r="BI420" i="19"/>
  <c r="BI421" i="19"/>
  <c r="D44" i="20" l="1"/>
  <c r="F44" i="20" s="1"/>
  <c r="D42" i="20"/>
  <c r="F42" i="20" s="1"/>
  <c r="D38" i="20"/>
  <c r="F38" i="20" s="1"/>
  <c r="F39" i="20" l="1"/>
  <c r="F40" i="20"/>
  <c r="E3" i="20"/>
  <c r="E2" i="20"/>
  <c r="E1" i="20"/>
  <c r="AI9" i="19"/>
  <c r="F36" i="20" l="1"/>
  <c r="F23" i="19"/>
  <c r="F24" i="19"/>
  <c r="AO24" i="19" s="1"/>
  <c r="F25" i="19"/>
  <c r="AO25" i="19" s="1"/>
  <c r="F26" i="19"/>
  <c r="AO26" i="19" s="1"/>
  <c r="F27" i="19"/>
  <c r="AO27" i="19" s="1"/>
  <c r="F28" i="19"/>
  <c r="AO28" i="19" s="1"/>
  <c r="F29" i="19"/>
  <c r="AO29" i="19" s="1"/>
  <c r="F30" i="19"/>
  <c r="AO30" i="19" s="1"/>
  <c r="F31" i="19"/>
  <c r="AO31" i="19" s="1"/>
  <c r="F32" i="19"/>
  <c r="AO32" i="19" s="1"/>
  <c r="F33" i="19"/>
  <c r="AO33" i="19" s="1"/>
  <c r="F34" i="19"/>
  <c r="AO34" i="19" s="1"/>
  <c r="F35" i="19"/>
  <c r="AO35" i="19" s="1"/>
  <c r="F36" i="19"/>
  <c r="AO36" i="19" s="1"/>
  <c r="F37" i="19"/>
  <c r="AO37" i="19" s="1"/>
  <c r="F38" i="19"/>
  <c r="AO38" i="19" s="1"/>
  <c r="F39" i="19"/>
  <c r="AO39" i="19" s="1"/>
  <c r="F40" i="19"/>
  <c r="AO40" i="19" s="1"/>
  <c r="F41" i="19"/>
  <c r="AO41" i="19" s="1"/>
  <c r="F42" i="19"/>
  <c r="AO42" i="19" s="1"/>
  <c r="F43" i="19"/>
  <c r="AO43" i="19" s="1"/>
  <c r="F44" i="19"/>
  <c r="AO44" i="19" s="1"/>
  <c r="F45" i="19"/>
  <c r="AO45" i="19" s="1"/>
  <c r="F46" i="19"/>
  <c r="AO46" i="19" s="1"/>
  <c r="F47" i="19"/>
  <c r="AO47" i="19" s="1"/>
  <c r="F48" i="19"/>
  <c r="AO48" i="19" s="1"/>
  <c r="F49" i="19"/>
  <c r="AO49" i="19" s="1"/>
  <c r="F50" i="19"/>
  <c r="AO50" i="19" s="1"/>
  <c r="F51" i="19"/>
  <c r="AO51" i="19" s="1"/>
  <c r="F52" i="19"/>
  <c r="AO52" i="19" s="1"/>
  <c r="F53" i="19"/>
  <c r="AO53" i="19" s="1"/>
  <c r="F54" i="19"/>
  <c r="AO54" i="19" s="1"/>
  <c r="F55" i="19"/>
  <c r="AO55" i="19" s="1"/>
  <c r="F56" i="19"/>
  <c r="AO56" i="19" s="1"/>
  <c r="F57" i="19"/>
  <c r="AO57" i="19" s="1"/>
  <c r="F58" i="19"/>
  <c r="AO58" i="19" s="1"/>
  <c r="F59" i="19"/>
  <c r="AO59" i="19" s="1"/>
  <c r="F60" i="19"/>
  <c r="AO60" i="19" s="1"/>
  <c r="F61" i="19"/>
  <c r="AO61" i="19" s="1"/>
  <c r="F62" i="19"/>
  <c r="AO62" i="19" s="1"/>
  <c r="F63" i="19"/>
  <c r="AO63" i="19" s="1"/>
  <c r="F64" i="19"/>
  <c r="AO64" i="19" s="1"/>
  <c r="F65" i="19"/>
  <c r="AO65" i="19" s="1"/>
  <c r="F66" i="19"/>
  <c r="AO66" i="19" s="1"/>
  <c r="F67" i="19"/>
  <c r="AO67" i="19" s="1"/>
  <c r="F68" i="19"/>
  <c r="AO68" i="19" s="1"/>
  <c r="F69" i="19"/>
  <c r="AO69" i="19" s="1"/>
  <c r="F70" i="19"/>
  <c r="AO70" i="19" s="1"/>
  <c r="F71" i="19"/>
  <c r="AO71" i="19" s="1"/>
  <c r="F72" i="19"/>
  <c r="AO72" i="19" s="1"/>
  <c r="F73" i="19"/>
  <c r="F74" i="19"/>
  <c r="F75" i="19"/>
  <c r="F76" i="19"/>
  <c r="F77" i="19"/>
  <c r="F78" i="19"/>
  <c r="AO78" i="19" s="1"/>
  <c r="F79" i="19"/>
  <c r="F80" i="19"/>
  <c r="F81" i="19"/>
  <c r="F82" i="19"/>
  <c r="F83" i="19"/>
  <c r="F84"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111" i="19"/>
  <c r="F112" i="19"/>
  <c r="F113" i="19"/>
  <c r="F114" i="19"/>
  <c r="F115" i="19"/>
  <c r="F116" i="19"/>
  <c r="F117" i="19"/>
  <c r="F118" i="19"/>
  <c r="F119" i="19"/>
  <c r="F120" i="19"/>
  <c r="F121" i="19"/>
  <c r="AO121" i="19" s="1"/>
  <c r="F122" i="19"/>
  <c r="F123" i="19"/>
  <c r="F124" i="19"/>
  <c r="F125" i="19"/>
  <c r="F126" i="19"/>
  <c r="F127" i="19"/>
  <c r="F128" i="19"/>
  <c r="F129" i="19"/>
  <c r="F130" i="19"/>
  <c r="F131" i="19"/>
  <c r="F132" i="19"/>
  <c r="F133" i="19"/>
  <c r="F134" i="19"/>
  <c r="F135" i="19"/>
  <c r="F136" i="19"/>
  <c r="F137" i="19"/>
  <c r="F138" i="19"/>
  <c r="F139" i="19"/>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266" i="19"/>
  <c r="F267" i="19"/>
  <c r="F268" i="19"/>
  <c r="F269" i="19"/>
  <c r="F270" i="19"/>
  <c r="F271" i="19"/>
  <c r="F272" i="19"/>
  <c r="F273" i="19"/>
  <c r="F274" i="19"/>
  <c r="F275" i="19"/>
  <c r="F276" i="19"/>
  <c r="F277" i="19"/>
  <c r="F278" i="19"/>
  <c r="F279" i="19"/>
  <c r="F280" i="19"/>
  <c r="F281" i="19"/>
  <c r="F282" i="19"/>
  <c r="F283" i="19"/>
  <c r="F284" i="19"/>
  <c r="F285" i="19"/>
  <c r="F286" i="19"/>
  <c r="F287" i="19"/>
  <c r="F288" i="19"/>
  <c r="F289" i="19"/>
  <c r="F290" i="19"/>
  <c r="F291" i="19"/>
  <c r="F292" i="19"/>
  <c r="F293" i="19"/>
  <c r="F294" i="19"/>
  <c r="F295" i="19"/>
  <c r="F296" i="19"/>
  <c r="F297" i="19"/>
  <c r="F298" i="19"/>
  <c r="F299" i="19"/>
  <c r="F300" i="19"/>
  <c r="F301" i="19"/>
  <c r="F302" i="19"/>
  <c r="F303" i="19"/>
  <c r="F304" i="19"/>
  <c r="F305" i="19"/>
  <c r="F306" i="19"/>
  <c r="F307" i="19"/>
  <c r="F308" i="19"/>
  <c r="F309" i="19"/>
  <c r="F310" i="19"/>
  <c r="F311" i="19"/>
  <c r="F312" i="19"/>
  <c r="F313" i="19"/>
  <c r="F314" i="19"/>
  <c r="F315" i="19"/>
  <c r="F316" i="19"/>
  <c r="F317" i="19"/>
  <c r="F318" i="19"/>
  <c r="F319" i="19"/>
  <c r="F320" i="19"/>
  <c r="F321" i="19"/>
  <c r="F322" i="19"/>
  <c r="F323" i="19"/>
  <c r="F324" i="19"/>
  <c r="F325" i="19"/>
  <c r="F326" i="19"/>
  <c r="F327" i="19"/>
  <c r="F328" i="19"/>
  <c r="F329" i="19"/>
  <c r="F330" i="19"/>
  <c r="F331" i="19"/>
  <c r="F332" i="19"/>
  <c r="F333" i="19"/>
  <c r="F334" i="19"/>
  <c r="F335" i="19"/>
  <c r="F336" i="19"/>
  <c r="F337" i="19"/>
  <c r="F338" i="19"/>
  <c r="F339" i="19"/>
  <c r="F340" i="19"/>
  <c r="F341" i="19"/>
  <c r="F342" i="19"/>
  <c r="F343" i="19"/>
  <c r="F344" i="19"/>
  <c r="F345" i="19"/>
  <c r="F346" i="19"/>
  <c r="F347" i="19"/>
  <c r="F348" i="19"/>
  <c r="F349" i="19"/>
  <c r="F350" i="19"/>
  <c r="F351" i="19"/>
  <c r="F352" i="19"/>
  <c r="F353" i="19"/>
  <c r="F354" i="19"/>
  <c r="F355" i="19"/>
  <c r="F356" i="19"/>
  <c r="F357" i="19"/>
  <c r="F358" i="19"/>
  <c r="F359" i="19"/>
  <c r="F360" i="19"/>
  <c r="F361" i="19"/>
  <c r="F362" i="19"/>
  <c r="F363" i="19"/>
  <c r="F364" i="19"/>
  <c r="F365" i="19"/>
  <c r="F366" i="19"/>
  <c r="F367" i="19"/>
  <c r="F368" i="19"/>
  <c r="F369" i="19"/>
  <c r="F370" i="19"/>
  <c r="F371" i="19"/>
  <c r="F372" i="19"/>
  <c r="F373" i="19"/>
  <c r="F374" i="19"/>
  <c r="F375" i="19"/>
  <c r="F376" i="19"/>
  <c r="F377" i="19"/>
  <c r="F378" i="19"/>
  <c r="F379" i="19"/>
  <c r="F380" i="19"/>
  <c r="F381" i="19"/>
  <c r="F382" i="19"/>
  <c r="F383" i="19"/>
  <c r="F384" i="19"/>
  <c r="F385" i="19"/>
  <c r="F386" i="19"/>
  <c r="F387" i="19"/>
  <c r="F388" i="19"/>
  <c r="F389" i="19"/>
  <c r="F390" i="19"/>
  <c r="F391" i="19"/>
  <c r="F392" i="19"/>
  <c r="F393" i="19"/>
  <c r="F394" i="19"/>
  <c r="F395" i="19"/>
  <c r="F396" i="19"/>
  <c r="F397" i="19"/>
  <c r="AO397" i="19" s="1"/>
  <c r="F398" i="19"/>
  <c r="AO398" i="19" s="1"/>
  <c r="F399" i="19"/>
  <c r="F400" i="19"/>
  <c r="F401" i="19"/>
  <c r="F402" i="19"/>
  <c r="F403" i="19"/>
  <c r="F404" i="19"/>
  <c r="F405" i="19"/>
  <c r="F406" i="19"/>
  <c r="F407" i="19"/>
  <c r="F408" i="19"/>
  <c r="F409" i="19"/>
  <c r="F410" i="19"/>
  <c r="F411" i="19"/>
  <c r="F412" i="19"/>
  <c r="F413" i="19"/>
  <c r="F414" i="19"/>
  <c r="F415" i="19"/>
  <c r="F416" i="19"/>
  <c r="F417" i="19"/>
  <c r="F418" i="19"/>
  <c r="F419" i="19"/>
  <c r="F420" i="19"/>
  <c r="F421" i="19"/>
  <c r="AO23" i="19" l="1"/>
  <c r="F30" i="20" l="1"/>
  <c r="D26" i="20"/>
  <c r="F26" i="20" s="1"/>
  <c r="AH7" i="19"/>
  <c r="D21" i="20" s="1"/>
  <c r="F21" i="20" s="1"/>
  <c r="W12" i="19"/>
  <c r="W15" i="19" l="1"/>
  <c r="AH15" i="19"/>
  <c r="D22" i="20" s="1"/>
  <c r="F22" i="20" s="1"/>
  <c r="F47" i="20" s="1"/>
  <c r="A3" i="20" s="1"/>
</calcChain>
</file>

<file path=xl/sharedStrings.xml><?xml version="1.0" encoding="utf-8"?>
<sst xmlns="http://schemas.openxmlformats.org/spreadsheetml/2006/main" count="11320" uniqueCount="7651">
  <si>
    <t>宮崎県諸塚村</t>
  </si>
  <si>
    <t>016489</t>
  </si>
  <si>
    <t>茨城県稲敷市</t>
  </si>
  <si>
    <t>坂城町</t>
  </si>
  <si>
    <t>014834</t>
  </si>
  <si>
    <t>メールアドレス</t>
  </si>
  <si>
    <t>川内村</t>
  </si>
  <si>
    <t>01460</t>
  </si>
  <si>
    <t>07207</t>
  </si>
  <si>
    <t>060003</t>
  </si>
  <si>
    <t>473031</t>
  </si>
  <si>
    <t>31203</t>
  </si>
  <si>
    <t>都道府県名</t>
  </si>
  <si>
    <t>385069</t>
  </si>
  <si>
    <t>増毛町</t>
  </si>
  <si>
    <t>石岡市</t>
  </si>
  <si>
    <t>024431</t>
  </si>
  <si>
    <t>交付対象事業の名称</t>
  </si>
  <si>
    <t>434477</t>
  </si>
  <si>
    <t>203637</t>
  </si>
  <si>
    <t>龍ケ崎市</t>
  </si>
  <si>
    <t>102075</t>
  </si>
  <si>
    <t>304018</t>
  </si>
  <si>
    <t>電話番号</t>
  </si>
  <si>
    <t>234257</t>
  </si>
  <si>
    <t>016683</t>
  </si>
  <si>
    <t>Ａ</t>
  </si>
  <si>
    <t>203866</t>
  </si>
  <si>
    <t>102083</t>
  </si>
  <si>
    <t>向日市</t>
  </si>
  <si>
    <t>地方公共団体名</t>
  </si>
  <si>
    <t>023035</t>
  </si>
  <si>
    <t>大槌町</t>
  </si>
  <si>
    <t>302040</t>
  </si>
  <si>
    <t>15212</t>
  </si>
  <si>
    <t>富岡町</t>
  </si>
  <si>
    <t>安八町</t>
  </si>
  <si>
    <t>三重県明和町</t>
  </si>
  <si>
    <t>都道府県・市町村コード（５桁）</t>
  </si>
  <si>
    <t>五條市</t>
  </si>
  <si>
    <t>東京都</t>
  </si>
  <si>
    <t>46491</t>
  </si>
  <si>
    <t>044067</t>
  </si>
  <si>
    <t>事業
始期</t>
  </si>
  <si>
    <t>263664</t>
  </si>
  <si>
    <t>鋸南町</t>
  </si>
  <si>
    <t>014079</t>
  </si>
  <si>
    <t>西之表市</t>
  </si>
  <si>
    <t>北海道南富良野町</t>
  </si>
  <si>
    <t>124630</t>
  </si>
  <si>
    <t>神山町</t>
  </si>
  <si>
    <t>担当部局課名</t>
  </si>
  <si>
    <t>40100</t>
  </si>
  <si>
    <t>016314</t>
  </si>
  <si>
    <t>木津川市</t>
  </si>
  <si>
    <t>464902</t>
  </si>
  <si>
    <t>草津町</t>
  </si>
  <si>
    <t>担当者氏名</t>
  </si>
  <si>
    <t>013919</t>
  </si>
  <si>
    <t>余市町</t>
  </si>
  <si>
    <t>島田市</t>
  </si>
  <si>
    <t>01692</t>
  </si>
  <si>
    <t>千葉県山武市</t>
  </si>
  <si>
    <t>20204</t>
  </si>
  <si>
    <t>竜王町</t>
  </si>
  <si>
    <t>093611</t>
  </si>
  <si>
    <t>012246</t>
  </si>
  <si>
    <t>Ｎｏ</t>
  </si>
  <si>
    <t>272086</t>
  </si>
  <si>
    <t>353051</t>
  </si>
  <si>
    <t>082333</t>
  </si>
  <si>
    <t>邑南町</t>
  </si>
  <si>
    <t>42207</t>
  </si>
  <si>
    <t>鶴田町</t>
  </si>
  <si>
    <t>補助・単独</t>
  </si>
  <si>
    <t>北海道士幌町</t>
  </si>
  <si>
    <t>鷹栖町</t>
  </si>
  <si>
    <t>下條村</t>
  </si>
  <si>
    <t>岡山県真庭市</t>
  </si>
  <si>
    <t>42208</t>
  </si>
  <si>
    <t>242047</t>
  </si>
  <si>
    <t>015849</t>
  </si>
  <si>
    <t>最上町</t>
  </si>
  <si>
    <t>24442</t>
  </si>
  <si>
    <t>014320</t>
  </si>
  <si>
    <t>所管</t>
  </si>
  <si>
    <t>岡山県井原市</t>
  </si>
  <si>
    <t>15226</t>
  </si>
  <si>
    <t>033031</t>
  </si>
  <si>
    <t>事業
終期</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</si>
  <si>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</si>
  <si>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</si>
  <si>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</si>
  <si>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</si>
  <si>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</si>
  <si>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</si>
  <si>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</si>
  <si>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</si>
  <si>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</si>
  <si>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</si>
  <si>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</si>
  <si>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</si>
  <si>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</si>
  <si>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</si>
  <si>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</si>
  <si>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</si>
  <si>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</si>
  <si>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</si>
  <si>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</si>
  <si>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</si>
  <si>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瀬戸内町</t>
  </si>
  <si>
    <t>平田村</t>
  </si>
  <si>
    <t>大阪府羽曳野市</t>
  </si>
  <si>
    <t>輪島市</t>
  </si>
  <si>
    <t>南陽市</t>
  </si>
  <si>
    <t>南木曽町</t>
  </si>
  <si>
    <t>青森県西目屋村</t>
  </si>
  <si>
    <t>飯豊町</t>
  </si>
  <si>
    <t>田尻町</t>
  </si>
  <si>
    <t>北海道赤平市</t>
  </si>
  <si>
    <t>各務原市</t>
  </si>
  <si>
    <t>152251</t>
  </si>
  <si>
    <t>久山町</t>
  </si>
  <si>
    <t>国庫補助事業の名称</t>
  </si>
  <si>
    <t>014702</t>
  </si>
  <si>
    <t>442020</t>
  </si>
  <si>
    <t>39000</t>
  </si>
  <si>
    <t>滋賀県近江八幡市</t>
  </si>
  <si>
    <t>六ヶ所村</t>
  </si>
  <si>
    <t>022012</t>
  </si>
  <si>
    <t>佐伯市</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</si>
  <si>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</si>
  <si>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</si>
  <si>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</si>
  <si>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</si>
  <si>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</si>
  <si>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</si>
  <si>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</si>
  <si>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</si>
  <si>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</si>
  <si>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</si>
  <si>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</si>
  <si>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</si>
  <si>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</si>
  <si>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</si>
  <si>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</si>
  <si>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</si>
  <si>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</si>
  <si>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</si>
  <si>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</si>
  <si>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合計</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</si>
  <si>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</si>
  <si>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</si>
  <si>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</si>
  <si>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</si>
  <si>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</si>
  <si>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</si>
  <si>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</si>
  <si>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</si>
  <si>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</si>
  <si>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</si>
  <si>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</si>
  <si>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</si>
  <si>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</si>
  <si>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</si>
  <si>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</si>
  <si>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</si>
  <si>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</si>
  <si>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</si>
  <si>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</si>
  <si>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</si>
  <si>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都道府県・市町村名</t>
  </si>
  <si>
    <t>小平市</t>
  </si>
  <si>
    <t>兵庫県</t>
  </si>
  <si>
    <t>羽後町</t>
  </si>
  <si>
    <t>近江八幡市</t>
  </si>
  <si>
    <t>272272</t>
  </si>
  <si>
    <t>京都府城陽市</t>
  </si>
  <si>
    <t>08225</t>
  </si>
  <si>
    <t>01518</t>
  </si>
  <si>
    <t>015784</t>
  </si>
  <si>
    <t>伊那市</t>
  </si>
  <si>
    <t>北本市</t>
  </si>
  <si>
    <t>石川県</t>
  </si>
  <si>
    <t>金額が千円単位で記入されているか</t>
  </si>
  <si>
    <t>232220</t>
  </si>
  <si>
    <t>青梅市</t>
  </si>
  <si>
    <t>葛巻町</t>
  </si>
  <si>
    <t>20205</t>
  </si>
  <si>
    <t>米原市</t>
  </si>
  <si>
    <t>南関町</t>
  </si>
  <si>
    <t>122033</t>
  </si>
  <si>
    <t>35208</t>
  </si>
  <si>
    <t>29205</t>
  </si>
  <si>
    <t>補</t>
  </si>
  <si>
    <t>20409</t>
  </si>
  <si>
    <t>073628</t>
  </si>
  <si>
    <t>01552</t>
  </si>
  <si>
    <t>二宮町</t>
  </si>
  <si>
    <t>06381</t>
  </si>
  <si>
    <t>風間浦村</t>
  </si>
  <si>
    <t>埼玉県北本市</t>
  </si>
  <si>
    <t>113638</t>
  </si>
  <si>
    <t>富士見市</t>
  </si>
  <si>
    <t>福島県白河市</t>
  </si>
  <si>
    <t>46530</t>
  </si>
  <si>
    <t>津別町</t>
  </si>
  <si>
    <t>宮崎県木城町</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</si>
  <si>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</si>
  <si>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</si>
  <si>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</si>
  <si>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</si>
  <si>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</si>
  <si>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</si>
  <si>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</si>
  <si>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</si>
  <si>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</si>
  <si>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</si>
  <si>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</si>
  <si>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</si>
  <si>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</si>
  <si>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</si>
  <si>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</si>
  <si>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</si>
  <si>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</si>
  <si>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</si>
  <si>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</si>
  <si>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01458</t>
  </si>
  <si>
    <t>082171</t>
  </si>
  <si>
    <t>中之条町</t>
  </si>
  <si>
    <t>加古川市</t>
  </si>
  <si>
    <t>42203</t>
  </si>
  <si>
    <t>023213</t>
  </si>
  <si>
    <t>414018</t>
  </si>
  <si>
    <t>016365</t>
  </si>
  <si>
    <t>131229</t>
  </si>
  <si>
    <t>多古町</t>
  </si>
  <si>
    <t>北海道中標津町</t>
  </si>
  <si>
    <t>五戸町</t>
  </si>
  <si>
    <t>232386</t>
  </si>
  <si>
    <t>土庄町</t>
  </si>
  <si>
    <t>長井市</t>
  </si>
  <si>
    <t>静岡県函南町</t>
  </si>
  <si>
    <t>伊奈町</t>
  </si>
  <si>
    <t>共和町</t>
  </si>
  <si>
    <t>041009</t>
  </si>
  <si>
    <t>愛知県大口町</t>
  </si>
  <si>
    <t>044440</t>
  </si>
  <si>
    <t>大阪府太子町</t>
  </si>
  <si>
    <t>三笠市</t>
  </si>
  <si>
    <t>石川県七尾市</t>
  </si>
  <si>
    <t>えりも町</t>
  </si>
  <si>
    <t>11230</t>
  </si>
  <si>
    <t>大分県佐伯市</t>
  </si>
  <si>
    <t>青森県佐井村</t>
  </si>
  <si>
    <t>142069</t>
  </si>
  <si>
    <t>122114</t>
  </si>
  <si>
    <t>六戸町</t>
  </si>
  <si>
    <t>032085</t>
  </si>
  <si>
    <t>福井県大野市</t>
  </si>
  <si>
    <t>鹿追町</t>
  </si>
  <si>
    <t>05327</t>
  </si>
  <si>
    <t>野田村</t>
  </si>
  <si>
    <t>阿南市</t>
  </si>
  <si>
    <t>長岡市</t>
  </si>
  <si>
    <t>利尻町</t>
  </si>
  <si>
    <t>352152</t>
  </si>
  <si>
    <t>39203</t>
  </si>
  <si>
    <t>帯広市</t>
  </si>
  <si>
    <t>423831</t>
  </si>
  <si>
    <t>上砂川町</t>
  </si>
  <si>
    <t>064262</t>
  </si>
  <si>
    <t>芳賀町</t>
  </si>
  <si>
    <t>352101</t>
  </si>
  <si>
    <t>37208</t>
  </si>
  <si>
    <t>小樽市</t>
  </si>
  <si>
    <t>022098</t>
  </si>
  <si>
    <t>01432</t>
  </si>
  <si>
    <t>中央市</t>
  </si>
  <si>
    <t>那須町</t>
  </si>
  <si>
    <t>茨城県美浦村</t>
  </si>
  <si>
    <t>北海道奥尻町</t>
  </si>
  <si>
    <t>一宮町</t>
  </si>
  <si>
    <t>014699</t>
  </si>
  <si>
    <t>012351</t>
  </si>
  <si>
    <t>39364</t>
  </si>
  <si>
    <t>伊豆の国市</t>
  </si>
  <si>
    <t>213616</t>
  </si>
  <si>
    <t>つくばみらい市</t>
  </si>
  <si>
    <t>青森県新郷村</t>
  </si>
  <si>
    <t>31204</t>
  </si>
  <si>
    <t>23207</t>
  </si>
  <si>
    <t>114081</t>
  </si>
  <si>
    <t>292052</t>
  </si>
  <si>
    <t>大分市</t>
  </si>
  <si>
    <t>さくら市</t>
  </si>
  <si>
    <t>014028</t>
  </si>
  <si>
    <t>232068</t>
  </si>
  <si>
    <t>楢葉町</t>
  </si>
  <si>
    <t>長南町</t>
  </si>
  <si>
    <t>452025</t>
  </si>
  <si>
    <t>213411</t>
  </si>
  <si>
    <t>天理市</t>
  </si>
  <si>
    <t>島根県邑南町</t>
  </si>
  <si>
    <t>20404</t>
  </si>
  <si>
    <t>山形市</t>
  </si>
  <si>
    <t>南丹市</t>
  </si>
  <si>
    <t>富士川町</t>
  </si>
  <si>
    <t>25383</t>
  </si>
  <si>
    <t>074233</t>
  </si>
  <si>
    <t>014630</t>
  </si>
  <si>
    <t>秋田県八峰町</t>
  </si>
  <si>
    <t>13227</t>
  </si>
  <si>
    <t>岐阜県土岐市</t>
  </si>
  <si>
    <t>46501</t>
  </si>
  <si>
    <t>33202</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</si>
  <si>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</si>
  <si>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</si>
  <si>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</si>
  <si>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</si>
  <si>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</si>
  <si>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</si>
  <si>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</si>
  <si>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</si>
  <si>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</si>
  <si>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</si>
  <si>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</si>
  <si>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</si>
  <si>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</si>
  <si>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</si>
  <si>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</si>
  <si>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</si>
  <si>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</si>
  <si>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303437</t>
  </si>
  <si>
    <t>島根県奥出雲町</t>
  </si>
  <si>
    <t>016632</t>
  </si>
  <si>
    <t>074837</t>
  </si>
  <si>
    <t>402257</t>
  </si>
  <si>
    <t>大町市</t>
  </si>
  <si>
    <t>01398</t>
  </si>
  <si>
    <t>宮城県</t>
  </si>
  <si>
    <t>016462</t>
  </si>
  <si>
    <t>015555</t>
  </si>
  <si>
    <t>足寄町</t>
  </si>
  <si>
    <t>徳島市</t>
  </si>
  <si>
    <t>鹿児島県伊仙町</t>
  </si>
  <si>
    <t>静岡県伊豆市</t>
  </si>
  <si>
    <t>小布施町</t>
  </si>
  <si>
    <t>10000</t>
  </si>
  <si>
    <t>14217</t>
  </si>
  <si>
    <t>363685</t>
  </si>
  <si>
    <t>鹿児島県屋久島町</t>
  </si>
  <si>
    <t>福岡県筑後市</t>
  </si>
  <si>
    <t>仙北市</t>
  </si>
  <si>
    <t>藤岡市</t>
  </si>
  <si>
    <t>感染症対応と関連しない施設の整備自体を主目的とするもの</t>
    <rPh sb="0" eb="3">
      <t>カンセンショウ</t>
    </rPh>
    <rPh sb="3" eb="5">
      <t>タイオウ</t>
    </rPh>
    <rPh sb="6" eb="8">
      <t>カンレン</t>
    </rPh>
    <rPh sb="11" eb="13">
      <t>シセツ</t>
    </rPh>
    <rPh sb="14" eb="16">
      <t>セイビ</t>
    </rPh>
    <rPh sb="16" eb="18">
      <t>ジタイ</t>
    </rPh>
    <rPh sb="19" eb="22">
      <t>シュモクテキ</t>
    </rPh>
    <phoneticPr fontId="20"/>
  </si>
  <si>
    <t>232017</t>
  </si>
  <si>
    <t>岐阜市</t>
  </si>
  <si>
    <t>長門市</t>
  </si>
  <si>
    <t>奈良県川西町</t>
  </si>
  <si>
    <t>40206</t>
  </si>
  <si>
    <t>ひたちなか市</t>
  </si>
  <si>
    <t>白糠町</t>
  </si>
  <si>
    <t>43208</t>
  </si>
  <si>
    <t>清瀬市</t>
  </si>
  <si>
    <t>置戸町</t>
  </si>
  <si>
    <t>392065</t>
  </si>
  <si>
    <t>012033</t>
  </si>
  <si>
    <t>北海道南幌町</t>
  </si>
  <si>
    <t>28382</t>
  </si>
  <si>
    <t>湧別町</t>
  </si>
  <si>
    <t>43514</t>
  </si>
  <si>
    <t>40226</t>
  </si>
  <si>
    <t>36201</t>
  </si>
  <si>
    <t>26465</t>
  </si>
  <si>
    <t>044041</t>
  </si>
  <si>
    <t>08215</t>
  </si>
  <si>
    <t>北海道釧路町</t>
  </si>
  <si>
    <t>13212</t>
  </si>
  <si>
    <t>122173</t>
  </si>
  <si>
    <t>淡路市</t>
  </si>
  <si>
    <t>山梨県小菅村</t>
  </si>
  <si>
    <t>022021</t>
  </si>
  <si>
    <t>25209</t>
  </si>
  <si>
    <t>024023</t>
  </si>
  <si>
    <t>福井県福井市</t>
  </si>
  <si>
    <t>鳥羽市</t>
  </si>
  <si>
    <t>久慈市</t>
  </si>
  <si>
    <t>東彼杵町</t>
  </si>
  <si>
    <t>014389</t>
  </si>
  <si>
    <t>由仁町</t>
  </si>
  <si>
    <t>12216</t>
  </si>
  <si>
    <t>182044</t>
  </si>
  <si>
    <t>枕崎市</t>
  </si>
  <si>
    <t>（単位：千円）</t>
    <rPh sb="1" eb="3">
      <t>タンイ</t>
    </rPh>
    <rPh sb="4" eb="6">
      <t>センエン</t>
    </rPh>
    <phoneticPr fontId="20"/>
  </si>
  <si>
    <t>総事業費</t>
  </si>
  <si>
    <t>生駒市</t>
  </si>
  <si>
    <t>03201</t>
  </si>
  <si>
    <t>福津市</t>
  </si>
  <si>
    <t>082058</t>
  </si>
  <si>
    <t>29202</t>
  </si>
  <si>
    <t>272043</t>
  </si>
  <si>
    <t>青森県東通村</t>
  </si>
  <si>
    <t>014541</t>
  </si>
  <si>
    <t>26212</t>
  </si>
  <si>
    <t>26207</t>
  </si>
  <si>
    <t>用地の取得費</t>
    <rPh sb="3" eb="5">
      <t>シュトク</t>
    </rPh>
    <rPh sb="5" eb="6">
      <t>ヒ</t>
    </rPh>
    <phoneticPr fontId="20"/>
  </si>
  <si>
    <t>大野城市</t>
  </si>
  <si>
    <t>貸付金・保証金（繰上償還による保証金の過払い相当分の返金に伴う国庫返納を要するもの。利子補給または信用保証料補助は除く）</t>
    <rPh sb="10" eb="12">
      <t>ショウカン</t>
    </rPh>
    <rPh sb="42" eb="44">
      <t>リシ</t>
    </rPh>
    <rPh sb="44" eb="46">
      <t>ホキュウ</t>
    </rPh>
    <rPh sb="49" eb="51">
      <t>シンヨウ</t>
    </rPh>
    <rPh sb="51" eb="53">
      <t>ホショウ</t>
    </rPh>
    <rPh sb="53" eb="54">
      <t>リョウ</t>
    </rPh>
    <rPh sb="54" eb="56">
      <t>ホジョ</t>
    </rPh>
    <rPh sb="57" eb="58">
      <t>ノゾ</t>
    </rPh>
    <phoneticPr fontId="20"/>
  </si>
  <si>
    <t>422096</t>
  </si>
  <si>
    <t>日野市</t>
  </si>
  <si>
    <t>122262</t>
  </si>
  <si>
    <t>事業者等への損失補償（協力金等は除く）</t>
    <rPh sb="0" eb="3">
      <t>ジギョウシャ</t>
    </rPh>
    <rPh sb="3" eb="4">
      <t>トウ</t>
    </rPh>
    <rPh sb="6" eb="8">
      <t>ソンシツ</t>
    </rPh>
    <rPh sb="8" eb="10">
      <t>ホショウ</t>
    </rPh>
    <rPh sb="11" eb="14">
      <t>キョウリョクキン</t>
    </rPh>
    <rPh sb="14" eb="15">
      <t>トウ</t>
    </rPh>
    <rPh sb="16" eb="17">
      <t>ノゾ</t>
    </rPh>
    <phoneticPr fontId="20"/>
  </si>
  <si>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</si>
  <si>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</si>
  <si>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</si>
  <si>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</si>
  <si>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</si>
  <si>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</si>
  <si>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</si>
  <si>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</si>
  <si>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</si>
  <si>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</si>
  <si>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</si>
  <si>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</si>
  <si>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</si>
  <si>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</si>
  <si>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</si>
  <si>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</si>
  <si>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</si>
  <si>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</si>
  <si>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</si>
  <si>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</si>
  <si>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</si>
  <si>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</si>
  <si>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</si>
  <si>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</si>
  <si>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</si>
  <si>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</si>
  <si>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</si>
  <si>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</si>
  <si>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</si>
  <si>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</si>
  <si>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</si>
  <si>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</si>
  <si>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</si>
  <si>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</si>
  <si>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</si>
  <si>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</si>
  <si>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</si>
  <si>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</si>
  <si>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</si>
  <si>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</si>
  <si>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</si>
  <si>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</si>
  <si>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</si>
  <si>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</si>
  <si>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</si>
  <si>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</si>
  <si>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</si>
  <si>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</si>
  <si>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</si>
  <si>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</si>
  <si>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</si>
  <si>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</si>
  <si>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</si>
  <si>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</si>
  <si>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</si>
  <si>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</si>
  <si>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</si>
  <si>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</si>
  <si>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</si>
  <si>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</si>
  <si>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</si>
  <si>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</si>
  <si>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</si>
  <si>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</si>
  <si>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</si>
  <si>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</si>
  <si>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</si>
  <si>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</si>
  <si>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</si>
  <si>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</si>
  <si>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</si>
  <si>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</si>
  <si>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</si>
  <si>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</si>
  <si>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</si>
  <si>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</si>
  <si>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</si>
  <si>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</si>
  <si>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</si>
  <si>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</si>
  <si>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</si>
  <si>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</si>
  <si>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</si>
  <si>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</si>
  <si>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</si>
  <si>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</si>
  <si>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</si>
  <si>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</si>
  <si>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</si>
  <si>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</si>
  <si>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</si>
  <si>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</si>
  <si>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</si>
  <si>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</si>
  <si>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</si>
  <si>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</si>
  <si>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基金の名称</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</si>
  <si>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</si>
  <si>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</si>
  <si>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</si>
  <si>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</si>
  <si>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</si>
  <si>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</si>
  <si>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</si>
  <si>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</si>
  <si>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</si>
  <si>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</si>
  <si>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</si>
  <si>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</si>
  <si>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</si>
  <si>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</si>
  <si>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</si>
  <si>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</si>
  <si>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</si>
  <si>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</si>
  <si>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</si>
  <si>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</si>
  <si>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</si>
  <si>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</si>
  <si>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</si>
  <si>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</si>
  <si>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</si>
  <si>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</si>
  <si>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</si>
  <si>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</si>
  <si>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</si>
  <si>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</si>
  <si>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</si>
  <si>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</si>
  <si>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</si>
  <si>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</si>
  <si>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</si>
  <si>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</si>
  <si>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</si>
  <si>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</si>
  <si>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</si>
  <si>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</si>
  <si>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</si>
  <si>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</si>
  <si>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</si>
  <si>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</si>
  <si>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</si>
  <si>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</si>
  <si>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</si>
  <si>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</si>
  <si>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</si>
  <si>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</si>
  <si>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</si>
  <si>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</si>
  <si>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</si>
  <si>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</si>
  <si>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</si>
  <si>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</si>
  <si>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</si>
  <si>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</si>
  <si>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</si>
  <si>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</si>
  <si>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</si>
  <si>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</si>
  <si>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</si>
  <si>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</si>
  <si>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</si>
  <si>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</si>
  <si>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</si>
  <si>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</si>
  <si>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</si>
  <si>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</si>
  <si>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</si>
  <si>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</si>
  <si>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</si>
  <si>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</si>
  <si>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</si>
  <si>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</si>
  <si>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</si>
  <si>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</si>
  <si>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</si>
  <si>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</si>
  <si>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</si>
  <si>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</si>
  <si>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</si>
  <si>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</si>
  <si>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</si>
  <si>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</si>
  <si>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</si>
  <si>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</si>
  <si>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</si>
  <si>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</si>
  <si>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</si>
  <si>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</si>
  <si>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</si>
  <si>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</si>
  <si>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</si>
  <si>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</si>
  <si>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</si>
  <si>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</si>
  <si>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</si>
  <si>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</si>
  <si>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</si>
  <si>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</si>
  <si>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</si>
  <si>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</si>
  <si>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</si>
  <si>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</si>
  <si>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</si>
  <si>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</si>
  <si>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</si>
  <si>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</si>
  <si>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</si>
  <si>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</si>
  <si>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</si>
  <si>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</si>
  <si>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</si>
  <si>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</si>
  <si>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</si>
  <si>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</si>
  <si>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</si>
  <si>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</si>
  <si>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</si>
  <si>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</si>
  <si>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</si>
  <si>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</si>
  <si>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</si>
  <si>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</si>
  <si>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</si>
  <si>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</si>
  <si>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</si>
  <si>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</si>
  <si>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</si>
  <si>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</si>
  <si>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</si>
  <si>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</si>
  <si>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</si>
  <si>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</si>
  <si>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</si>
  <si>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</si>
  <si>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</si>
  <si>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</si>
  <si>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</si>
  <si>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</si>
  <si>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</si>
  <si>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</si>
  <si>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</si>
  <si>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</si>
  <si>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</si>
  <si>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</si>
  <si>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</si>
  <si>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</si>
  <si>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</si>
  <si>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</si>
  <si>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</si>
  <si>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</si>
  <si>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</si>
  <si>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</si>
  <si>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</si>
  <si>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</si>
  <si>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</si>
  <si>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</si>
  <si>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</si>
  <si>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</si>
  <si>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</si>
  <si>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</si>
  <si>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</si>
  <si>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</si>
  <si>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</si>
  <si>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</si>
  <si>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</si>
  <si>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</si>
  <si>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</si>
  <si>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</si>
  <si>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</si>
  <si>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</si>
  <si>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</si>
  <si>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</si>
  <si>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</si>
  <si>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</si>
  <si>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</si>
  <si>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</si>
  <si>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</si>
  <si>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</si>
  <si>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</si>
  <si>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</si>
  <si>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</si>
  <si>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</si>
  <si>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</si>
  <si>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</si>
  <si>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</si>
  <si>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</si>
  <si>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</si>
  <si>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</si>
  <si>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</si>
  <si>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</si>
  <si>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</si>
  <si>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</si>
  <si>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</si>
  <si>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</si>
  <si>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</si>
  <si>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</si>
  <si>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</si>
  <si>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</si>
  <si>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</si>
  <si>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</si>
  <si>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</si>
  <si>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</si>
  <si>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</si>
  <si>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</si>
  <si>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</si>
  <si>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</si>
  <si>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</si>
  <si>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</si>
  <si>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</si>
  <si>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</si>
  <si>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</si>
  <si>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</si>
  <si>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</si>
  <si>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</si>
  <si>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</si>
  <si>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</si>
  <si>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</si>
  <si>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</si>
  <si>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</si>
  <si>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</si>
  <si>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</si>
  <si>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</si>
  <si>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</si>
  <si>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</si>
  <si>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</si>
  <si>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</si>
  <si>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</si>
  <si>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</si>
  <si>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</si>
  <si>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</si>
  <si>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</si>
  <si>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</si>
  <si>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</si>
  <si>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</si>
  <si>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</si>
  <si>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</si>
  <si>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</si>
  <si>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</si>
  <si>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</si>
  <si>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</si>
  <si>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</si>
  <si>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</si>
  <si>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</si>
  <si>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</si>
  <si>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</si>
  <si>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</si>
  <si>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</si>
  <si>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</si>
  <si>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</si>
  <si>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</si>
  <si>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</si>
  <si>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</si>
  <si>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</si>
  <si>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</si>
  <si>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</si>
  <si>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</si>
  <si>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</si>
  <si>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</si>
  <si>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</si>
  <si>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</si>
  <si>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</si>
  <si>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</si>
  <si>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</si>
  <si>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</si>
  <si>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</si>
  <si>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</si>
  <si>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</si>
  <si>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</si>
  <si>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</si>
  <si>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</si>
  <si>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</si>
  <si>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</si>
  <si>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</si>
  <si>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</si>
  <si>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</si>
  <si>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</si>
  <si>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</si>
  <si>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</si>
  <si>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</si>
  <si>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</si>
  <si>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</si>
  <si>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</si>
  <si>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</si>
  <si>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</si>
  <si>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</si>
  <si>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</si>
  <si>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</si>
  <si>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</si>
  <si>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</si>
  <si>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</si>
  <si>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</si>
  <si>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</si>
  <si>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</si>
  <si>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</si>
  <si>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</si>
  <si>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</si>
  <si>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</si>
  <si>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</si>
  <si>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</si>
  <si>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</si>
  <si>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</si>
  <si>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</si>
  <si>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</si>
  <si>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</si>
  <si>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</si>
  <si>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</si>
  <si>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</si>
  <si>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</si>
  <si>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</si>
  <si>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</si>
  <si>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</si>
  <si>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</si>
  <si>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</si>
  <si>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</si>
  <si>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</si>
  <si>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</si>
  <si>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</si>
  <si>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</si>
  <si>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</si>
  <si>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</si>
  <si>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</si>
  <si>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</si>
  <si>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</si>
  <si>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</si>
  <si>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</si>
  <si>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</si>
  <si>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</si>
  <si>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</si>
  <si>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</si>
  <si>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</si>
  <si>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</si>
  <si>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</si>
  <si>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</si>
  <si>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</si>
  <si>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</si>
  <si>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</si>
  <si>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</si>
  <si>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</si>
  <si>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</si>
  <si>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</si>
  <si>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</si>
  <si>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</si>
  <si>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</si>
  <si>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</si>
  <si>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</si>
  <si>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</si>
  <si>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</si>
  <si>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</si>
  <si>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</si>
  <si>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</si>
  <si>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</si>
  <si>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</si>
  <si>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</si>
  <si>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</si>
  <si>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</si>
  <si>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</si>
  <si>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</si>
  <si>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</si>
  <si>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</si>
  <si>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</si>
  <si>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</si>
  <si>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</si>
  <si>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</si>
  <si>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</si>
  <si>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</si>
  <si>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</si>
  <si>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</si>
  <si>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</si>
  <si>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</si>
  <si>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</si>
  <si>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</si>
  <si>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</si>
  <si>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</si>
  <si>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</si>
  <si>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</si>
  <si>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</si>
  <si>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</si>
  <si>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</si>
  <si>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</si>
  <si>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</si>
  <si>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</si>
  <si>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</si>
  <si>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</si>
  <si>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</si>
  <si>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</si>
  <si>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</si>
  <si>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</si>
  <si>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</si>
  <si>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</si>
  <si>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</si>
  <si>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</si>
  <si>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</si>
  <si>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</si>
  <si>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</si>
  <si>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</si>
  <si>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</si>
  <si>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</si>
  <si>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</si>
  <si>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</si>
  <si>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</si>
  <si>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</si>
  <si>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</si>
  <si>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</si>
  <si>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</si>
  <si>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</si>
  <si>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</si>
  <si>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</si>
  <si>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</si>
  <si>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</si>
  <si>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</si>
  <si>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</si>
  <si>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</si>
  <si>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</si>
  <si>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</si>
  <si>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</si>
  <si>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</si>
  <si>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</si>
  <si>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</si>
  <si>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</si>
  <si>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</si>
  <si>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</si>
  <si>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</si>
  <si>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</si>
  <si>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</si>
  <si>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</si>
  <si>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</si>
  <si>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</si>
  <si>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</si>
  <si>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</si>
  <si>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</si>
  <si>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</si>
  <si>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</si>
  <si>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</si>
  <si>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</si>
  <si>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</si>
  <si>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</si>
  <si>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</si>
  <si>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</si>
  <si>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</si>
  <si>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</si>
  <si>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</si>
  <si>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</si>
  <si>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</si>
  <si>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</si>
  <si>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</si>
  <si>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</si>
  <si>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</si>
  <si>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</si>
  <si>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</si>
  <si>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</si>
  <si>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</si>
  <si>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</si>
  <si>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</si>
  <si>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</si>
  <si>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</si>
  <si>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</si>
  <si>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</si>
  <si>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</si>
  <si>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</si>
  <si>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</si>
  <si>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</si>
  <si>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</si>
  <si>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</si>
  <si>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</si>
  <si>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</si>
  <si>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</si>
  <si>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</si>
  <si>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</si>
  <si>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</si>
  <si>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</si>
  <si>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</si>
  <si>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</si>
  <si>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</si>
  <si>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</si>
  <si>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</si>
  <si>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</si>
  <si>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</si>
  <si>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</si>
  <si>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</si>
  <si>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</si>
  <si>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</si>
  <si>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</si>
  <si>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</si>
  <si>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</si>
  <si>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</si>
  <si>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</si>
  <si>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</si>
  <si>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</si>
  <si>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</si>
  <si>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</si>
  <si>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</si>
  <si>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</si>
  <si>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</si>
  <si>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</si>
  <si>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</si>
  <si>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</si>
  <si>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</si>
  <si>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</si>
  <si>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</si>
  <si>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</si>
  <si>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</si>
  <si>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</si>
  <si>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</si>
  <si>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</si>
  <si>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</si>
  <si>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</si>
  <si>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</si>
  <si>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</si>
  <si>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</si>
  <si>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</si>
  <si>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</si>
  <si>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</si>
  <si>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</si>
  <si>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</si>
  <si>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</si>
  <si>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</si>
  <si>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</si>
  <si>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</si>
  <si>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</si>
  <si>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</si>
  <si>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</si>
  <si>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</si>
  <si>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</si>
  <si>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</si>
  <si>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</si>
  <si>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</si>
  <si>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</si>
  <si>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</si>
  <si>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</si>
  <si>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</si>
  <si>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</si>
  <si>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</si>
  <si>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</si>
  <si>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</si>
  <si>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</si>
  <si>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</si>
  <si>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</si>
  <si>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</si>
  <si>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</si>
  <si>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</si>
  <si>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</si>
  <si>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</si>
  <si>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</si>
  <si>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</si>
  <si>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</si>
  <si>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</si>
  <si>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</si>
  <si>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</si>
  <si>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</si>
  <si>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</si>
  <si>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</si>
  <si>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</si>
  <si>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</si>
  <si>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</si>
  <si>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</si>
  <si>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</si>
  <si>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</si>
  <si>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</si>
  <si>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</si>
  <si>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</si>
  <si>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</si>
  <si>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</si>
  <si>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</si>
  <si>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</si>
  <si>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</si>
  <si>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</si>
  <si>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</si>
  <si>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</si>
  <si>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</si>
  <si>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</si>
  <si>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</si>
  <si>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</si>
  <si>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</si>
  <si>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</si>
  <si>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</si>
  <si>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</si>
  <si>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</si>
  <si>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</si>
  <si>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</si>
  <si>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</si>
  <si>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</si>
  <si>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</si>
  <si>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</si>
  <si>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</si>
  <si>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</si>
  <si>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</si>
  <si>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</si>
  <si>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</si>
  <si>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</si>
  <si>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</si>
  <si>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</si>
  <si>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</si>
  <si>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</si>
  <si>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</si>
  <si>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</si>
  <si>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</si>
  <si>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</si>
  <si>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</si>
  <si>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</si>
  <si>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</si>
  <si>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</si>
  <si>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</si>
  <si>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</si>
  <si>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</si>
  <si>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</si>
  <si>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</si>
  <si>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</si>
  <si>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</si>
  <si>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</si>
  <si>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</si>
  <si>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</si>
  <si>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</si>
  <si>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</si>
  <si>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</si>
  <si>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</si>
  <si>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</si>
  <si>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</si>
  <si>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</si>
  <si>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</si>
  <si>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</si>
  <si>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</si>
  <si>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</si>
  <si>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</si>
  <si>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</si>
  <si>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</si>
  <si>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</si>
  <si>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</si>
  <si>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</si>
  <si>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</si>
  <si>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</si>
  <si>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</si>
  <si>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</si>
  <si>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</si>
  <si>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</si>
  <si>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</si>
  <si>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</si>
  <si>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</si>
  <si>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</si>
  <si>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</si>
  <si>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</si>
  <si>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</si>
  <si>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</si>
  <si>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</si>
  <si>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</si>
  <si>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</si>
  <si>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</si>
  <si>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</si>
  <si>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</si>
  <si>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</si>
  <si>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</si>
  <si>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</si>
  <si>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</si>
  <si>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</si>
  <si>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</si>
  <si>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</si>
  <si>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</si>
  <si>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</si>
  <si>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</si>
  <si>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</si>
  <si>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</si>
  <si>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</si>
  <si>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</si>
  <si>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</si>
  <si>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</si>
  <si>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</si>
  <si>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</si>
  <si>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</si>
  <si>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</si>
  <si>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</si>
  <si>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</si>
  <si>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</si>
  <si>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</si>
  <si>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</si>
  <si>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</si>
  <si>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</si>
  <si>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</si>
  <si>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</si>
  <si>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</si>
  <si>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</si>
  <si>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</si>
  <si>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</si>
  <si>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</si>
  <si>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</si>
  <si>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</si>
  <si>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</si>
  <si>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</si>
  <si>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</si>
  <si>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</si>
  <si>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</si>
  <si>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</si>
  <si>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</si>
  <si>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</si>
  <si>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</si>
  <si>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</si>
  <si>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</si>
  <si>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</si>
  <si>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</si>
  <si>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</si>
  <si>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</si>
  <si>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</si>
  <si>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</si>
  <si>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</si>
  <si>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</si>
  <si>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</si>
  <si>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</si>
  <si>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</si>
  <si>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</si>
  <si>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</si>
  <si>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</si>
  <si>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</si>
  <si>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</si>
  <si>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</si>
  <si>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</si>
  <si>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</si>
  <si>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</si>
  <si>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</si>
  <si>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</si>
  <si>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</si>
  <si>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</si>
  <si>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</si>
  <si>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</si>
  <si>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</si>
  <si>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</si>
  <si>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</si>
  <si>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</si>
  <si>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</si>
  <si>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</si>
  <si>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</si>
  <si>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</si>
  <si>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</si>
  <si>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</si>
  <si>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</si>
  <si>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</si>
  <si>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</si>
  <si>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</si>
  <si>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</si>
  <si>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</si>
  <si>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</si>
  <si>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</si>
  <si>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</si>
  <si>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</si>
  <si>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</si>
  <si>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</si>
  <si>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</si>
  <si>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</si>
  <si>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</si>
  <si>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</si>
  <si>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</si>
  <si>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</si>
  <si>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</si>
  <si>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</si>
  <si>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</si>
  <si>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</si>
  <si>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</si>
  <si>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</si>
  <si>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</si>
  <si>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</si>
  <si>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</si>
  <si>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</si>
  <si>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</si>
  <si>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</si>
  <si>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</si>
  <si>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</si>
  <si>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</si>
  <si>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</si>
  <si>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</si>
  <si>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</si>
  <si>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</si>
  <si>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</si>
  <si>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</si>
  <si>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</si>
  <si>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</si>
  <si>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</si>
  <si>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</si>
  <si>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</si>
  <si>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</si>
  <si>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</si>
  <si>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</si>
  <si>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</si>
  <si>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</si>
  <si>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</si>
  <si>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</si>
  <si>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</si>
  <si>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</si>
  <si>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</si>
  <si>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</si>
  <si>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</si>
  <si>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</si>
  <si>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</si>
  <si>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</si>
  <si>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</si>
  <si>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</si>
  <si>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</si>
  <si>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</si>
  <si>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</si>
  <si>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</si>
  <si>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</si>
  <si>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</si>
  <si>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</si>
  <si>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</si>
  <si>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</si>
  <si>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</si>
  <si>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</si>
  <si>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</si>
  <si>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</si>
  <si>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</si>
  <si>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</si>
  <si>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</si>
  <si>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</si>
  <si>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</si>
  <si>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</si>
  <si>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</si>
  <si>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</si>
  <si>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</si>
  <si>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</si>
  <si>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</si>
  <si>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</si>
  <si>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</si>
  <si>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</si>
  <si>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</si>
  <si>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</si>
  <si>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</si>
  <si>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</si>
  <si>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</si>
  <si>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</si>
  <si>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</si>
  <si>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</si>
  <si>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</si>
  <si>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</si>
  <si>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</si>
  <si>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</si>
  <si>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</si>
  <si>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</si>
  <si>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</si>
  <si>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</si>
  <si>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</si>
  <si>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</si>
  <si>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</si>
  <si>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</si>
  <si>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</si>
  <si>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</si>
  <si>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</si>
  <si>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</si>
  <si>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</si>
  <si>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</si>
  <si>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</si>
  <si>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</si>
  <si>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</si>
  <si>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</si>
  <si>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</si>
  <si>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</si>
  <si>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</si>
  <si>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</si>
  <si>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</si>
  <si>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</si>
  <si>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</si>
  <si>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</si>
  <si>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</si>
  <si>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</si>
  <si>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</si>
  <si>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</si>
  <si>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</si>
  <si>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</si>
  <si>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</si>
  <si>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</si>
  <si>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</si>
  <si>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</si>
  <si>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</si>
  <si>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</si>
  <si>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</si>
  <si>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</si>
  <si>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</si>
  <si>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</si>
  <si>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</si>
  <si>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</si>
  <si>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</si>
  <si>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</si>
  <si>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</si>
  <si>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</si>
  <si>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</si>
  <si>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</si>
  <si>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</si>
  <si>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</si>
  <si>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</si>
  <si>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</si>
  <si>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</si>
  <si>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</si>
  <si>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</si>
  <si>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</si>
  <si>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</si>
  <si>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</si>
  <si>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</si>
  <si>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</si>
  <si>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</si>
  <si>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</si>
  <si>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</si>
  <si>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</si>
  <si>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</si>
  <si>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</si>
  <si>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</si>
  <si>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</si>
  <si>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</si>
  <si>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</si>
  <si>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</si>
  <si>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</si>
  <si>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</si>
  <si>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</si>
  <si>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</si>
  <si>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</si>
  <si>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</si>
  <si>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</si>
  <si>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</si>
  <si>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</si>
  <si>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</si>
  <si>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</si>
  <si>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</si>
  <si>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</si>
  <si>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</si>
  <si>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</si>
  <si>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</si>
  <si>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</si>
  <si>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</si>
  <si>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</si>
  <si>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</si>
  <si>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9"/>
  </si>
  <si>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</si>
  <si>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</si>
  <si>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</si>
  <si>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</si>
  <si>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</si>
  <si>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</si>
  <si>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</si>
  <si>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</si>
  <si>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</si>
  <si>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</si>
  <si>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</si>
  <si>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</si>
  <si>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</si>
  <si>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</si>
  <si>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</si>
  <si>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</si>
  <si>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</si>
  <si>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</si>
  <si>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</si>
  <si>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</si>
  <si>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</si>
  <si>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</si>
  <si>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</si>
  <si>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</si>
  <si>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</si>
  <si>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</si>
  <si>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</si>
  <si>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</si>
  <si>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</si>
  <si>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</si>
  <si>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</si>
  <si>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</si>
  <si>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</si>
  <si>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</si>
  <si>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</si>
  <si>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</si>
  <si>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</si>
  <si>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</si>
  <si>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</si>
  <si>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</si>
  <si>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</si>
  <si>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</si>
  <si>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</si>
  <si>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</si>
  <si>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</si>
  <si>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</si>
  <si>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</si>
  <si>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</si>
  <si>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</si>
  <si>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</si>
  <si>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</si>
  <si>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</si>
  <si>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</si>
  <si>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</si>
  <si>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</si>
  <si>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</si>
  <si>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</si>
  <si>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</si>
  <si>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</si>
  <si>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</si>
  <si>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</si>
  <si>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</si>
  <si>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</si>
  <si>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</si>
  <si>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</si>
  <si>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</si>
  <si>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</si>
  <si>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</si>
  <si>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</si>
  <si>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</si>
  <si>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</si>
  <si>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</si>
  <si>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</si>
  <si>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</si>
  <si>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</si>
  <si>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</si>
  <si>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</si>
  <si>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</si>
  <si>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</si>
  <si>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</si>
  <si>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</si>
  <si>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</si>
  <si>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</si>
  <si>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</si>
  <si>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</si>
  <si>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</si>
  <si>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</si>
  <si>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</si>
  <si>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</si>
  <si>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</si>
  <si>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</si>
  <si>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</si>
  <si>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</si>
  <si>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</si>
  <si>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</si>
  <si>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</si>
  <si>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</si>
  <si>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</si>
  <si>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</si>
  <si>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</si>
  <si>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</si>
  <si>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</si>
  <si>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</si>
  <si>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</si>
  <si>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</si>
  <si>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</si>
  <si>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</si>
  <si>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</si>
  <si>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</si>
  <si>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</si>
  <si>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</si>
  <si>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</si>
  <si>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</si>
  <si>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</si>
  <si>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</si>
  <si>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</si>
  <si>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</si>
  <si>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</si>
  <si>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</si>
  <si>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</si>
  <si>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</si>
  <si>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</si>
  <si>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</si>
  <si>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</si>
  <si>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</si>
  <si>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</si>
  <si>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</si>
  <si>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</si>
  <si>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</si>
  <si>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</si>
  <si>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</si>
  <si>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</si>
  <si>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</si>
  <si>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</si>
  <si>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</si>
  <si>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</si>
  <si>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</si>
  <si>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</si>
  <si>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</si>
  <si>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</si>
  <si>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</si>
  <si>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</si>
  <si>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</si>
  <si>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</si>
  <si>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</si>
  <si>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</si>
  <si>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</si>
  <si>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</si>
  <si>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</si>
  <si>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</si>
  <si>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</si>
  <si>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</si>
  <si>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</si>
  <si>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</si>
  <si>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</si>
  <si>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</si>
  <si>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</si>
  <si>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</si>
  <si>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</si>
  <si>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</si>
  <si>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</si>
  <si>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</si>
  <si>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</si>
  <si>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</si>
  <si>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</si>
  <si>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</si>
  <si>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</si>
  <si>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</si>
  <si>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</si>
  <si>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</si>
  <si>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</si>
  <si>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</si>
  <si>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</si>
  <si>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</si>
  <si>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</si>
  <si>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</si>
  <si>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</si>
  <si>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</si>
  <si>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</si>
  <si>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</si>
  <si>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</si>
  <si>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</si>
  <si>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</si>
  <si>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</si>
  <si>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</si>
  <si>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</si>
  <si>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</si>
  <si>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</si>
  <si>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</si>
  <si>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</si>
  <si>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</si>
  <si>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</si>
  <si>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</si>
  <si>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</si>
  <si>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</si>
  <si>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</si>
  <si>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</si>
  <si>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</si>
  <si>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</si>
  <si>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</si>
  <si>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</si>
  <si>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</si>
  <si>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</si>
  <si>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</si>
  <si>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</si>
  <si>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</si>
  <si>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</si>
  <si>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</si>
  <si>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</si>
  <si>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</si>
  <si>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</si>
  <si>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</si>
  <si>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</si>
  <si>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</si>
  <si>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</si>
  <si>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</si>
  <si>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</si>
  <si>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</si>
  <si>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</si>
  <si>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</si>
  <si>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</si>
  <si>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</si>
  <si>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</si>
  <si>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</si>
  <si>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</si>
  <si>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</si>
  <si>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</si>
  <si>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</si>
  <si>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</si>
  <si>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</si>
  <si>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</si>
  <si>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</si>
  <si>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</si>
  <si>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</si>
  <si>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</si>
  <si>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</si>
  <si>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</si>
  <si>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</si>
  <si>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</si>
  <si>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</si>
  <si>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</si>
  <si>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</si>
  <si>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</si>
  <si>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</si>
  <si>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</si>
  <si>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</si>
  <si>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</si>
  <si>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</si>
  <si>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</si>
  <si>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</si>
  <si>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</si>
  <si>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</si>
  <si>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</si>
  <si>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</si>
  <si>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</si>
  <si>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</si>
  <si>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</si>
  <si>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</si>
  <si>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</si>
  <si>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</si>
  <si>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</si>
  <si>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</si>
  <si>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</si>
  <si>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</si>
  <si>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</si>
  <si>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</si>
  <si>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</si>
  <si>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</si>
  <si>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</si>
  <si>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</si>
  <si>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</si>
  <si>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</si>
  <si>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</si>
  <si>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</si>
  <si>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</si>
  <si>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</si>
  <si>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</si>
  <si>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</si>
  <si>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</si>
  <si>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</si>
  <si>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</si>
  <si>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</si>
  <si>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</si>
  <si>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</si>
  <si>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</si>
  <si>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</si>
  <si>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</si>
  <si>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</si>
  <si>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</si>
  <si>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</si>
  <si>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</si>
  <si>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</si>
  <si>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</si>
  <si>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</si>
  <si>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</si>
  <si>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</si>
  <si>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</si>
  <si>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</si>
  <si>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</si>
  <si>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</si>
  <si>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</si>
  <si>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</si>
  <si>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</si>
  <si>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</si>
  <si>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</si>
  <si>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</si>
  <si>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</si>
  <si>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</si>
  <si>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</si>
  <si>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</si>
  <si>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</si>
  <si>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</si>
  <si>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</si>
  <si>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</si>
  <si>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</si>
  <si>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</si>
  <si>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</si>
  <si>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</si>
  <si>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</si>
  <si>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</si>
  <si>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</si>
  <si>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</si>
  <si>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</si>
  <si>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</si>
  <si>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</si>
  <si>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</si>
  <si>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</si>
  <si>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</si>
  <si>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</si>
  <si>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</si>
  <si>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</si>
  <si>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</si>
  <si>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</si>
  <si>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</si>
  <si>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</si>
  <si>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</si>
  <si>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</si>
  <si>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</si>
  <si>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</si>
  <si>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</si>
  <si>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</si>
  <si>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</si>
  <si>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</si>
  <si>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</si>
  <si>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</si>
  <si>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</si>
  <si>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</si>
  <si>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</si>
  <si>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</si>
  <si>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</si>
  <si>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</si>
  <si>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</si>
  <si>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</si>
  <si>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</si>
  <si>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</si>
  <si>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</si>
  <si>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</si>
  <si>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</si>
  <si>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</si>
  <si>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</si>
  <si>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</si>
  <si>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</si>
  <si>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</si>
  <si>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</si>
  <si>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</si>
  <si>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</si>
  <si>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</si>
  <si>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</si>
  <si>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</si>
  <si>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</si>
  <si>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</si>
  <si>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</si>
  <si>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</si>
  <si>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</si>
  <si>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</si>
  <si>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</si>
  <si>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</si>
  <si>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</si>
  <si>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</si>
  <si>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</si>
  <si>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</si>
  <si>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</si>
  <si>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</si>
  <si>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</si>
  <si>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</si>
  <si>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</si>
  <si>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</si>
  <si>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</si>
  <si>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</si>
  <si>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</si>
  <si>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</si>
  <si>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</si>
  <si>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</si>
  <si>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</si>
  <si>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</si>
  <si>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</si>
  <si>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</si>
  <si>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</si>
  <si>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</si>
  <si>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</si>
  <si>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</si>
  <si>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</si>
  <si>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</si>
  <si>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</si>
  <si>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</si>
  <si>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</si>
  <si>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</si>
  <si>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</si>
  <si>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</si>
  <si>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</si>
  <si>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</si>
  <si>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</si>
  <si>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</si>
  <si>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</si>
  <si>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</si>
  <si>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</si>
  <si>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</si>
  <si>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</si>
  <si>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</si>
  <si>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</si>
  <si>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</si>
  <si>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</si>
  <si>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</si>
  <si>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</si>
  <si>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</si>
  <si>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</si>
  <si>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</si>
  <si>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</si>
  <si>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</si>
  <si>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</si>
  <si>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</si>
  <si>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</si>
  <si>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</si>
  <si>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</si>
  <si>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</si>
  <si>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</si>
  <si>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</si>
  <si>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</si>
  <si>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</si>
  <si>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</si>
  <si>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</si>
  <si>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</si>
  <si>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</si>
  <si>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</si>
  <si>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</si>
  <si>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</si>
  <si>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</si>
  <si>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</si>
  <si>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</si>
  <si>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</si>
  <si>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</si>
  <si>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</si>
  <si>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</si>
  <si>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</si>
  <si>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</si>
  <si>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</si>
  <si>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</si>
  <si>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</si>
  <si>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</si>
  <si>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</si>
  <si>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</si>
  <si>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</si>
  <si>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</si>
  <si>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</si>
  <si>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</si>
  <si>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</si>
  <si>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</si>
  <si>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</si>
  <si>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</si>
  <si>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</si>
  <si>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</si>
  <si>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</si>
  <si>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</si>
  <si>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</si>
  <si>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</si>
  <si>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</si>
  <si>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</si>
  <si>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</si>
  <si>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</si>
  <si>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</si>
  <si>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</si>
  <si>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</si>
  <si>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</si>
  <si>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</si>
  <si>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</si>
  <si>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</si>
  <si>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</si>
  <si>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</si>
  <si>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</si>
  <si>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</si>
  <si>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</si>
  <si>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</si>
  <si>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</si>
  <si>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</si>
  <si>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</si>
  <si>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</si>
  <si>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</si>
  <si>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</si>
  <si>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</si>
  <si>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</si>
  <si>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</si>
  <si>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</si>
  <si>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</si>
  <si>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</si>
  <si>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</si>
  <si>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</si>
  <si>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</si>
  <si>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</si>
  <si>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</si>
  <si>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</si>
  <si>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</si>
  <si>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</si>
  <si>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</si>
  <si>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</si>
  <si>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</si>
  <si>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</si>
  <si>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</si>
  <si>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</si>
  <si>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</si>
  <si>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</si>
  <si>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</si>
  <si>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</si>
  <si>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</si>
  <si>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</si>
  <si>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</si>
  <si>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</si>
  <si>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</si>
  <si>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</si>
  <si>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</si>
  <si>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</si>
  <si>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</si>
  <si>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</si>
  <si>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</si>
  <si>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</si>
  <si>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</si>
  <si>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</si>
  <si>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</si>
  <si>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</si>
  <si>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</si>
  <si>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</si>
  <si>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</si>
  <si>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</si>
  <si>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</si>
  <si>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</si>
  <si>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</si>
  <si>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</si>
  <si>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</si>
  <si>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</si>
  <si>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</si>
  <si>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</si>
  <si>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</si>
  <si>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</si>
  <si>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</si>
  <si>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</si>
  <si>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</si>
  <si>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</si>
  <si>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</si>
  <si>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</si>
  <si>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</si>
  <si>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</si>
  <si>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</si>
  <si>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</si>
  <si>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</si>
  <si>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</si>
  <si>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</si>
  <si>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</si>
  <si>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</si>
  <si>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</si>
  <si>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</si>
  <si>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</si>
  <si>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</si>
  <si>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</si>
  <si>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</si>
  <si>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</si>
  <si>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</si>
  <si>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</si>
  <si>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</si>
  <si>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</si>
  <si>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</si>
  <si>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</si>
  <si>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</si>
  <si>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</si>
  <si>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</si>
  <si>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</si>
  <si>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</si>
  <si>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</si>
  <si>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</si>
  <si>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</si>
  <si>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</si>
  <si>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</si>
  <si>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</si>
  <si>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</si>
  <si>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</si>
  <si>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</si>
  <si>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</si>
  <si>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</si>
  <si>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</si>
  <si>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</si>
  <si>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</si>
  <si>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</si>
  <si>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</si>
  <si>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</si>
  <si>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</si>
  <si>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</si>
  <si>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</si>
  <si>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</si>
  <si>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</si>
  <si>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</si>
  <si>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</si>
  <si>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</si>
  <si>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</si>
  <si>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</si>
  <si>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</si>
  <si>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</si>
  <si>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</si>
  <si>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</si>
  <si>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</si>
  <si>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</si>
  <si>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</si>
  <si>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</si>
  <si>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</si>
  <si>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</si>
  <si>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</si>
  <si>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</si>
  <si>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</si>
  <si>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</si>
  <si>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</si>
  <si>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</si>
  <si>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</si>
  <si>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</si>
  <si>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</si>
  <si>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</si>
  <si>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</si>
  <si>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</si>
  <si>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</si>
  <si>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</si>
  <si>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</si>
  <si>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</si>
  <si>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</si>
  <si>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</si>
  <si>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</si>
  <si>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</si>
  <si>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</si>
  <si>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</si>
  <si>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</si>
  <si>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</si>
  <si>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</si>
  <si>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</si>
  <si>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</si>
  <si>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</si>
  <si>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</si>
  <si>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</si>
  <si>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</si>
  <si>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</si>
  <si>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</si>
  <si>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</si>
  <si>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</si>
  <si>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</si>
  <si>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</si>
  <si>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</si>
  <si>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</si>
  <si>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</si>
  <si>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</si>
  <si>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</si>
  <si>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</si>
  <si>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</si>
  <si>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</si>
  <si>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</si>
  <si>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</si>
  <si>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</si>
  <si>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</si>
  <si>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</si>
  <si>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</si>
  <si>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</si>
  <si>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</si>
  <si>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</si>
  <si>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</si>
  <si>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</si>
  <si>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</si>
  <si>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</si>
  <si>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</si>
  <si>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</si>
  <si>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</si>
  <si>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</si>
  <si>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</si>
  <si>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</si>
  <si>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</si>
  <si>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</si>
  <si>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</si>
  <si>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</si>
  <si>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</si>
  <si>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</si>
  <si>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</si>
  <si>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</si>
  <si>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</si>
  <si>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</si>
  <si>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</si>
  <si>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</si>
  <si>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</si>
  <si>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</si>
  <si>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</si>
  <si>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</si>
  <si>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</si>
  <si>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</si>
  <si>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</si>
  <si>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</si>
  <si>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</si>
  <si>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</si>
  <si>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</si>
  <si>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</si>
  <si>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</si>
  <si>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</si>
  <si>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</si>
  <si>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</si>
  <si>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</si>
  <si>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</si>
  <si>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</si>
  <si>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</si>
  <si>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</si>
  <si>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</si>
  <si>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</si>
  <si>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</si>
  <si>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</si>
  <si>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</si>
  <si>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</si>
  <si>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</si>
  <si>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</si>
  <si>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</si>
  <si>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</si>
  <si>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</si>
  <si>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</si>
  <si>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</si>
  <si>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</si>
  <si>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</si>
  <si>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</si>
  <si>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</si>
  <si>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</si>
  <si>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</si>
  <si>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</si>
  <si>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</si>
  <si>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</si>
  <si>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</si>
  <si>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</si>
  <si>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</si>
  <si>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</si>
  <si>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</si>
  <si>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</si>
  <si>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</si>
  <si>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</si>
  <si>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</si>
  <si>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</si>
  <si>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</si>
  <si>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</si>
  <si>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</si>
  <si>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</si>
  <si>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</si>
  <si>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</si>
  <si>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</si>
  <si>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</si>
  <si>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</si>
  <si>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</si>
  <si>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</si>
  <si>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</si>
  <si>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</si>
  <si>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</si>
  <si>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</si>
  <si>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</si>
  <si>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</si>
  <si>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</si>
  <si>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</si>
  <si>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</si>
  <si>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</si>
  <si>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</si>
  <si>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</si>
  <si>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</si>
  <si>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</si>
  <si>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</si>
  <si>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</si>
  <si>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</si>
  <si>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</si>
  <si>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</si>
  <si>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</si>
  <si>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</si>
  <si>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</si>
  <si>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</si>
  <si>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</si>
  <si>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</si>
  <si>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</si>
  <si>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</si>
  <si>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</si>
  <si>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</si>
  <si>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</si>
  <si>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</si>
  <si>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</si>
  <si>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</si>
  <si>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</si>
  <si>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</si>
  <si>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</si>
  <si>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</si>
  <si>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</si>
  <si>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</si>
  <si>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</si>
  <si>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</si>
  <si>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</si>
  <si>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</si>
  <si>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</si>
  <si>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</si>
  <si>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</si>
  <si>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</si>
  <si>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</si>
  <si>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</si>
  <si>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</si>
  <si>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</si>
  <si>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</si>
  <si>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</si>
  <si>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</si>
  <si>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</si>
  <si>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</si>
  <si>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</si>
  <si>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</si>
  <si>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</si>
  <si>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</si>
  <si>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</si>
  <si>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</si>
  <si>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</si>
  <si>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</si>
  <si>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</si>
  <si>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</si>
  <si>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</si>
  <si>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</si>
  <si>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</si>
  <si>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</si>
  <si>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</si>
  <si>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</si>
  <si>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</si>
  <si>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</si>
  <si>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</si>
  <si>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</si>
  <si>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</si>
  <si>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</si>
  <si>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</si>
  <si>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</si>
  <si>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</si>
  <si>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</si>
  <si>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</si>
  <si>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</si>
  <si>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</si>
  <si>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</si>
  <si>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</si>
  <si>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</si>
  <si>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</si>
  <si>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</si>
  <si>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</si>
  <si>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</si>
  <si>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</si>
  <si>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</si>
  <si>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</si>
  <si>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</si>
  <si>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</si>
  <si>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</si>
  <si>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</si>
  <si>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</si>
  <si>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</si>
  <si>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特定事業者等支援</t>
    <rPh sb="0" eb="2">
      <t>トクテイ</t>
    </rPh>
    <rPh sb="2" eb="5">
      <t>ジギョウシャ</t>
    </rPh>
    <rPh sb="5" eb="6">
      <t>トウ</t>
    </rPh>
    <rPh sb="6" eb="8">
      <t>シエン</t>
    </rPh>
    <phoneticPr fontId="20"/>
  </si>
  <si>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</si>
  <si>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</si>
  <si>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</si>
  <si>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</si>
  <si>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</si>
  <si>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</si>
  <si>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</si>
  <si>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</si>
  <si>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</si>
  <si>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</si>
  <si>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</si>
  <si>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</si>
  <si>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</si>
  <si>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</si>
  <si>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</si>
  <si>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</si>
  <si>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</si>
  <si>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</si>
  <si>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</si>
  <si>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</si>
  <si>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</si>
  <si>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</si>
  <si>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</si>
  <si>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</si>
  <si>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</si>
  <si>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</si>
  <si>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</si>
  <si>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</si>
  <si>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</si>
  <si>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</si>
  <si>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</si>
  <si>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</si>
  <si>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</si>
  <si>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</si>
  <si>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</si>
  <si>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</si>
  <si>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</si>
  <si>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</si>
  <si>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</si>
  <si>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</si>
  <si>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</si>
  <si>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</si>
  <si>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</si>
  <si>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</si>
  <si>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</si>
  <si>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</si>
  <si>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</si>
  <si>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</si>
  <si>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</si>
  <si>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</si>
  <si>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</si>
  <si>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</si>
  <si>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</si>
  <si>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</si>
  <si>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</si>
  <si>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</si>
  <si>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</si>
  <si>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</si>
  <si>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</si>
  <si>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</si>
  <si>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</si>
  <si>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</si>
  <si>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</si>
  <si>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</si>
  <si>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</si>
  <si>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</si>
  <si>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</si>
  <si>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</si>
  <si>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</si>
  <si>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</si>
  <si>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</si>
  <si>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</si>
  <si>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</si>
  <si>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</si>
  <si>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</si>
  <si>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</si>
  <si>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</si>
  <si>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</si>
  <si>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</si>
  <si>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</si>
  <si>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</si>
  <si>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</si>
  <si>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</si>
  <si>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</si>
  <si>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</si>
  <si>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</si>
  <si>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</si>
  <si>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</si>
  <si>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</si>
  <si>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</si>
  <si>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</si>
  <si>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</si>
  <si>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</si>
  <si>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</si>
  <si>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</si>
  <si>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</si>
  <si>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</si>
  <si>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</si>
  <si>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</si>
  <si>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</si>
  <si>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</si>
  <si>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</si>
  <si>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</si>
  <si>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</si>
  <si>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</si>
  <si>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</si>
  <si>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</si>
  <si>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</si>
  <si>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</si>
  <si>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</si>
  <si>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</si>
  <si>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</si>
  <si>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</si>
  <si>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</si>
  <si>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</si>
  <si>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</si>
  <si>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</si>
  <si>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</si>
  <si>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</si>
  <si>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</si>
  <si>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</si>
  <si>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</si>
  <si>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</si>
  <si>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</si>
  <si>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</si>
  <si>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</si>
  <si>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</si>
  <si>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</si>
  <si>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</si>
  <si>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</si>
  <si>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</si>
  <si>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</si>
  <si>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</si>
  <si>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</si>
  <si>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</si>
  <si>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</si>
  <si>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</si>
  <si>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</si>
  <si>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</si>
  <si>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</si>
  <si>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</si>
  <si>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</si>
  <si>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</si>
  <si>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</si>
  <si>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</si>
  <si>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</si>
  <si>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</si>
  <si>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</si>
  <si>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</si>
  <si>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</si>
  <si>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</si>
  <si>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</si>
  <si>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</si>
  <si>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</si>
  <si>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</si>
  <si>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</si>
  <si>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</si>
  <si>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</si>
  <si>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</si>
  <si>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</si>
  <si>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</si>
  <si>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</si>
  <si>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</si>
  <si>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</si>
  <si>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</si>
  <si>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</si>
  <si>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</si>
  <si>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</si>
  <si>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</si>
  <si>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</si>
  <si>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</si>
  <si>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</si>
  <si>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</si>
  <si>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</si>
  <si>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</si>
  <si>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</si>
  <si>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</si>
  <si>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</si>
  <si>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</si>
  <si>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</si>
  <si>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</si>
  <si>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</si>
  <si>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</si>
  <si>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</si>
  <si>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</si>
  <si>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</si>
  <si>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</si>
  <si>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</si>
  <si>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</si>
  <si>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</si>
  <si>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</si>
  <si>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</si>
  <si>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</si>
  <si>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</si>
  <si>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</si>
  <si>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</si>
  <si>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</si>
  <si>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</si>
  <si>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</si>
  <si>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</si>
  <si>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</si>
  <si>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</si>
  <si>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</si>
  <si>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</si>
  <si>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</si>
  <si>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</si>
  <si>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</si>
  <si>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</si>
  <si>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</si>
  <si>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</si>
  <si>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</si>
  <si>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</si>
  <si>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</si>
  <si>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</si>
  <si>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</si>
  <si>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</si>
  <si>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</si>
  <si>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</si>
  <si>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</si>
  <si>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</si>
  <si>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</si>
  <si>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</si>
  <si>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</si>
  <si>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</si>
  <si>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</si>
  <si>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</si>
  <si>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</si>
  <si>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</si>
  <si>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</si>
  <si>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</si>
  <si>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</si>
  <si>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</si>
  <si>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</si>
  <si>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</si>
  <si>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</si>
  <si>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20"/>
  </si>
  <si>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</si>
  <si>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</si>
  <si>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</si>
  <si>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</si>
  <si>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</si>
  <si>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</si>
  <si>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</si>
  <si>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</si>
  <si>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</si>
  <si>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</si>
  <si>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</si>
  <si>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</si>
  <si>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</si>
  <si>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</si>
  <si>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</si>
  <si>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</si>
  <si>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</si>
  <si>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</si>
  <si>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</si>
  <si>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</si>
  <si>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</si>
  <si>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</si>
  <si>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</si>
  <si>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</si>
  <si>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</si>
  <si>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</si>
  <si>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</si>
  <si>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</si>
  <si>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</si>
  <si>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</si>
  <si>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</si>
  <si>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</si>
  <si>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</si>
  <si>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</si>
  <si>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</si>
  <si>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</si>
  <si>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</si>
  <si>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</si>
  <si>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</si>
  <si>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</si>
  <si>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</si>
  <si>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</si>
  <si>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</si>
  <si>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</si>
  <si>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</si>
  <si>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</si>
  <si>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</si>
  <si>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</si>
  <si>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</si>
  <si>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</si>
  <si>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</si>
  <si>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</si>
  <si>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</si>
  <si>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</si>
  <si>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</si>
  <si>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</si>
  <si>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</si>
  <si>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</si>
  <si>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</si>
  <si>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</si>
  <si>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</si>
  <si>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</si>
  <si>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</si>
  <si>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</si>
  <si>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</si>
  <si>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</si>
  <si>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</si>
  <si>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</si>
  <si>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</si>
  <si>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</si>
  <si>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</si>
  <si>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</si>
  <si>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</si>
  <si>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</si>
  <si>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</si>
  <si>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</si>
  <si>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</si>
  <si>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</si>
  <si>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</si>
  <si>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</si>
  <si>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</si>
  <si>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</si>
  <si>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</si>
  <si>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</si>
  <si>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</si>
  <si>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</si>
  <si>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</si>
  <si>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</si>
  <si>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</si>
  <si>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</si>
  <si>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</si>
  <si>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</si>
  <si>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</si>
  <si>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</si>
  <si>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</si>
  <si>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</si>
  <si>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</si>
  <si>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</si>
  <si>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</si>
  <si>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</si>
  <si>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</si>
  <si>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</si>
  <si>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</si>
  <si>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</si>
  <si>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</si>
  <si>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</si>
  <si>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</si>
  <si>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</si>
  <si>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</si>
  <si>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</si>
  <si>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</si>
  <si>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</si>
  <si>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</si>
  <si>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</si>
  <si>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</si>
  <si>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</si>
  <si>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</si>
  <si>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</si>
  <si>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</si>
  <si>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</si>
  <si>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</si>
  <si>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</si>
  <si>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</si>
  <si>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</si>
  <si>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</si>
  <si>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</si>
  <si>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</si>
  <si>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</si>
  <si>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</si>
  <si>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</si>
  <si>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</si>
  <si>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</si>
  <si>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</si>
  <si>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</si>
  <si>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</si>
  <si>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</si>
  <si>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</si>
  <si>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</si>
  <si>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</si>
  <si>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</si>
  <si>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</si>
  <si>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</si>
  <si>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</si>
  <si>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</si>
  <si>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</si>
  <si>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</si>
  <si>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</si>
  <si>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</si>
  <si>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</si>
  <si>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</si>
  <si>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</si>
  <si>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</si>
  <si>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</si>
  <si>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</si>
  <si>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</si>
  <si>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</si>
  <si>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</si>
  <si>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</si>
  <si>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</si>
  <si>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</si>
  <si>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</si>
  <si>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</si>
  <si>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</si>
  <si>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</si>
  <si>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</si>
  <si>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</si>
  <si>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</si>
  <si>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</si>
  <si>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</si>
  <si>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</si>
  <si>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</si>
  <si>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</si>
  <si>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</si>
  <si>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</si>
  <si>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</si>
  <si>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</si>
  <si>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</si>
  <si>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</si>
  <si>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</si>
  <si>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</si>
  <si>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</si>
  <si>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</si>
  <si>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</si>
  <si>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</si>
  <si>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</si>
  <si>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</si>
  <si>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</si>
  <si>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</si>
  <si>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</si>
  <si>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</si>
  <si>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</si>
  <si>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</si>
  <si>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</si>
  <si>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</si>
  <si>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</si>
  <si>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</si>
  <si>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</si>
  <si>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</si>
  <si>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</si>
  <si>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</si>
  <si>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</si>
  <si>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</si>
  <si>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</si>
  <si>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</si>
  <si>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</si>
  <si>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</si>
  <si>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</si>
  <si>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</si>
  <si>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</si>
  <si>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</si>
  <si>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</si>
  <si>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</si>
  <si>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</si>
  <si>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</si>
  <si>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</si>
  <si>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</si>
  <si>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</si>
  <si>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</si>
  <si>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</si>
  <si>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</si>
  <si>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</si>
  <si>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</si>
  <si>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</si>
  <si>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</si>
  <si>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</si>
  <si>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</si>
  <si>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</si>
  <si>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</si>
  <si>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</si>
  <si>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</si>
  <si>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</si>
  <si>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</si>
  <si>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</si>
  <si>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</si>
  <si>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</si>
  <si>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</si>
  <si>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</si>
  <si>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</si>
  <si>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</si>
  <si>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</si>
  <si>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</si>
  <si>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</si>
  <si>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</si>
  <si>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</si>
  <si>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</si>
  <si>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</si>
  <si>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</si>
  <si>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</si>
  <si>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</si>
  <si>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</si>
  <si>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</si>
  <si>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</si>
  <si>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</si>
  <si>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</si>
  <si>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</si>
  <si>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</si>
  <si>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</si>
  <si>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</si>
  <si>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</si>
  <si>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</si>
  <si>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</si>
  <si>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</si>
  <si>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</si>
  <si>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</si>
  <si>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</si>
  <si>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</si>
  <si>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</si>
  <si>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</si>
  <si>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</si>
  <si>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</si>
  <si>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</si>
  <si>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</si>
  <si>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</si>
  <si>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</si>
  <si>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</si>
  <si>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</si>
  <si>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</si>
  <si>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</si>
  <si>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</si>
  <si>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</si>
  <si>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</si>
  <si>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</si>
  <si>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</si>
  <si>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</si>
  <si>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</si>
  <si>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</si>
  <si>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</si>
  <si>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</si>
  <si>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</si>
  <si>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</si>
  <si>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</si>
  <si>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</si>
  <si>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</si>
  <si>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</si>
  <si>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</si>
  <si>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</si>
  <si>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</si>
  <si>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</si>
  <si>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</si>
  <si>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</si>
  <si>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</si>
  <si>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</si>
  <si>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</si>
  <si>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</si>
  <si>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</si>
  <si>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</si>
  <si>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</si>
  <si>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</si>
  <si>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</si>
  <si>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</si>
  <si>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</si>
  <si>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</si>
  <si>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</si>
  <si>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</si>
  <si>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</si>
  <si>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</si>
  <si>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</si>
  <si>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</si>
  <si>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</si>
  <si>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</si>
  <si>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</si>
  <si>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</si>
  <si>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</si>
  <si>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</si>
  <si>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</si>
  <si>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</si>
  <si>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</si>
  <si>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</si>
  <si>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</si>
  <si>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</si>
  <si>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</si>
  <si>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</si>
  <si>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</si>
  <si>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</si>
  <si>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</si>
  <si>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</si>
  <si>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</si>
  <si>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</si>
  <si>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</si>
  <si>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</si>
  <si>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</si>
  <si>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</si>
  <si>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</si>
  <si>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</si>
  <si>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</si>
  <si>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</si>
  <si>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</si>
  <si>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</si>
  <si>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</si>
  <si>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</si>
  <si>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</si>
  <si>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</si>
  <si>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</si>
  <si>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</si>
  <si>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</si>
  <si>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</si>
  <si>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</si>
  <si>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</si>
  <si>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</si>
  <si>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</si>
  <si>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</si>
  <si>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</si>
  <si>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</si>
  <si>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</si>
  <si>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</si>
  <si>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</si>
  <si>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</si>
  <si>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</si>
  <si>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</si>
  <si>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</si>
  <si>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</si>
  <si>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</si>
  <si>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</si>
  <si>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</si>
  <si>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</si>
  <si>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</si>
  <si>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</si>
  <si>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</si>
  <si>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</si>
  <si>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</si>
  <si>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</si>
  <si>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</si>
  <si>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</si>
  <si>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</si>
  <si>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</si>
  <si>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</si>
  <si>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</si>
  <si>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</si>
  <si>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</si>
  <si>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</si>
  <si>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</si>
  <si>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</si>
  <si>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</si>
  <si>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</si>
  <si>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</si>
  <si>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</si>
  <si>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</si>
  <si>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</si>
  <si>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</si>
  <si>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</si>
  <si>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</si>
  <si>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</si>
  <si>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</si>
  <si>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</si>
  <si>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</si>
  <si>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</si>
  <si>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</si>
  <si>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</si>
  <si>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</si>
  <si>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</si>
  <si>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</si>
  <si>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</si>
  <si>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</si>
  <si>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</si>
  <si>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</si>
  <si>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</si>
  <si>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</si>
  <si>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</si>
  <si>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</si>
  <si>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</si>
  <si>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</si>
  <si>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</si>
  <si>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</si>
  <si>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</si>
  <si>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</si>
  <si>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</si>
  <si>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</si>
  <si>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</si>
  <si>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</si>
  <si>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</si>
  <si>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</si>
  <si>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</si>
  <si>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</si>
  <si>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</si>
  <si>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</si>
  <si>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</si>
  <si>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</si>
  <si>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</si>
  <si>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</si>
  <si>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</si>
  <si>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</si>
  <si>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</si>
  <si>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</si>
  <si>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</si>
  <si>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</si>
  <si>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</si>
  <si>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</si>
  <si>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</si>
  <si>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</si>
  <si>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</si>
  <si>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</si>
  <si>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</si>
  <si>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</si>
  <si>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</si>
  <si>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</si>
  <si>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</si>
  <si>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</si>
  <si>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</si>
  <si>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</si>
  <si>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</si>
  <si>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</si>
  <si>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</si>
  <si>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</si>
  <si>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</si>
  <si>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</si>
  <si>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</si>
  <si>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</si>
  <si>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</si>
  <si>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</si>
  <si>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</si>
  <si>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</si>
  <si>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</si>
  <si>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</si>
  <si>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</si>
  <si>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</si>
  <si>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</si>
  <si>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</si>
  <si>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</si>
  <si>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</si>
  <si>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</si>
  <si>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</si>
  <si>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</si>
  <si>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</si>
  <si>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</si>
  <si>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</si>
  <si>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</si>
  <si>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</si>
  <si>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</si>
  <si>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</si>
  <si>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</si>
  <si>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</si>
  <si>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</si>
  <si>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</si>
  <si>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</si>
  <si>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</si>
  <si>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</si>
  <si>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</si>
  <si>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</si>
  <si>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</si>
  <si>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</si>
  <si>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</si>
  <si>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</si>
  <si>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</si>
  <si>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</si>
  <si>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</si>
  <si>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</si>
  <si>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</si>
  <si>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</si>
  <si>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</si>
  <si>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</si>
  <si>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</si>
  <si>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</si>
  <si>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</si>
  <si>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</si>
  <si>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</si>
  <si>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</si>
  <si>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</si>
  <si>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</si>
  <si>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</si>
  <si>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</si>
  <si>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</si>
  <si>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</si>
  <si>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</si>
  <si>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</si>
  <si>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</si>
  <si>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</si>
  <si>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</si>
  <si>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</si>
  <si>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</si>
  <si>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</si>
  <si>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</si>
  <si>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</si>
  <si>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</si>
  <si>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</si>
  <si>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</si>
  <si>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</si>
  <si>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</si>
  <si>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</si>
  <si>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</si>
  <si>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</si>
  <si>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</si>
  <si>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</si>
  <si>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</si>
  <si>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</si>
  <si>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</si>
  <si>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</si>
  <si>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</si>
  <si>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</si>
  <si>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</si>
  <si>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</si>
  <si>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</si>
  <si>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</si>
  <si>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</si>
  <si>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</si>
  <si>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</si>
  <si>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</si>
  <si>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</si>
  <si>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</si>
  <si>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</si>
  <si>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</si>
  <si>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</si>
  <si>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</si>
  <si>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</si>
  <si>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</si>
  <si>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</si>
  <si>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</si>
  <si>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</si>
  <si>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</si>
  <si>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</si>
  <si>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</si>
  <si>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</si>
  <si>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</si>
  <si>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</si>
  <si>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</si>
  <si>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</si>
  <si>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</si>
  <si>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</si>
  <si>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</si>
  <si>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</si>
  <si>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</si>
  <si>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</si>
  <si>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</si>
  <si>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</si>
  <si>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</si>
  <si>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</si>
  <si>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</si>
  <si>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</si>
  <si>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</si>
  <si>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</si>
  <si>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</si>
  <si>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</si>
  <si>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</si>
  <si>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</si>
  <si>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</si>
  <si>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</si>
  <si>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</si>
  <si>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</si>
  <si>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</si>
  <si>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</si>
  <si>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</si>
  <si>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</si>
  <si>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</si>
  <si>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</si>
  <si>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</si>
  <si>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</si>
  <si>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</si>
  <si>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</si>
  <si>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</si>
  <si>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</si>
  <si>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</si>
  <si>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</si>
  <si>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</si>
  <si>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</si>
  <si>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</si>
  <si>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</si>
  <si>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</si>
  <si>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</si>
  <si>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</si>
  <si>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</si>
  <si>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</si>
  <si>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</si>
  <si>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</si>
  <si>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</si>
  <si>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</si>
  <si>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</si>
  <si>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</si>
  <si>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</si>
  <si>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</si>
  <si>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</si>
  <si>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</si>
  <si>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</si>
  <si>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</si>
  <si>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</si>
  <si>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</si>
  <si>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</si>
  <si>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</si>
  <si>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</si>
  <si>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</si>
  <si>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</si>
  <si>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</si>
  <si>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</si>
  <si>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</si>
  <si>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</si>
  <si>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</si>
  <si>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</si>
  <si>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</si>
  <si>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</si>
  <si>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</si>
  <si>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</si>
  <si>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</si>
  <si>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</si>
  <si>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</si>
  <si>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</si>
  <si>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</si>
  <si>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</si>
  <si>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</si>
  <si>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</si>
  <si>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</si>
  <si>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</si>
  <si>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</si>
  <si>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</si>
  <si>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</si>
  <si>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</si>
  <si>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</si>
  <si>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</si>
  <si>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</si>
  <si>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</si>
  <si>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</si>
  <si>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</si>
  <si>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</si>
  <si>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</si>
  <si>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</si>
  <si>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</si>
  <si>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</si>
  <si>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</si>
  <si>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</si>
  <si>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</si>
  <si>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</si>
  <si>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</si>
  <si>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</si>
  <si>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</si>
  <si>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</si>
  <si>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</si>
  <si>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</si>
  <si>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</si>
  <si>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</si>
  <si>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</si>
  <si>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</si>
  <si>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</si>
  <si>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</si>
  <si>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</si>
  <si>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</si>
  <si>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</si>
  <si>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</si>
  <si>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</si>
  <si>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</si>
  <si>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</si>
  <si>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</si>
  <si>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</si>
  <si>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</si>
  <si>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</si>
  <si>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</si>
  <si>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</si>
  <si>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</si>
  <si>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</si>
  <si>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</si>
  <si>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</si>
  <si>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</si>
  <si>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</si>
  <si>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</si>
  <si>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</si>
  <si>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</si>
  <si>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</si>
  <si>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</si>
  <si>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</si>
  <si>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</si>
  <si>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</si>
  <si>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</si>
  <si>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</si>
  <si>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</si>
  <si>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</si>
  <si>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</si>
  <si>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</si>
  <si>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</si>
  <si>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</si>
  <si>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</si>
  <si>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</si>
  <si>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</si>
  <si>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</si>
  <si>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</si>
  <si>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</si>
  <si>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</si>
  <si>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</si>
  <si>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</si>
  <si>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</si>
  <si>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</si>
  <si>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</si>
  <si>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</si>
  <si>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</si>
  <si>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</si>
  <si>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</si>
  <si>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</si>
  <si>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</si>
  <si>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</si>
  <si>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</si>
  <si>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</si>
  <si>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</si>
  <si>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</si>
  <si>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</si>
  <si>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</si>
  <si>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</si>
  <si>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</si>
  <si>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</si>
  <si>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</si>
  <si>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</si>
  <si>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</si>
  <si>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</si>
  <si>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</si>
  <si>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</si>
  <si>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</si>
  <si>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</si>
  <si>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</si>
  <si>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</si>
  <si>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</si>
  <si>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</si>
  <si>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</si>
  <si>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</si>
  <si>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</si>
  <si>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</si>
  <si>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</si>
  <si>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</si>
  <si>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</si>
  <si>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</si>
  <si>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</si>
  <si>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</si>
  <si>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</si>
  <si>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</si>
  <si>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</si>
  <si>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</si>
  <si>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</si>
  <si>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</si>
  <si>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</si>
  <si>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</si>
  <si>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</si>
  <si>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</si>
  <si>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</si>
  <si>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</si>
  <si>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</si>
  <si>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</si>
  <si>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</si>
  <si>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</si>
  <si>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</si>
  <si>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</si>
  <si>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</si>
  <si>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</si>
  <si>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</si>
  <si>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</si>
  <si>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</si>
  <si>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</si>
  <si>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</si>
  <si>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</si>
  <si>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</si>
  <si>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</si>
  <si>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</si>
  <si>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</si>
  <si>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</si>
  <si>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</si>
  <si>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</si>
  <si>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</si>
  <si>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</si>
  <si>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</si>
  <si>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</si>
  <si>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</si>
  <si>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</si>
  <si>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</si>
  <si>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</si>
  <si>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</si>
  <si>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</si>
  <si>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</si>
  <si>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</si>
  <si>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</si>
  <si>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</si>
  <si>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</si>
  <si>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</si>
  <si>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</si>
  <si>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</si>
  <si>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</si>
  <si>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</si>
  <si>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</si>
  <si>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</si>
  <si>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</si>
  <si>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</si>
  <si>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</si>
  <si>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</si>
  <si>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</si>
  <si>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</si>
  <si>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</si>
  <si>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</si>
  <si>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</si>
  <si>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</si>
  <si>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</si>
  <si>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</si>
  <si>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</si>
  <si>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</si>
  <si>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</si>
  <si>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</si>
  <si>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</si>
  <si>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</si>
  <si>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</si>
  <si>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</si>
  <si>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</si>
  <si>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</si>
  <si>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</si>
  <si>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</si>
  <si>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</si>
  <si>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</si>
  <si>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</si>
  <si>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</si>
  <si>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</si>
  <si>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</si>
  <si>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</si>
  <si>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</si>
  <si>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</si>
  <si>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</si>
  <si>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</si>
  <si>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</si>
  <si>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</si>
  <si>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</si>
  <si>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</si>
  <si>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</si>
  <si>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</si>
  <si>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</si>
  <si>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</si>
  <si>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</si>
  <si>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</si>
  <si>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</si>
  <si>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</si>
  <si>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</si>
  <si>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</si>
  <si>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</si>
  <si>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</si>
  <si>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</si>
  <si>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</si>
  <si>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</si>
  <si>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</si>
  <si>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</si>
  <si>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</si>
  <si>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</si>
  <si>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</si>
  <si>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</si>
  <si>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</si>
  <si>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</si>
  <si>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</si>
  <si>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</si>
  <si>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</si>
  <si>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</si>
  <si>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</si>
  <si>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</si>
  <si>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</si>
  <si>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</si>
  <si>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</si>
  <si>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</si>
  <si>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</si>
  <si>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</si>
  <si>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</si>
  <si>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</si>
  <si>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</si>
  <si>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</si>
  <si>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</si>
  <si>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</si>
  <si>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</si>
  <si>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</si>
  <si>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</si>
  <si>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</si>
  <si>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</si>
  <si>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</si>
  <si>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</si>
  <si>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</si>
  <si>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</si>
  <si>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</si>
  <si>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</si>
  <si>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</si>
  <si>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</si>
  <si>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</si>
  <si>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</si>
  <si>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</si>
  <si>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</si>
  <si>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</si>
  <si>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</si>
  <si>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</si>
  <si>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</si>
  <si>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</si>
  <si>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</si>
  <si>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</si>
  <si>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</si>
  <si>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</si>
  <si>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</si>
  <si>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</si>
  <si>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</si>
  <si>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</si>
  <si>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</si>
  <si>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</si>
  <si>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</si>
  <si>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</si>
  <si>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</si>
  <si>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</si>
  <si>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</si>
  <si>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</si>
  <si>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</si>
  <si>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</si>
  <si>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</si>
  <si>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</si>
  <si>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</si>
  <si>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</si>
  <si>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</si>
  <si>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</si>
  <si>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</si>
  <si>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</si>
  <si>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</si>
  <si>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</si>
  <si>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</si>
  <si>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</si>
  <si>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</si>
  <si>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</si>
  <si>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20"/>
  </si>
  <si>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</si>
  <si>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</si>
  <si>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</si>
  <si>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</si>
  <si>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</si>
  <si>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</si>
  <si>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</si>
  <si>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</si>
  <si>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</si>
  <si>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</si>
  <si>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</si>
  <si>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</si>
  <si>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</si>
  <si>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</si>
  <si>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</si>
  <si>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</si>
  <si>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</si>
  <si>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</si>
  <si>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</si>
  <si>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</si>
  <si>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</si>
  <si>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</si>
  <si>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</si>
  <si>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</si>
  <si>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</si>
  <si>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</si>
  <si>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</si>
  <si>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</si>
  <si>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</si>
  <si>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</si>
  <si>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</si>
  <si>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</si>
  <si>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</si>
  <si>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</si>
  <si>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</si>
  <si>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</si>
  <si>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</si>
  <si>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</si>
  <si>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</si>
  <si>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</si>
  <si>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</si>
  <si>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</si>
  <si>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</si>
  <si>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</si>
  <si>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</si>
  <si>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</si>
  <si>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</si>
  <si>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</si>
  <si>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</si>
  <si>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</si>
  <si>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</si>
  <si>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</si>
  <si>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</si>
  <si>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</si>
  <si>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</si>
  <si>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</si>
  <si>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</si>
  <si>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</si>
  <si>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</si>
  <si>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</si>
  <si>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</si>
  <si>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</si>
  <si>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</si>
  <si>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</si>
  <si>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</si>
  <si>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</si>
  <si>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</si>
  <si>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</si>
  <si>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</si>
  <si>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</si>
  <si>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</si>
  <si>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</si>
  <si>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</si>
  <si>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</si>
  <si>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</si>
  <si>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</si>
  <si>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</si>
  <si>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</si>
  <si>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</si>
  <si>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</si>
  <si>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</si>
  <si>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</si>
  <si>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</si>
  <si>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</si>
  <si>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</si>
  <si>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</si>
  <si>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</si>
  <si>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</si>
  <si>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</si>
  <si>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</si>
  <si>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</si>
  <si>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</si>
  <si>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</si>
  <si>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</si>
  <si>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</si>
  <si>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</si>
  <si>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</si>
  <si>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</si>
  <si>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</si>
  <si>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</si>
  <si>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</si>
  <si>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</si>
  <si>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</si>
  <si>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</si>
  <si>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</si>
  <si>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</si>
  <si>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</si>
  <si>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</si>
  <si>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</si>
  <si>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</si>
  <si>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</si>
  <si>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</si>
  <si>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</si>
  <si>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</si>
  <si>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</si>
  <si>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</si>
  <si>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</si>
  <si>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</si>
  <si>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</si>
  <si>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</si>
  <si>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</si>
  <si>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</si>
  <si>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</si>
  <si>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</si>
  <si>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</si>
  <si>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</si>
  <si>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</si>
  <si>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</si>
  <si>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</si>
  <si>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</si>
  <si>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</si>
  <si>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</si>
  <si>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</si>
  <si>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</si>
  <si>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</si>
  <si>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</si>
  <si>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</si>
  <si>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</si>
  <si>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</si>
  <si>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</si>
  <si>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</si>
  <si>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</si>
  <si>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</si>
  <si>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</si>
  <si>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</si>
  <si>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</si>
  <si>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</si>
  <si>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</si>
  <si>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</si>
  <si>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</si>
  <si>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</si>
  <si>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</si>
  <si>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</si>
  <si>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</si>
  <si>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</si>
  <si>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</si>
  <si>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</si>
  <si>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</si>
  <si>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</si>
  <si>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</si>
  <si>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</si>
  <si>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</si>
  <si>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</si>
  <si>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</si>
  <si>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</si>
  <si>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</si>
  <si>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</si>
  <si>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</si>
  <si>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</si>
  <si>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</si>
  <si>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</si>
  <si>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</si>
  <si>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</si>
  <si>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</si>
  <si>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</si>
  <si>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</si>
  <si>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</si>
  <si>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</si>
  <si>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</si>
  <si>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</si>
  <si>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</si>
  <si>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</si>
  <si>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</si>
  <si>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</si>
  <si>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</si>
  <si>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</si>
  <si>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</si>
  <si>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</si>
  <si>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</si>
  <si>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</si>
  <si>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</si>
  <si>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</si>
  <si>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</si>
  <si>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</si>
  <si>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</si>
  <si>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</si>
  <si>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</si>
  <si>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</si>
  <si>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</si>
  <si>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</si>
  <si>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</si>
  <si>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</si>
  <si>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</si>
  <si>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</si>
  <si>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</si>
  <si>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</si>
  <si>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</si>
  <si>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</si>
  <si>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</si>
  <si>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</si>
  <si>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</si>
  <si>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</si>
  <si>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</si>
  <si>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</si>
  <si>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</si>
  <si>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</si>
  <si>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</si>
  <si>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</si>
  <si>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</si>
  <si>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</si>
  <si>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</si>
  <si>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</si>
  <si>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</si>
  <si>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</si>
  <si>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</si>
  <si>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</si>
  <si>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</si>
  <si>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</si>
  <si>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</si>
  <si>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</si>
  <si>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</si>
  <si>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</si>
  <si>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</si>
  <si>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</si>
  <si>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</si>
  <si>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</si>
  <si>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</si>
  <si>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</si>
  <si>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</si>
  <si>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</si>
  <si>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</si>
  <si>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</si>
  <si>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</si>
  <si>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</si>
  <si>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</si>
  <si>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</si>
  <si>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</si>
  <si>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</si>
  <si>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</si>
  <si>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</si>
  <si>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</si>
  <si>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</si>
  <si>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</si>
  <si>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</si>
  <si>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</si>
  <si>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</si>
  <si>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</si>
  <si>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</si>
  <si>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</si>
  <si>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</si>
  <si>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</si>
  <si>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</si>
  <si>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</si>
  <si>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</si>
  <si>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</si>
  <si>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</si>
  <si>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</si>
  <si>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</si>
  <si>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</si>
  <si>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</si>
  <si>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</si>
  <si>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</si>
  <si>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</si>
  <si>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</si>
  <si>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</si>
  <si>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</si>
  <si>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</si>
  <si>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</si>
  <si>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</si>
  <si>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</si>
  <si>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</si>
  <si>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</si>
  <si>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</si>
  <si>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</si>
  <si>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</si>
  <si>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</si>
  <si>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</si>
  <si>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</si>
  <si>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</si>
  <si>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</si>
  <si>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</si>
  <si>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</si>
  <si>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</si>
  <si>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</si>
  <si>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</si>
  <si>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</si>
  <si>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</si>
  <si>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</si>
  <si>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</si>
  <si>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</si>
  <si>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</si>
  <si>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</si>
  <si>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</si>
  <si>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</si>
  <si>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</si>
  <si>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</si>
  <si>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</si>
  <si>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</si>
  <si>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</si>
  <si>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</si>
  <si>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</si>
  <si>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</si>
  <si>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</si>
  <si>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</si>
  <si>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</si>
  <si>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</si>
  <si>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</si>
  <si>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</si>
  <si>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</si>
  <si>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</si>
  <si>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</si>
  <si>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</si>
  <si>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</si>
  <si>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</si>
  <si>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</si>
  <si>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</si>
  <si>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</si>
  <si>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</si>
  <si>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</si>
  <si>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</si>
  <si>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</si>
  <si>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</si>
  <si>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</si>
  <si>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</si>
  <si>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</si>
  <si>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</si>
  <si>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</si>
  <si>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</si>
  <si>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</si>
  <si>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</si>
  <si>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</si>
  <si>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</si>
  <si>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</si>
  <si>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</si>
  <si>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</si>
  <si>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</si>
  <si>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</si>
  <si>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</si>
  <si>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</si>
  <si>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</si>
  <si>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</si>
  <si>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</si>
  <si>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</si>
  <si>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</si>
  <si>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</si>
  <si>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</si>
  <si>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</si>
  <si>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</si>
  <si>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</si>
  <si>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</si>
  <si>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</si>
  <si>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</si>
  <si>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</si>
  <si>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</si>
  <si>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</si>
  <si>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</si>
  <si>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</si>
  <si>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</si>
  <si>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</si>
  <si>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</si>
  <si>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</si>
  <si>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</si>
  <si>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</si>
  <si>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</si>
  <si>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</si>
  <si>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</si>
  <si>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</si>
  <si>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</si>
  <si>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</si>
  <si>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</si>
  <si>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</si>
  <si>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</si>
  <si>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</si>
  <si>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</si>
  <si>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</si>
  <si>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</si>
  <si>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</si>
  <si>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</si>
  <si>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</si>
  <si>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</si>
  <si>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</si>
  <si>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</si>
  <si>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</si>
  <si>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</si>
  <si>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</si>
  <si>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</si>
  <si>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</si>
  <si>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</si>
  <si>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</si>
  <si>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</si>
  <si>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</si>
  <si>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</si>
  <si>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</si>
  <si>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</si>
  <si>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</si>
  <si>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</si>
  <si>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</si>
  <si>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</si>
  <si>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</si>
  <si>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</si>
  <si>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</si>
  <si>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</si>
  <si>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</si>
  <si>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</si>
  <si>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</si>
  <si>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</si>
  <si>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</si>
  <si>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</si>
  <si>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</si>
  <si>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</si>
  <si>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</si>
  <si>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</si>
  <si>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</si>
  <si>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</si>
  <si>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</si>
  <si>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</si>
  <si>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</si>
  <si>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</si>
  <si>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</si>
  <si>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</si>
  <si>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</si>
  <si>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</si>
  <si>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</si>
  <si>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</si>
  <si>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</si>
  <si>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</si>
  <si>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</si>
  <si>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</si>
  <si>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</si>
  <si>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</si>
  <si>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</si>
  <si>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</si>
  <si>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</si>
  <si>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</si>
  <si>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</si>
  <si>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</si>
  <si>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</si>
  <si>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</si>
  <si>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</si>
  <si>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</si>
  <si>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</si>
  <si>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</si>
  <si>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</si>
  <si>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</si>
  <si>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</si>
  <si>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</si>
  <si>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</si>
  <si>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</si>
  <si>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</si>
  <si>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</si>
  <si>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</si>
  <si>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</si>
  <si>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</si>
  <si>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</si>
  <si>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</si>
  <si>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</si>
  <si>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</si>
  <si>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</si>
  <si>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</si>
  <si>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</si>
  <si>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</si>
  <si>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</si>
  <si>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</si>
  <si>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</si>
  <si>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</si>
  <si>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</si>
  <si>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</si>
  <si>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</si>
  <si>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</si>
  <si>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</si>
  <si>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</si>
  <si>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</si>
  <si>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</si>
  <si>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</si>
  <si>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</si>
  <si>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</si>
  <si>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</si>
  <si>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</si>
  <si>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</si>
  <si>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</si>
  <si>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</si>
  <si>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</si>
  <si>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</si>
  <si>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</si>
  <si>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</si>
  <si>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</si>
  <si>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</si>
  <si>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</si>
  <si>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</si>
  <si>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</si>
  <si>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</si>
  <si>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</si>
  <si>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</si>
  <si>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</si>
  <si>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</si>
  <si>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</si>
  <si>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</si>
  <si>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</si>
  <si>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</si>
  <si>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</si>
  <si>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</si>
  <si>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</si>
  <si>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</si>
  <si>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</si>
  <si>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</si>
  <si>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</si>
  <si>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</si>
  <si>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</si>
  <si>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</si>
  <si>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</si>
  <si>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</si>
  <si>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</si>
  <si>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</si>
  <si>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</si>
  <si>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</si>
  <si>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</si>
  <si>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</si>
  <si>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</si>
  <si>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</si>
  <si>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</si>
  <si>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</si>
  <si>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</si>
  <si>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</si>
  <si>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</si>
  <si>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</si>
  <si>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</si>
  <si>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</si>
  <si>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</si>
  <si>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</si>
  <si>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</si>
  <si>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</si>
  <si>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</si>
  <si>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</si>
  <si>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</si>
  <si>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</si>
  <si>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</si>
  <si>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</si>
  <si>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</si>
  <si>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</si>
  <si>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</si>
  <si>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</si>
  <si>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</si>
  <si>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</si>
  <si>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</si>
  <si>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</si>
  <si>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</si>
  <si>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</si>
  <si>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</si>
  <si>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</si>
  <si>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</si>
  <si>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</si>
  <si>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</si>
  <si>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</si>
  <si>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</si>
  <si>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</si>
  <si>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</si>
  <si>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</si>
  <si>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</si>
  <si>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</si>
  <si>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</si>
  <si>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</si>
  <si>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</si>
  <si>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</si>
  <si>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</si>
  <si>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</si>
  <si>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</si>
  <si>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</si>
  <si>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</si>
  <si>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</si>
  <si>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</si>
  <si>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</si>
  <si>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</si>
  <si>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</si>
  <si>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</si>
  <si>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</si>
  <si>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</si>
  <si>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</si>
  <si>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</si>
  <si>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</si>
  <si>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</si>
  <si>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</si>
  <si>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</si>
  <si>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</si>
  <si>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</si>
  <si>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</si>
  <si>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</si>
  <si>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</si>
  <si>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</si>
  <si>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</si>
  <si>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</si>
  <si>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</si>
  <si>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</si>
  <si>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</si>
  <si>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</si>
  <si>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</si>
  <si>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</si>
  <si>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</si>
  <si>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</si>
  <si>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</si>
  <si>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</si>
  <si>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</si>
  <si>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</si>
  <si>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</si>
  <si>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</si>
  <si>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</si>
  <si>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</si>
  <si>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</si>
  <si>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</si>
  <si>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</si>
  <si>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</si>
  <si>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</si>
  <si>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</si>
  <si>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</si>
  <si>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</si>
  <si>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</si>
  <si>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</si>
  <si>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</si>
  <si>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</si>
  <si>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</si>
  <si>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</si>
  <si>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</si>
  <si>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</si>
  <si>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</si>
  <si>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</si>
  <si>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</si>
  <si>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</si>
  <si>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</si>
  <si>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</si>
  <si>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</si>
  <si>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</si>
  <si>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</si>
  <si>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</si>
  <si>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</si>
  <si>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</si>
  <si>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</si>
  <si>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</si>
  <si>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</si>
  <si>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</si>
  <si>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</si>
  <si>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</si>
  <si>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</si>
  <si>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</si>
  <si>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</si>
  <si>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</si>
  <si>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</si>
  <si>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</si>
  <si>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</si>
  <si>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</si>
  <si>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</si>
  <si>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</si>
  <si>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</si>
  <si>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</si>
  <si>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</si>
  <si>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</si>
  <si>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</si>
  <si>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</si>
  <si>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</si>
  <si>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</si>
  <si>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</si>
  <si>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</si>
  <si>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</si>
  <si>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</si>
  <si>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</si>
  <si>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</si>
  <si>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</si>
  <si>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</si>
  <si>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</si>
  <si>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</si>
  <si>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</si>
  <si>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</si>
  <si>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</si>
  <si>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</si>
  <si>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</si>
  <si>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</si>
  <si>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</si>
  <si>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</si>
  <si>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</si>
  <si>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</si>
  <si>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</si>
  <si>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</si>
  <si>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</si>
  <si>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</si>
  <si>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</si>
  <si>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</si>
  <si>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</si>
  <si>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</si>
  <si>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</si>
  <si>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</si>
  <si>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</si>
  <si>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</si>
  <si>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</si>
  <si>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</si>
  <si>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</si>
  <si>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</si>
  <si>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</si>
  <si>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</si>
  <si>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</si>
  <si>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</si>
  <si>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</si>
  <si>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</si>
  <si>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</si>
  <si>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</si>
  <si>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</si>
  <si>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</si>
  <si>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</si>
  <si>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</si>
  <si>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</si>
  <si>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</si>
  <si>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</si>
  <si>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</si>
  <si>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</si>
  <si>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</si>
  <si>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</si>
  <si>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</si>
  <si>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</si>
  <si>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</si>
  <si>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</si>
  <si>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</si>
  <si>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</si>
  <si>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</si>
  <si>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</si>
  <si>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</si>
  <si>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</si>
  <si>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</si>
  <si>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</si>
  <si>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</si>
  <si>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</si>
  <si>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</si>
  <si>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</si>
  <si>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</si>
  <si>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</si>
  <si>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</si>
  <si>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</si>
  <si>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</si>
  <si>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</si>
  <si>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</si>
  <si>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</si>
  <si>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</si>
  <si>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</si>
  <si>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</si>
  <si>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</si>
  <si>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</si>
  <si>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</si>
  <si>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</si>
  <si>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</si>
  <si>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</si>
  <si>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</si>
  <si>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</si>
  <si>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</si>
  <si>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</si>
  <si>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</si>
  <si>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</si>
  <si>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</si>
  <si>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</si>
  <si>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</si>
  <si>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</si>
  <si>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</si>
  <si>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</si>
  <si>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</si>
  <si>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</si>
  <si>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</si>
  <si>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</si>
  <si>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</si>
  <si>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</si>
  <si>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</si>
  <si>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</si>
  <si>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</si>
  <si>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</si>
  <si>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</si>
  <si>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</si>
  <si>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</si>
  <si>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</si>
  <si>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</si>
  <si>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</si>
  <si>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</si>
  <si>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</si>
  <si>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</si>
  <si>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</si>
  <si>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</si>
  <si>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</si>
  <si>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</si>
  <si>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</si>
  <si>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</si>
  <si>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</si>
  <si>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</si>
  <si>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</si>
  <si>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</si>
  <si>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</si>
  <si>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</si>
  <si>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</si>
  <si>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</si>
  <si>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</si>
  <si>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</si>
  <si>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</si>
  <si>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</si>
  <si>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</si>
  <si>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</si>
  <si>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</si>
  <si>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</si>
  <si>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</si>
  <si>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</si>
  <si>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</si>
  <si>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</si>
  <si>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</si>
  <si>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</si>
  <si>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</si>
  <si>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</si>
  <si>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</si>
  <si>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</si>
  <si>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</si>
  <si>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</si>
  <si>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</si>
  <si>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</si>
  <si>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</si>
  <si>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</si>
  <si>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</si>
  <si>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</si>
  <si>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</si>
  <si>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</si>
  <si>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</si>
  <si>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</si>
  <si>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</si>
  <si>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</si>
  <si>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</si>
  <si>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</si>
  <si>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</si>
  <si>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</si>
  <si>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</si>
  <si>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</si>
  <si>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</si>
  <si>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</si>
  <si>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</si>
  <si>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</si>
  <si>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</si>
  <si>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</si>
  <si>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</si>
  <si>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</si>
  <si>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</si>
  <si>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</si>
  <si>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</si>
  <si>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</si>
  <si>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</si>
  <si>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</si>
  <si>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</si>
  <si>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</si>
  <si>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</si>
  <si>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</si>
  <si>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</si>
  <si>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</si>
  <si>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</si>
  <si>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</si>
  <si>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</si>
  <si>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</si>
  <si>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</si>
  <si>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</si>
  <si>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</si>
  <si>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</si>
  <si>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</si>
  <si>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</si>
  <si>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</si>
  <si>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</si>
  <si>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</si>
  <si>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</si>
  <si>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</si>
  <si>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</si>
  <si>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</si>
  <si>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</si>
  <si>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</si>
  <si>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</si>
  <si>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</si>
  <si>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</si>
  <si>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</si>
  <si>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</si>
  <si>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</si>
  <si>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</si>
  <si>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</si>
  <si>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</si>
  <si>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</si>
  <si>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</si>
  <si>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</si>
  <si>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</si>
  <si>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</si>
  <si>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</si>
  <si>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</si>
  <si>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</si>
  <si>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</si>
  <si>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</si>
  <si>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</si>
  <si>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</si>
  <si>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</si>
  <si>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</si>
  <si>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</si>
  <si>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</si>
  <si>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</si>
  <si>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</si>
  <si>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</si>
  <si>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</si>
  <si>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</si>
  <si>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</si>
  <si>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</si>
  <si>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</si>
  <si>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</si>
  <si>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</si>
  <si>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</si>
  <si>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</si>
  <si>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</si>
  <si>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</si>
  <si>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</si>
  <si>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</si>
  <si>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</si>
  <si>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</si>
  <si>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</si>
  <si>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</si>
  <si>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</si>
  <si>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</si>
  <si>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</si>
  <si>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</si>
  <si>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</si>
  <si>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</si>
  <si>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</si>
  <si>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</si>
  <si>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</si>
  <si>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</si>
  <si>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</si>
  <si>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</si>
  <si>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</si>
  <si>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</si>
  <si>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</si>
  <si>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</si>
  <si>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</si>
  <si>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</si>
  <si>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</si>
  <si>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</si>
  <si>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</si>
  <si>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</si>
  <si>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</si>
  <si>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</si>
  <si>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</si>
  <si>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</si>
  <si>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</si>
  <si>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</si>
  <si>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</si>
  <si>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</si>
  <si>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</si>
  <si>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</si>
  <si>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</si>
  <si>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</si>
  <si>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</si>
  <si>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</si>
  <si>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</si>
  <si>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</si>
  <si>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</si>
  <si>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</si>
  <si>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</si>
  <si>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</si>
  <si>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</si>
  <si>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</si>
  <si>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</si>
  <si>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</si>
  <si>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</si>
  <si>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</si>
  <si>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</si>
  <si>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</si>
  <si>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</si>
  <si>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</si>
  <si>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</si>
  <si>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</si>
  <si>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</si>
  <si>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</si>
  <si>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</si>
  <si>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</si>
  <si>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</si>
  <si>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</si>
  <si>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</si>
  <si>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</si>
  <si>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</si>
  <si>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</si>
  <si>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</si>
  <si>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</si>
  <si>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</si>
  <si>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</si>
  <si>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</si>
  <si>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</si>
  <si>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</si>
  <si>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</si>
  <si>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</si>
  <si>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</si>
  <si>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</si>
  <si>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</si>
  <si>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</si>
  <si>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</si>
  <si>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</si>
  <si>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</si>
  <si>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</si>
  <si>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</si>
  <si>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</si>
  <si>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</si>
  <si>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</si>
  <si>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</si>
  <si>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</si>
  <si>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</si>
  <si>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</si>
  <si>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</si>
  <si>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</si>
  <si>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</si>
  <si>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</si>
  <si>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</si>
  <si>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</si>
  <si>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</si>
  <si>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</si>
  <si>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</si>
  <si>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</si>
  <si>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</si>
  <si>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</si>
  <si>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</si>
  <si>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</si>
  <si>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</si>
  <si>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</si>
  <si>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</si>
  <si>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</si>
  <si>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</si>
  <si>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</si>
  <si>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</si>
  <si>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</si>
  <si>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</si>
  <si>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</si>
  <si>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</si>
  <si>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</si>
  <si>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</si>
  <si>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</si>
  <si>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</si>
  <si>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</si>
  <si>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</si>
  <si>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</si>
  <si>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</si>
  <si>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</si>
  <si>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</si>
  <si>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</si>
  <si>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</si>
  <si>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</si>
  <si>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</si>
  <si>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</si>
  <si>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</si>
  <si>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</si>
  <si>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</si>
  <si>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</si>
  <si>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</si>
  <si>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</si>
  <si>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</si>
  <si>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</si>
  <si>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</si>
  <si>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</si>
  <si>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</si>
  <si>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</si>
  <si>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</si>
  <si>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</si>
  <si>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</si>
  <si>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</si>
  <si>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</si>
  <si>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</si>
  <si>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</si>
  <si>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</si>
  <si>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</si>
  <si>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</si>
  <si>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</si>
  <si>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</si>
  <si>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</si>
  <si>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</si>
  <si>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</si>
  <si>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</si>
  <si>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</si>
  <si>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</si>
  <si>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</si>
  <si>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</si>
  <si>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</si>
  <si>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</si>
  <si>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</si>
  <si>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</si>
  <si>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</si>
  <si>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</si>
  <si>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</si>
  <si>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</si>
  <si>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</si>
  <si>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</si>
  <si>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</si>
  <si>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</si>
  <si>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</si>
  <si>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</si>
  <si>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</si>
  <si>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</si>
  <si>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</si>
  <si>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</si>
  <si>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</si>
  <si>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</si>
  <si>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</si>
  <si>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</si>
  <si>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</si>
  <si>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</si>
  <si>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</si>
  <si>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</si>
  <si>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</si>
  <si>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</si>
  <si>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</si>
  <si>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</si>
  <si>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</si>
  <si>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</si>
  <si>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</si>
  <si>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</si>
  <si>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</si>
  <si>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</si>
  <si>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</si>
  <si>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</si>
  <si>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</si>
  <si>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</si>
  <si>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</si>
  <si>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</si>
  <si>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</si>
  <si>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</si>
  <si>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</si>
  <si>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</si>
  <si>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</si>
  <si>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</si>
  <si>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</si>
  <si>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</si>
  <si>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</si>
  <si>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</si>
  <si>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</si>
  <si>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</si>
  <si>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</si>
  <si>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</si>
  <si>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</si>
  <si>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</si>
  <si>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</si>
  <si>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</si>
  <si>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</si>
  <si>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</si>
  <si>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</si>
  <si>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</si>
  <si>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</si>
  <si>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</si>
  <si>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</si>
  <si>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</si>
  <si>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</si>
  <si>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</si>
  <si>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</si>
  <si>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</si>
  <si>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</si>
  <si>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</si>
  <si>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</si>
  <si>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</si>
  <si>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</si>
  <si>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</si>
  <si>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</si>
  <si>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</si>
  <si>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</si>
  <si>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</si>
  <si>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</si>
  <si>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</si>
  <si>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</si>
  <si>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</si>
  <si>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</si>
  <si>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</si>
  <si>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</si>
  <si>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</si>
  <si>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</si>
  <si>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</si>
  <si>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</si>
  <si>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</si>
  <si>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</si>
  <si>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</si>
  <si>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</si>
  <si>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</si>
  <si>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</si>
  <si>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</si>
  <si>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</si>
  <si>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</si>
  <si>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</si>
  <si>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</si>
  <si>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</si>
  <si>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</si>
  <si>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</si>
  <si>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</si>
  <si>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</si>
  <si>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</si>
  <si>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</si>
  <si>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</si>
  <si>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</si>
  <si>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</si>
  <si>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</si>
  <si>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</si>
  <si>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</si>
  <si>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</si>
  <si>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</si>
  <si>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</si>
  <si>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</si>
  <si>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</si>
  <si>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</si>
  <si>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</si>
  <si>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</si>
  <si>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</si>
  <si>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</si>
  <si>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</si>
  <si>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</si>
  <si>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</si>
  <si>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</si>
  <si>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</si>
  <si>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</si>
  <si>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</si>
  <si>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</si>
  <si>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</si>
  <si>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</si>
  <si>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</si>
  <si>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</si>
  <si>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</si>
  <si>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</si>
  <si>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</si>
  <si>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</si>
  <si>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</si>
  <si>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</si>
  <si>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</si>
  <si>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</si>
  <si>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</si>
  <si>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</si>
  <si>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</si>
  <si>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</si>
  <si>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</si>
  <si>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</si>
  <si>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</si>
  <si>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</si>
  <si>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</si>
  <si>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</si>
  <si>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実施計画上のＮｏ</t>
    <rPh sb="0" eb="2">
      <t>ジッシ</t>
    </rPh>
    <rPh sb="2" eb="4">
      <t>ケイカク</t>
    </rPh>
    <rPh sb="4" eb="5">
      <t>ウエ</t>
    </rPh>
    <phoneticPr fontId="20"/>
  </si>
  <si>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</si>
  <si>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</si>
  <si>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</si>
  <si>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</si>
  <si>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</si>
  <si>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</si>
  <si>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</si>
  <si>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</si>
  <si>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</si>
  <si>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</si>
  <si>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</si>
  <si>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</si>
  <si>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</si>
  <si>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</si>
  <si>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</si>
  <si>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</si>
  <si>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</si>
  <si>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</si>
  <si>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</si>
  <si>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</si>
  <si>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</si>
  <si>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</si>
  <si>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</si>
  <si>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</si>
  <si>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</si>
  <si>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</si>
  <si>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</si>
  <si>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</si>
  <si>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</si>
  <si>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</si>
  <si>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</si>
  <si>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</si>
  <si>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</si>
  <si>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</si>
  <si>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</si>
  <si>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</si>
  <si>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</si>
  <si>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</si>
  <si>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</si>
  <si>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</si>
  <si>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</si>
  <si>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</si>
  <si>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</si>
  <si>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</si>
  <si>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</si>
  <si>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</si>
  <si>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</si>
  <si>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</si>
  <si>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</si>
  <si>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</si>
  <si>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</si>
  <si>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</si>
  <si>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</si>
  <si>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</si>
  <si>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9"/>
  </si>
  <si>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</si>
  <si>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</si>
  <si>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</si>
  <si>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</si>
  <si>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</si>
  <si>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</si>
  <si>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</si>
  <si>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</si>
  <si>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</si>
  <si>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</si>
  <si>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</si>
  <si>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</si>
  <si>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</si>
  <si>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</si>
  <si>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</si>
  <si>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</si>
  <si>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</si>
  <si>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</si>
  <si>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</si>
  <si>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</si>
  <si>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</si>
  <si>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</si>
  <si>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</si>
  <si>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</si>
  <si>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</si>
  <si>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</si>
  <si>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</si>
  <si>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</si>
  <si>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</si>
  <si>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</si>
  <si>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</si>
  <si>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</si>
  <si>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</si>
  <si>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</si>
  <si>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9"/>
  </si>
  <si>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</si>
  <si>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</si>
  <si>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</si>
  <si>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</si>
  <si>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</si>
  <si>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</si>
  <si>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</si>
  <si>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</si>
  <si>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</si>
  <si>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</si>
  <si>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</si>
  <si>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</si>
  <si>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</si>
  <si>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</si>
  <si>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</si>
  <si>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</si>
  <si>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</si>
  <si>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</si>
  <si>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</si>
  <si>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</si>
  <si>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</si>
  <si>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</si>
  <si>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</si>
  <si>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</si>
  <si>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</si>
  <si>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</si>
  <si>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</si>
  <si>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</si>
  <si>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</si>
  <si>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</si>
  <si>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</si>
  <si>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</si>
  <si>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</si>
  <si>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</si>
  <si>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</si>
  <si>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</si>
  <si>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</si>
  <si>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</si>
  <si>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</si>
  <si>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</si>
  <si>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</si>
  <si>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</si>
  <si>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</si>
  <si>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</si>
  <si>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</si>
  <si>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</si>
  <si>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</si>
  <si>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</si>
  <si>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</si>
  <si>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</si>
  <si>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</si>
  <si>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</si>
  <si>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</si>
  <si>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</si>
  <si>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</si>
  <si>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</si>
  <si>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</si>
  <si>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</si>
  <si>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</si>
  <si>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</si>
  <si>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</si>
  <si>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</si>
  <si>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</si>
  <si>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</si>
  <si>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</si>
  <si>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</si>
  <si>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</si>
  <si>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</si>
  <si>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</si>
  <si>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</si>
  <si>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</si>
  <si>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</si>
  <si>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</si>
  <si>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</si>
  <si>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</si>
  <si>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</si>
  <si>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</si>
  <si>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</si>
  <si>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</si>
  <si>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</si>
  <si>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</si>
  <si>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</si>
  <si>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</si>
  <si>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</si>
  <si>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</si>
  <si>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</si>
  <si>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</si>
  <si>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</si>
  <si>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</si>
  <si>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</si>
  <si>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</si>
  <si>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</si>
  <si>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</si>
  <si>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</si>
  <si>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</si>
  <si>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</si>
  <si>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</si>
  <si>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</si>
  <si>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</si>
  <si>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</si>
  <si>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</si>
  <si>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</si>
  <si>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</si>
  <si>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</si>
  <si>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</si>
  <si>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</si>
  <si>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</si>
  <si>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</si>
  <si>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</si>
  <si>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</si>
  <si>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</si>
  <si>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</si>
  <si>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</si>
  <si>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</si>
  <si>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</si>
  <si>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</si>
  <si>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</si>
  <si>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</si>
  <si>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</si>
  <si>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</si>
  <si>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</si>
  <si>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</si>
  <si>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</si>
  <si>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</si>
  <si>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</si>
  <si>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</si>
  <si>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</si>
  <si>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</si>
  <si>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</si>
  <si>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</si>
  <si>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</si>
  <si>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</si>
  <si>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</si>
  <si>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</si>
  <si>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</si>
  <si>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</si>
  <si>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</si>
  <si>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</si>
  <si>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</si>
  <si>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</si>
  <si>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</si>
  <si>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</si>
  <si>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</si>
  <si>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</si>
  <si>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</si>
  <si>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</si>
  <si>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</si>
  <si>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</si>
  <si>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</si>
  <si>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</si>
  <si>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</si>
  <si>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</si>
  <si>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</si>
  <si>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</si>
  <si>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</si>
  <si>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</si>
  <si>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</si>
  <si>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</si>
  <si>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</si>
  <si>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</si>
  <si>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</si>
  <si>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</si>
  <si>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</si>
  <si>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</si>
  <si>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</si>
  <si>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</si>
  <si>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</si>
  <si>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</si>
  <si>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</si>
  <si>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</si>
  <si>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</si>
  <si>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</si>
  <si>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</si>
  <si>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</si>
  <si>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</si>
  <si>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</si>
  <si>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</si>
  <si>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</si>
  <si>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</si>
  <si>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</si>
  <si>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</si>
  <si>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</si>
  <si>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</si>
  <si>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</si>
  <si>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</si>
  <si>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</si>
  <si>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</si>
  <si>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</si>
  <si>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</si>
  <si>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</si>
  <si>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</si>
  <si>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</si>
  <si>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</si>
  <si>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</si>
  <si>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</si>
  <si>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</si>
  <si>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</si>
  <si>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</si>
  <si>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</si>
  <si>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</si>
  <si>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</si>
  <si>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</si>
  <si>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</si>
  <si>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</si>
  <si>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</si>
  <si>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</si>
  <si>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</si>
  <si>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</si>
  <si>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</si>
  <si>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</si>
  <si>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</si>
  <si>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</si>
  <si>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</si>
  <si>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</si>
  <si>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</si>
  <si>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</si>
  <si>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</si>
  <si>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</si>
  <si>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</si>
  <si>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</si>
  <si>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</si>
  <si>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</si>
  <si>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</si>
  <si>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</si>
  <si>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</si>
  <si>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</si>
  <si>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</si>
  <si>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</si>
  <si>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</si>
  <si>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</si>
  <si>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</si>
  <si>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</si>
  <si>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</si>
  <si>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</si>
  <si>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</si>
  <si>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</si>
  <si>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</si>
  <si>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</si>
  <si>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</si>
  <si>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</si>
  <si>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</si>
  <si>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</si>
  <si>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</si>
  <si>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</si>
  <si>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</si>
  <si>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</si>
  <si>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</si>
  <si>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</si>
  <si>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</si>
  <si>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</si>
  <si>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</si>
  <si>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</si>
  <si>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</si>
  <si>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</si>
  <si>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</si>
  <si>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</si>
  <si>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</si>
  <si>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</si>
  <si>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</si>
  <si>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</si>
  <si>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</si>
  <si>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</si>
  <si>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</si>
  <si>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</si>
  <si>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</si>
  <si>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</si>
  <si>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</si>
  <si>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</si>
  <si>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</si>
  <si>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</si>
  <si>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</si>
  <si>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</si>
  <si>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</si>
  <si>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</si>
  <si>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</si>
  <si>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</si>
  <si>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</si>
  <si>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</si>
  <si>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</si>
  <si>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</si>
  <si>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</si>
  <si>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</si>
  <si>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</si>
  <si>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</si>
  <si>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</si>
  <si>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</si>
  <si>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</si>
  <si>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</si>
  <si>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</si>
  <si>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</si>
  <si>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</si>
  <si>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</si>
  <si>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</si>
  <si>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</si>
  <si>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</si>
  <si>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</si>
  <si>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</si>
  <si>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</si>
  <si>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</si>
  <si>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</si>
  <si>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</si>
  <si>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</si>
  <si>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</si>
  <si>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</si>
  <si>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</si>
  <si>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</si>
  <si>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</si>
  <si>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</si>
  <si>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</si>
  <si>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</si>
  <si>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</si>
  <si>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</si>
  <si>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</si>
  <si>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</si>
  <si>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</si>
  <si>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</si>
  <si>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</si>
  <si>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</si>
  <si>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</si>
  <si>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</si>
  <si>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</si>
  <si>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</si>
  <si>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</si>
  <si>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</si>
  <si>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</si>
  <si>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</si>
  <si>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</si>
  <si>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</si>
  <si>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</si>
  <si>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</si>
  <si>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</si>
  <si>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</si>
  <si>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</si>
  <si>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</si>
  <si>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</si>
  <si>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</si>
  <si>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</si>
  <si>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</si>
  <si>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</si>
  <si>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</si>
  <si>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</si>
  <si>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</si>
  <si>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</si>
  <si>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</si>
  <si>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</si>
  <si>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</si>
  <si>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</si>
  <si>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</si>
  <si>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</si>
  <si>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</si>
  <si>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</si>
  <si>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</si>
  <si>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</si>
  <si>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</si>
  <si>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</si>
  <si>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</si>
  <si>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</si>
  <si>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</si>
  <si>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</si>
  <si>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</si>
  <si>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</si>
  <si>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</si>
  <si>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</si>
  <si>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</si>
  <si>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</si>
  <si>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</si>
  <si>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</si>
  <si>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</si>
  <si>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</si>
  <si>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</si>
  <si>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</si>
  <si>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</si>
  <si>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</si>
  <si>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</si>
  <si>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</si>
  <si>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</si>
  <si>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</si>
  <si>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</si>
  <si>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</si>
  <si>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</si>
  <si>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</si>
  <si>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</si>
  <si>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</si>
  <si>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</si>
  <si>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</si>
  <si>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</si>
  <si>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</si>
  <si>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</si>
  <si>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</si>
  <si>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</si>
  <si>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</si>
  <si>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</si>
  <si>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</si>
  <si>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</si>
  <si>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</si>
  <si>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</si>
  <si>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</si>
  <si>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</si>
  <si>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</si>
  <si>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</si>
  <si>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</si>
  <si>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</si>
  <si>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</si>
  <si>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</si>
  <si>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</si>
  <si>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</si>
  <si>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</si>
  <si>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</si>
  <si>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</si>
  <si>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</si>
  <si>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</si>
  <si>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</si>
  <si>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</si>
  <si>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</si>
  <si>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</si>
  <si>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</si>
  <si>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</si>
  <si>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</si>
  <si>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</si>
  <si>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</si>
  <si>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</si>
  <si>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</si>
  <si>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</si>
  <si>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</si>
  <si>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</si>
  <si>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</si>
  <si>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</si>
  <si>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</si>
  <si>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</si>
  <si>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</si>
  <si>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</si>
  <si>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</si>
  <si>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</si>
  <si>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</si>
  <si>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</si>
  <si>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</si>
  <si>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</si>
  <si>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</si>
  <si>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</si>
  <si>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</si>
  <si>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</si>
  <si>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</si>
  <si>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</si>
  <si>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</si>
  <si>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</si>
  <si>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</si>
  <si>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</si>
  <si>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</si>
  <si>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</si>
  <si>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</si>
  <si>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</si>
  <si>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</si>
  <si>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</si>
  <si>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</si>
  <si>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</si>
  <si>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</si>
  <si>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</si>
  <si>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</si>
  <si>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</si>
  <si>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</si>
  <si>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</si>
  <si>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</si>
  <si>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</si>
  <si>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</si>
  <si>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</si>
  <si>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</si>
  <si>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</si>
  <si>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</si>
  <si>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</si>
  <si>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</si>
  <si>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</si>
  <si>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</si>
  <si>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</si>
  <si>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</si>
  <si>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</si>
  <si>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</si>
  <si>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</si>
  <si>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</si>
  <si>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</si>
  <si>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</si>
  <si>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</si>
  <si>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</si>
  <si>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</si>
  <si>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</si>
  <si>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</si>
  <si>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</si>
  <si>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</si>
  <si>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</si>
  <si>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</si>
  <si>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</si>
  <si>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</si>
  <si>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</si>
  <si>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</si>
  <si>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</si>
  <si>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</si>
  <si>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</si>
  <si>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</si>
  <si>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</si>
  <si>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</si>
  <si>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</si>
  <si>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</si>
  <si>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</si>
  <si>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</si>
  <si>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</si>
  <si>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</si>
  <si>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</si>
  <si>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</si>
  <si>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</si>
  <si>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</si>
  <si>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</si>
  <si>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</si>
  <si>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</si>
  <si>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</si>
  <si>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</si>
  <si>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</si>
  <si>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</si>
  <si>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</si>
  <si>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</si>
  <si>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</si>
  <si>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</si>
  <si>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</si>
  <si>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</si>
  <si>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</si>
  <si>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</si>
  <si>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</si>
  <si>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</si>
  <si>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</si>
  <si>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</si>
  <si>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</si>
  <si>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</si>
  <si>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</si>
  <si>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</si>
  <si>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</si>
  <si>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</si>
  <si>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</si>
  <si>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</si>
  <si>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</si>
  <si>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</si>
  <si>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</si>
  <si>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</si>
  <si>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</si>
  <si>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</si>
  <si>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</si>
  <si>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</si>
  <si>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</si>
  <si>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</si>
  <si>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</si>
  <si>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</si>
  <si>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</si>
  <si>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</si>
  <si>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</si>
  <si>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</si>
  <si>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</si>
  <si>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</si>
  <si>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</si>
  <si>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</si>
  <si>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</si>
  <si>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</si>
  <si>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</si>
  <si>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</si>
  <si>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</si>
  <si>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</si>
  <si>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</si>
  <si>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</si>
  <si>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</si>
  <si>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</si>
  <si>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</si>
  <si>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</si>
  <si>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</si>
  <si>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取崩
終期</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</si>
  <si>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</si>
  <si>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</si>
  <si>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</si>
  <si>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</si>
  <si>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</si>
  <si>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</si>
  <si>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</si>
  <si>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</si>
  <si>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</si>
  <si>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</si>
  <si>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</si>
  <si>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</si>
  <si>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</si>
  <si>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</si>
  <si>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</si>
  <si>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</si>
  <si>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</si>
  <si>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</si>
  <si>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</si>
  <si>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</si>
  <si>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</si>
  <si>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</si>
  <si>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</si>
  <si>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</si>
  <si>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</si>
  <si>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</si>
  <si>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</si>
  <si>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</si>
  <si>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</si>
  <si>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</si>
  <si>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</si>
  <si>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</si>
  <si>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</si>
  <si>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</si>
  <si>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</si>
  <si>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</si>
  <si>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</si>
  <si>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</si>
  <si>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</si>
  <si>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</si>
  <si>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</si>
  <si>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</si>
  <si>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</si>
  <si>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</si>
  <si>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</si>
  <si>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</si>
  <si>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</si>
  <si>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</si>
  <si>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</si>
  <si>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</si>
  <si>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</si>
  <si>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</si>
  <si>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</si>
  <si>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</si>
  <si>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</si>
  <si>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</si>
  <si>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</si>
  <si>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</si>
  <si>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</si>
  <si>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</si>
  <si>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</si>
  <si>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</si>
  <si>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</si>
  <si>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</si>
  <si>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</si>
  <si>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</si>
  <si>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</si>
  <si>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20"/>
  </si>
  <si>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</si>
  <si>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</si>
  <si>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</si>
  <si>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</si>
  <si>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</si>
  <si>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</si>
  <si>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</si>
  <si>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</si>
  <si>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</si>
  <si>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</si>
  <si>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</si>
  <si>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</si>
  <si>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</si>
  <si>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</si>
  <si>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</si>
  <si>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</si>
  <si>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</si>
  <si>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</si>
  <si>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</si>
  <si>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</si>
  <si>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</si>
  <si>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</si>
  <si>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</si>
  <si>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</si>
  <si>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</si>
  <si>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</si>
  <si>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</si>
  <si>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</si>
  <si>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</si>
  <si>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</si>
  <si>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</si>
  <si>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</si>
  <si>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</si>
  <si>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</si>
  <si>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</si>
  <si>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</si>
  <si>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</si>
  <si>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</si>
  <si>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</si>
  <si>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</si>
  <si>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</si>
  <si>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</si>
  <si>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</si>
  <si>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</si>
  <si>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</si>
  <si>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</si>
  <si>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</si>
  <si>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</si>
  <si>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</si>
  <si>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</si>
  <si>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</si>
  <si>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</si>
  <si>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</si>
  <si>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</si>
  <si>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</si>
  <si>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</si>
  <si>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</si>
  <si>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</si>
  <si>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取崩
始期</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</si>
  <si>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</si>
  <si>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</si>
  <si>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</si>
  <si>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</si>
  <si>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</si>
  <si>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</si>
  <si>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</si>
  <si>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</si>
  <si>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</si>
  <si>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</si>
  <si>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</si>
  <si>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</si>
  <si>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</si>
  <si>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</si>
  <si>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</si>
  <si>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</si>
  <si>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</si>
  <si>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</si>
  <si>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</si>
  <si>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</si>
  <si>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</si>
  <si>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</si>
  <si>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</si>
  <si>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</si>
  <si>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</si>
  <si>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</si>
  <si>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</si>
  <si>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</si>
  <si>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</si>
  <si>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</si>
  <si>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</si>
  <si>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</si>
  <si>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</si>
  <si>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</si>
  <si>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</si>
  <si>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</si>
  <si>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</si>
  <si>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</si>
  <si>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</si>
  <si>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</si>
  <si>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</si>
  <si>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</si>
  <si>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</si>
  <si>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</si>
  <si>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</si>
  <si>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</si>
  <si>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</si>
  <si>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</si>
  <si>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</si>
  <si>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</si>
  <si>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</si>
  <si>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</si>
  <si>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</si>
  <si>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</si>
  <si>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</si>
  <si>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</si>
  <si>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</si>
  <si>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</si>
  <si>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</si>
  <si>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</si>
  <si>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</si>
  <si>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</si>
  <si>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</si>
  <si>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</si>
  <si>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</si>
  <si>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</si>
  <si>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</si>
  <si>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</si>
  <si>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</si>
  <si>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</si>
  <si>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</si>
  <si>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</si>
  <si>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</si>
  <si>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</si>
  <si>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</si>
  <si>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</si>
  <si>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</si>
  <si>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</si>
  <si>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</si>
  <si>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</si>
  <si>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</si>
  <si>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</si>
  <si>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</si>
  <si>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</si>
  <si>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</si>
  <si>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</si>
  <si>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</si>
  <si>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</si>
  <si>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</si>
  <si>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</si>
  <si>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</si>
  <si>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</si>
  <si>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</si>
  <si>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</si>
  <si>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</si>
  <si>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</si>
  <si>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</si>
  <si>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</si>
  <si>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</si>
  <si>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</si>
  <si>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</si>
  <si>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</si>
  <si>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</si>
  <si>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</si>
  <si>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</si>
  <si>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</si>
  <si>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</si>
  <si>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</si>
  <si>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</si>
  <si>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</si>
  <si>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</si>
  <si>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</si>
  <si>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</si>
  <si>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</si>
  <si>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</si>
  <si>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</si>
  <si>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</si>
  <si>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</si>
  <si>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</si>
  <si>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</si>
  <si>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</si>
  <si>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</si>
  <si>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</si>
  <si>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</si>
  <si>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</si>
  <si>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</si>
  <si>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</si>
  <si>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</si>
  <si>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</si>
  <si>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</si>
  <si>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</si>
  <si>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</si>
  <si>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</si>
  <si>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</si>
  <si>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</si>
  <si>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</si>
  <si>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</si>
  <si>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</si>
  <si>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</si>
  <si>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</si>
  <si>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</si>
  <si>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</si>
  <si>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</si>
  <si>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</si>
  <si>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</si>
  <si>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</si>
  <si>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</si>
  <si>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</si>
  <si>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9"/>
  </si>
  <si>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</si>
  <si>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</si>
  <si>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</si>
  <si>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</si>
  <si>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</si>
  <si>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</si>
  <si>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</si>
  <si>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</si>
  <si>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</si>
  <si>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</si>
  <si>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</si>
  <si>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</si>
  <si>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</si>
  <si>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</si>
  <si>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</si>
  <si>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</si>
  <si>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</si>
  <si>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</si>
  <si>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</si>
  <si>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</si>
  <si>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</si>
  <si>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</si>
  <si>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</si>
  <si>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</si>
  <si>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</si>
  <si>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</si>
  <si>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</si>
  <si>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</si>
  <si>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</si>
  <si>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</si>
  <si>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</si>
  <si>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</si>
  <si>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</si>
  <si>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</si>
  <si>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</si>
  <si>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</si>
  <si>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</si>
  <si>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</si>
  <si>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</si>
  <si>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</si>
  <si>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</si>
  <si>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</si>
  <si>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</si>
  <si>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</si>
  <si>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</si>
  <si>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</si>
  <si>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</si>
  <si>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</si>
  <si>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</si>
  <si>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</si>
  <si>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</si>
  <si>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</si>
  <si>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</si>
  <si>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</si>
  <si>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</si>
  <si>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</si>
  <si>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</si>
  <si>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</si>
  <si>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</si>
  <si>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</si>
  <si>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</si>
  <si>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</si>
  <si>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</si>
  <si>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</si>
  <si>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</si>
  <si>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</si>
  <si>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</si>
  <si>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</si>
  <si>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</si>
  <si>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</si>
  <si>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</si>
  <si>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</si>
  <si>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</si>
  <si>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</si>
  <si>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</si>
  <si>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</si>
  <si>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</si>
  <si>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</si>
  <si>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</si>
  <si>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</si>
  <si>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</si>
  <si>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</si>
  <si>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</si>
  <si>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</si>
  <si>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</si>
  <si>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</si>
  <si>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宮城県多賀城市</t>
  </si>
  <si>
    <t>42201</t>
  </si>
  <si>
    <t>29401</t>
  </si>
  <si>
    <t>29402</t>
  </si>
  <si>
    <t>交付対象事業（目）</t>
    <rPh sb="0" eb="2">
      <t>コウフ</t>
    </rPh>
    <rPh sb="2" eb="4">
      <t>タイショウ</t>
    </rPh>
    <rPh sb="4" eb="6">
      <t>ジギョウ</t>
    </rPh>
    <rPh sb="7" eb="8">
      <t>モク</t>
    </rPh>
    <phoneticPr fontId="31"/>
  </si>
  <si>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</si>
  <si>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</si>
  <si>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</si>
  <si>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</si>
  <si>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</si>
  <si>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</si>
  <si>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</si>
  <si>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</si>
  <si>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</si>
  <si>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</si>
  <si>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</si>
  <si>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</si>
  <si>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</si>
  <si>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</si>
  <si>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</si>
  <si>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</si>
  <si>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</si>
  <si>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</si>
  <si>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</si>
  <si>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</si>
  <si>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</si>
  <si>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</si>
  <si>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</si>
  <si>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</si>
  <si>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</si>
  <si>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</si>
  <si>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</si>
  <si>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</si>
  <si>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</si>
  <si>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</si>
  <si>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</si>
  <si>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</si>
  <si>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</si>
  <si>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</si>
  <si>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</si>
  <si>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</si>
  <si>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</si>
  <si>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</si>
  <si>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</si>
  <si>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</si>
  <si>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</si>
  <si>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</si>
  <si>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</si>
  <si>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</si>
  <si>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</si>
  <si>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</si>
  <si>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</si>
  <si>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</si>
  <si>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</si>
  <si>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</si>
  <si>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</si>
  <si>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</si>
  <si>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</si>
  <si>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</si>
  <si>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</si>
  <si>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</si>
  <si>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</si>
  <si>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</si>
  <si>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</si>
  <si>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</si>
  <si>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</si>
  <si>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</si>
  <si>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</si>
  <si>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</si>
  <si>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</si>
  <si>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</si>
  <si>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</si>
  <si>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</si>
  <si>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</si>
  <si>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</si>
  <si>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</si>
  <si>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</si>
  <si>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</si>
  <si>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</si>
  <si>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</si>
  <si>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</si>
  <si>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</si>
  <si>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</si>
  <si>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</si>
  <si>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</si>
  <si>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</si>
  <si>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</si>
  <si>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</si>
  <si>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</si>
  <si>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</si>
  <si>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</si>
  <si>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</si>
  <si>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</si>
  <si>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</si>
  <si>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</si>
  <si>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</si>
  <si>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</si>
  <si>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</si>
  <si>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</si>
  <si>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</si>
  <si>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</si>
  <si>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</si>
  <si>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</si>
  <si>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</si>
  <si>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</si>
  <si>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</si>
  <si>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</si>
  <si>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</si>
  <si>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</si>
  <si>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</si>
  <si>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</si>
  <si>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</si>
  <si>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</si>
  <si>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</si>
  <si>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</si>
  <si>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</si>
  <si>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</si>
  <si>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</si>
  <si>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</si>
  <si>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</si>
  <si>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</si>
  <si>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</si>
  <si>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</si>
  <si>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</si>
  <si>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</si>
  <si>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</si>
  <si>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</si>
  <si>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</si>
  <si>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</si>
  <si>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</si>
  <si>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</si>
  <si>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</si>
  <si>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</si>
  <si>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</si>
  <si>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</si>
  <si>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</si>
  <si>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</si>
  <si>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</si>
  <si>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</si>
  <si>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</si>
  <si>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</si>
  <si>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</si>
  <si>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</si>
  <si>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</si>
  <si>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</si>
  <si>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</si>
  <si>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</si>
  <si>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</si>
  <si>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</si>
  <si>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</si>
  <si>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</si>
  <si>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</si>
  <si>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</si>
  <si>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</si>
  <si>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</si>
  <si>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</si>
  <si>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</si>
  <si>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</si>
  <si>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</si>
  <si>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</si>
  <si>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</si>
  <si>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</si>
  <si>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</si>
  <si>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</si>
  <si>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</si>
  <si>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</si>
  <si>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</si>
  <si>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</si>
  <si>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</si>
  <si>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</si>
  <si>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</si>
  <si>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</si>
  <si>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</si>
  <si>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</si>
  <si>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</si>
  <si>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</si>
  <si>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</si>
  <si>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</si>
  <si>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</si>
  <si>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</si>
  <si>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</si>
  <si>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</si>
  <si>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</si>
  <si>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</si>
  <si>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</si>
  <si>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</si>
  <si>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</si>
  <si>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</si>
  <si>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</si>
  <si>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</si>
  <si>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</si>
  <si>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</si>
  <si>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</si>
  <si>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</si>
  <si>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</si>
  <si>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</si>
  <si>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</si>
  <si>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</si>
  <si>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</si>
  <si>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</si>
  <si>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</si>
  <si>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</si>
  <si>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</si>
  <si>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</si>
  <si>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</si>
  <si>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</si>
  <si>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</si>
  <si>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</si>
  <si>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</si>
  <si>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</si>
  <si>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</si>
  <si>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</si>
  <si>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</si>
  <si>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</si>
  <si>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</si>
  <si>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</si>
  <si>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</si>
  <si>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</si>
  <si>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</si>
  <si>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</si>
  <si>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</si>
  <si>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</si>
  <si>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</si>
  <si>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</si>
  <si>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</si>
  <si>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</si>
  <si>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</si>
  <si>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</si>
  <si>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</si>
  <si>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</si>
  <si>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</si>
  <si>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</si>
  <si>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</si>
  <si>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</si>
  <si>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</si>
  <si>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</si>
  <si>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</si>
  <si>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</si>
  <si>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</si>
  <si>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</si>
  <si>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</si>
  <si>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</si>
  <si>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</si>
  <si>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</si>
  <si>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</si>
  <si>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</si>
  <si>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</si>
  <si>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</si>
  <si>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</si>
  <si>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</si>
  <si>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</si>
  <si>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</si>
  <si>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</si>
  <si>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</si>
  <si>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</si>
  <si>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</si>
  <si>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</si>
  <si>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</si>
  <si>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</si>
  <si>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</si>
  <si>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</si>
  <si>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</si>
  <si>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</si>
  <si>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</si>
  <si>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</si>
  <si>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</si>
  <si>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</si>
  <si>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</si>
  <si>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</si>
  <si>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</si>
  <si>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</si>
  <si>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</si>
  <si>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</si>
  <si>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</si>
  <si>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</si>
  <si>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</si>
  <si>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</si>
  <si>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</si>
  <si>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</si>
  <si>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</si>
  <si>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</si>
  <si>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</si>
  <si>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</si>
  <si>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</si>
  <si>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</si>
  <si>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</si>
  <si>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</si>
  <si>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</si>
  <si>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</si>
  <si>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</si>
  <si>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</si>
  <si>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</si>
  <si>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</si>
  <si>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</si>
  <si>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</si>
  <si>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</si>
  <si>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</si>
  <si>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</si>
  <si>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</si>
  <si>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群馬県嬬恋村</t>
  </si>
  <si>
    <t>46217</t>
  </si>
  <si>
    <t>46219</t>
  </si>
  <si>
    <t>46222</t>
  </si>
  <si>
    <t>46225</t>
  </si>
  <si>
    <t>46304</t>
  </si>
  <si>
    <t>46392</t>
  </si>
  <si>
    <t>46490</t>
  </si>
  <si>
    <t>46492</t>
  </si>
  <si>
    <t>46502</t>
  </si>
  <si>
    <t>46525</t>
  </si>
  <si>
    <t>46529</t>
  </si>
  <si>
    <t>46532</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</si>
  <si>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</si>
  <si>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</si>
  <si>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</si>
  <si>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</si>
  <si>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</si>
  <si>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</si>
  <si>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</si>
  <si>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</si>
  <si>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</si>
  <si>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</si>
  <si>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</si>
  <si>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</si>
  <si>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</si>
  <si>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</si>
  <si>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</si>
  <si>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</si>
  <si>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</si>
  <si>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</si>
  <si>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</si>
  <si>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</si>
  <si>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</si>
  <si>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</si>
  <si>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</si>
  <si>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</si>
  <si>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</si>
  <si>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</si>
  <si>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</si>
  <si>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</si>
  <si>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</si>
  <si>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</si>
  <si>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</si>
  <si>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</si>
  <si>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</si>
  <si>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新型コロナウイルス感染症対応地方創生臨時交付金実施計画　チェックリスト</t>
  </si>
  <si>
    <t>参考資料</t>
  </si>
  <si>
    <t>高知県黒潮町</t>
  </si>
  <si>
    <t>都道府県名
（漢字）</t>
    <rPh sb="0" eb="4">
      <t>トドウフケン</t>
    </rPh>
    <rPh sb="4" eb="5">
      <t>メイ</t>
    </rPh>
    <rPh sb="7" eb="9">
      <t>カンジ</t>
    </rPh>
    <phoneticPr fontId="29"/>
  </si>
  <si>
    <t>市区町村名
（漢字）</t>
    <rPh sb="0" eb="2">
      <t>シク</t>
    </rPh>
    <rPh sb="2" eb="4">
      <t>チョウソン</t>
    </rPh>
    <rPh sb="4" eb="5">
      <t>メイ</t>
    </rPh>
    <rPh sb="7" eb="9">
      <t>カンジ</t>
    </rPh>
    <phoneticPr fontId="29"/>
  </si>
  <si>
    <t>別海町</t>
  </si>
  <si>
    <t>030007</t>
  </si>
  <si>
    <t>新潟県胎内市</t>
  </si>
  <si>
    <t>050008</t>
  </si>
  <si>
    <t>070009</t>
  </si>
  <si>
    <t>072133</t>
  </si>
  <si>
    <t>秋田県にかほ市</t>
  </si>
  <si>
    <t>074454</t>
  </si>
  <si>
    <t>080004</t>
  </si>
  <si>
    <t>090000</t>
  </si>
  <si>
    <t>大網白里市</t>
    <rPh sb="4" eb="5">
      <t>シ</t>
    </rPh>
    <phoneticPr fontId="29"/>
  </si>
  <si>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</si>
  <si>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</si>
  <si>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</si>
  <si>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</si>
  <si>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</si>
  <si>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</si>
  <si>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</si>
  <si>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</si>
  <si>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</si>
  <si>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</si>
  <si>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</si>
  <si>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</si>
  <si>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</si>
  <si>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</si>
  <si>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</si>
  <si>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</si>
  <si>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</si>
  <si>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</si>
  <si>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9"/>
  </si>
  <si>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</si>
  <si>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</si>
  <si>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</si>
  <si>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</si>
  <si>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</si>
  <si>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</si>
  <si>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</si>
  <si>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</si>
  <si>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</si>
  <si>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</si>
  <si>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</si>
  <si>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</si>
  <si>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</si>
  <si>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</si>
  <si>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</si>
  <si>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</si>
  <si>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9"/>
  </si>
  <si>
    <t>那珂川市</t>
    <rPh sb="0" eb="3">
      <t>ナカガワ</t>
    </rPh>
    <rPh sb="3" eb="4">
      <t>シ</t>
    </rPh>
    <phoneticPr fontId="29"/>
  </si>
  <si>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</si>
  <si>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</si>
  <si>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</si>
  <si>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</si>
  <si>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</si>
  <si>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</si>
  <si>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</si>
  <si>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</si>
  <si>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</si>
  <si>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</si>
  <si>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</si>
  <si>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</si>
  <si>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</si>
  <si>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</si>
  <si>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</si>
  <si>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</si>
  <si>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</si>
  <si>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</si>
  <si>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</si>
  <si>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</si>
  <si>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</si>
  <si>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</si>
  <si>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</si>
  <si>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</si>
  <si>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</si>
  <si>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</si>
  <si>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</si>
  <si>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</si>
  <si>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</si>
  <si>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</si>
  <si>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</si>
  <si>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</si>
  <si>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</si>
  <si>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</si>
  <si>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</si>
  <si>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</si>
  <si>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</si>
  <si>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</si>
  <si>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</si>
  <si>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</si>
  <si>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</si>
  <si>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</si>
  <si>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</si>
  <si>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</si>
  <si>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</si>
  <si>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</si>
  <si>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</si>
  <si>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</si>
  <si>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</si>
  <si>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</si>
  <si>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</si>
  <si>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</si>
  <si>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</si>
  <si>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</si>
  <si>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</si>
  <si>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</si>
  <si>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</si>
  <si>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</si>
  <si>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</si>
  <si>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</si>
  <si>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</si>
  <si>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</si>
  <si>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</si>
  <si>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</si>
  <si>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</si>
  <si>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</si>
  <si>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</si>
  <si>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</si>
  <si>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</si>
  <si>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</si>
  <si>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</si>
  <si>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</si>
  <si>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</si>
  <si>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</si>
  <si>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</si>
  <si>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</si>
  <si>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</si>
  <si>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</si>
  <si>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</si>
  <si>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</si>
  <si>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</si>
  <si>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</si>
  <si>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</si>
  <si>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</si>
  <si>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</si>
  <si>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</si>
  <si>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</si>
  <si>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</si>
  <si>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</si>
  <si>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</si>
  <si>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</si>
  <si>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</si>
  <si>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</si>
  <si>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</si>
  <si>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</si>
  <si>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</si>
  <si>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</si>
  <si>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</si>
  <si>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</si>
  <si>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</si>
  <si>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</si>
  <si>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</si>
  <si>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</si>
  <si>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</si>
  <si>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</si>
  <si>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</si>
  <si>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</si>
  <si>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</si>
  <si>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</si>
  <si>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</si>
  <si>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</si>
  <si>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</si>
  <si>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</si>
  <si>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</si>
  <si>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</si>
  <si>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</si>
  <si>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</si>
  <si>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</si>
  <si>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</si>
  <si>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</si>
  <si>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</si>
  <si>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</si>
  <si>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</si>
  <si>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</si>
  <si>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</si>
  <si>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</si>
  <si>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</si>
  <si>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</si>
  <si>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</si>
  <si>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</si>
  <si>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</si>
  <si>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</si>
  <si>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</si>
  <si>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</si>
  <si>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</si>
  <si>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</si>
  <si>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</si>
  <si>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</si>
  <si>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</si>
  <si>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</si>
  <si>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</si>
  <si>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</si>
  <si>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</si>
  <si>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</si>
  <si>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</si>
  <si>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</si>
  <si>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</si>
  <si>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</si>
  <si>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</si>
  <si>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</si>
  <si>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</si>
  <si>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</si>
  <si>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</si>
  <si>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</si>
  <si>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</si>
  <si>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</si>
  <si>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</si>
  <si>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</si>
  <si>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</si>
  <si>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</si>
  <si>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</si>
  <si>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</si>
  <si>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</si>
  <si>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</si>
  <si>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</si>
  <si>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</si>
  <si>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</si>
  <si>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</si>
  <si>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</si>
  <si>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</si>
  <si>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</si>
  <si>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</si>
  <si>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</si>
  <si>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</si>
  <si>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</si>
  <si>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</si>
  <si>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</si>
  <si>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</si>
  <si>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</si>
  <si>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</si>
  <si>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</si>
  <si>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</si>
  <si>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</si>
  <si>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</si>
  <si>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</si>
  <si>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</si>
  <si>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</si>
  <si>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</si>
  <si>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</si>
  <si>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</si>
  <si>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</si>
  <si>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</si>
  <si>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</si>
  <si>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</si>
  <si>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</si>
  <si>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</si>
  <si>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</si>
  <si>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</si>
  <si>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</si>
  <si>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</si>
  <si>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</si>
  <si>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</si>
  <si>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</si>
  <si>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</si>
  <si>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</si>
  <si>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</si>
  <si>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</si>
  <si>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</si>
  <si>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</si>
  <si>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</si>
  <si>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</si>
  <si>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</si>
  <si>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</si>
  <si>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</si>
  <si>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</si>
  <si>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</si>
  <si>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</si>
  <si>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</si>
  <si>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</si>
  <si>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</si>
  <si>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</si>
  <si>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</si>
  <si>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</si>
  <si>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</si>
  <si>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</si>
  <si>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</si>
  <si>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</si>
  <si>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</si>
  <si>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</si>
  <si>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</si>
  <si>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</si>
  <si>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</si>
  <si>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</si>
  <si>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</si>
  <si>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</si>
  <si>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</si>
  <si>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</si>
  <si>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</si>
  <si>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</si>
  <si>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</si>
  <si>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</si>
  <si>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</si>
  <si>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</si>
  <si>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</si>
  <si>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</si>
  <si>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</si>
  <si>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</si>
  <si>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</si>
  <si>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</si>
  <si>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</si>
  <si>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</si>
  <si>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</si>
  <si>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</si>
  <si>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</si>
  <si>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</si>
  <si>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</si>
  <si>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</si>
  <si>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</si>
  <si>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</si>
  <si>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</si>
  <si>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</si>
  <si>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</si>
  <si>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</si>
  <si>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</si>
  <si>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</si>
  <si>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</si>
  <si>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</si>
  <si>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</si>
  <si>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</si>
  <si>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</si>
  <si>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</si>
  <si>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</si>
  <si>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</si>
  <si>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</si>
  <si>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</si>
  <si>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</si>
  <si>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</si>
  <si>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</si>
  <si>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</si>
  <si>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</si>
  <si>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</si>
  <si>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</si>
  <si>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</si>
  <si>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</si>
  <si>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</si>
  <si>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</si>
  <si>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</si>
  <si>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</si>
  <si>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</si>
  <si>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</si>
  <si>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</si>
  <si>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</si>
  <si>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</si>
  <si>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</si>
  <si>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</si>
  <si>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</si>
  <si>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</si>
  <si>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</si>
  <si>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</si>
  <si>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</si>
  <si>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</si>
  <si>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</si>
  <si>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</si>
  <si>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</si>
  <si>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</si>
  <si>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</si>
  <si>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</si>
  <si>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</si>
  <si>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</si>
  <si>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</si>
  <si>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</si>
  <si>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</si>
  <si>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</si>
  <si>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</si>
  <si>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</si>
  <si>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</si>
  <si>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</si>
  <si>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</si>
  <si>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</si>
  <si>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</si>
  <si>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</si>
  <si>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</si>
  <si>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</si>
  <si>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</si>
  <si>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</si>
  <si>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</si>
  <si>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</si>
  <si>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</si>
  <si>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</si>
  <si>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</si>
  <si>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</si>
  <si>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</si>
  <si>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</si>
  <si>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</si>
  <si>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</si>
  <si>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</si>
  <si>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</si>
  <si>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</si>
  <si>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</si>
  <si>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</si>
  <si>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</si>
  <si>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</si>
  <si>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</si>
  <si>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</si>
  <si>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</si>
  <si>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</si>
  <si>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20"/>
  </si>
  <si>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</si>
  <si>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</si>
  <si>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</si>
  <si>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</si>
  <si>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</si>
  <si>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</si>
  <si>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</si>
  <si>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</si>
  <si>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</si>
  <si>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</si>
  <si>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</si>
  <si>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</si>
  <si>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</si>
  <si>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</si>
  <si>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</si>
  <si>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</si>
  <si>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</si>
  <si>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</si>
  <si>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</si>
  <si>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</si>
  <si>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</si>
  <si>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</si>
  <si>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</si>
  <si>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</si>
  <si>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</si>
  <si>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</si>
  <si>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</si>
  <si>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</si>
  <si>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</si>
  <si>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</si>
  <si>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</si>
  <si>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</si>
  <si>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</si>
  <si>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</si>
  <si>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</si>
  <si>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</si>
  <si>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</si>
  <si>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</si>
  <si>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</si>
  <si>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</si>
  <si>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</si>
  <si>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</si>
  <si>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</si>
  <si>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</si>
  <si>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</si>
  <si>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</si>
  <si>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</si>
  <si>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</si>
  <si>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</si>
  <si>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</si>
  <si>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</si>
  <si>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</si>
  <si>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</si>
  <si>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</si>
  <si>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</si>
  <si>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</si>
  <si>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</si>
  <si>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</si>
  <si>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</si>
  <si>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</si>
  <si>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</si>
  <si>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</si>
  <si>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</si>
  <si>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</si>
  <si>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</si>
  <si>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</si>
  <si>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</si>
  <si>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</si>
  <si>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</si>
  <si>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</si>
  <si>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</si>
  <si>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</si>
  <si>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</si>
  <si>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</si>
  <si>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</si>
  <si>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</si>
  <si>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</si>
  <si>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</si>
  <si>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</si>
  <si>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</si>
  <si>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</si>
  <si>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</si>
  <si>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</si>
  <si>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</si>
  <si>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</si>
  <si>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</si>
  <si>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</si>
  <si>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</si>
  <si>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</si>
  <si>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</si>
  <si>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</si>
  <si>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</si>
  <si>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</si>
  <si>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</si>
  <si>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</si>
  <si>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</si>
  <si>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</si>
  <si>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</si>
  <si>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</si>
  <si>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</si>
  <si>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</si>
  <si>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</si>
  <si>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</si>
  <si>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</si>
  <si>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</si>
  <si>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</si>
  <si>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</si>
  <si>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</si>
  <si>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</si>
  <si>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</si>
  <si>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</si>
  <si>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</si>
  <si>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</si>
  <si>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</si>
  <si>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</si>
  <si>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</si>
  <si>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</si>
  <si>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</si>
  <si>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</si>
  <si>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</si>
  <si>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</si>
  <si>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</si>
  <si>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</si>
  <si>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</si>
  <si>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</si>
  <si>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</si>
  <si>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</si>
  <si>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</si>
  <si>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</si>
  <si>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</si>
  <si>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</si>
  <si>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</si>
  <si>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</si>
  <si>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</si>
  <si>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</si>
  <si>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</si>
  <si>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</si>
  <si>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</si>
  <si>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</si>
  <si>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</si>
  <si>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</si>
  <si>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</si>
  <si>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</si>
  <si>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</si>
  <si>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</si>
  <si>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</si>
  <si>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</si>
  <si>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</si>
  <si>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</si>
  <si>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</si>
  <si>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</si>
  <si>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</si>
  <si>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</si>
  <si>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</si>
  <si>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</si>
  <si>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</si>
  <si>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</si>
  <si>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</si>
  <si>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</si>
  <si>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</si>
  <si>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</si>
  <si>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</si>
  <si>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</si>
  <si>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</si>
  <si>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</si>
  <si>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</si>
  <si>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</si>
  <si>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</si>
  <si>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</si>
  <si>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</si>
  <si>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</si>
  <si>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</si>
  <si>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</si>
  <si>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</si>
  <si>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</si>
  <si>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</si>
  <si>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</si>
  <si>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</si>
  <si>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</si>
  <si>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</si>
  <si>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</si>
  <si>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</si>
  <si>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</si>
  <si>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</si>
  <si>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</si>
  <si>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</si>
  <si>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</si>
  <si>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</si>
  <si>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</si>
  <si>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</si>
  <si>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</si>
  <si>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</si>
  <si>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</si>
  <si>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</si>
  <si>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</si>
  <si>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</si>
  <si>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</si>
  <si>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</si>
  <si>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</si>
  <si>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</si>
  <si>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</si>
  <si>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</si>
  <si>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</si>
  <si>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</si>
  <si>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</si>
  <si>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</si>
  <si>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</si>
  <si>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</si>
  <si>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</si>
  <si>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</si>
  <si>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</si>
  <si>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</si>
  <si>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</si>
  <si>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</si>
  <si>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</si>
  <si>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</si>
  <si>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</si>
  <si>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</si>
  <si>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</si>
  <si>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</si>
  <si>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</si>
  <si>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</si>
  <si>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</si>
  <si>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</si>
  <si>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</si>
  <si>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</si>
  <si>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</si>
  <si>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</si>
  <si>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</si>
  <si>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</si>
  <si>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</si>
  <si>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</si>
  <si>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</si>
  <si>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</si>
  <si>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</si>
  <si>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</si>
  <si>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</si>
  <si>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</si>
  <si>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</si>
  <si>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</si>
  <si>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</si>
  <si>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</si>
  <si>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</si>
  <si>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</si>
  <si>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</si>
  <si>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</si>
  <si>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</si>
  <si>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</si>
  <si>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</si>
  <si>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</si>
  <si>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</si>
  <si>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</si>
  <si>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</si>
  <si>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</si>
  <si>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</si>
  <si>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</si>
  <si>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</si>
  <si>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</si>
  <si>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</si>
  <si>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</si>
  <si>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</si>
  <si>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</si>
  <si>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</si>
  <si>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</si>
  <si>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</si>
  <si>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</si>
  <si>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</si>
  <si>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</si>
  <si>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</si>
  <si>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</si>
  <si>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</si>
  <si>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</si>
  <si>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</si>
  <si>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</si>
  <si>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</si>
  <si>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</si>
  <si>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</si>
  <si>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</si>
  <si>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</si>
  <si>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</si>
  <si>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</si>
  <si>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</si>
  <si>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</si>
  <si>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</si>
  <si>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</si>
  <si>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</si>
  <si>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</si>
  <si>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</si>
  <si>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</si>
  <si>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</si>
  <si>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</si>
  <si>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</si>
  <si>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</si>
  <si>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</si>
  <si>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</si>
  <si>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</si>
  <si>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</si>
  <si>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</si>
  <si>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</si>
  <si>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</si>
  <si>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</si>
  <si>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</si>
  <si>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</si>
  <si>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</si>
  <si>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</si>
  <si>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</si>
  <si>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</si>
  <si>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</si>
  <si>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</si>
  <si>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</si>
  <si>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</si>
  <si>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</si>
  <si>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</si>
  <si>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</si>
  <si>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</si>
  <si>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</si>
  <si>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</si>
  <si>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</si>
  <si>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</si>
  <si>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</si>
  <si>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</si>
  <si>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</si>
  <si>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</si>
  <si>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</si>
  <si>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</si>
  <si>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</si>
  <si>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</si>
  <si>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</si>
  <si>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</si>
  <si>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</si>
  <si>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</si>
  <si>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</si>
  <si>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</si>
  <si>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</si>
  <si>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</si>
  <si>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</si>
  <si>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</si>
  <si>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</si>
  <si>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</si>
  <si>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</si>
  <si>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</si>
  <si>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</si>
  <si>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</si>
  <si>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</si>
  <si>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</si>
  <si>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</si>
  <si>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</si>
  <si>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</si>
  <si>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</si>
  <si>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</si>
  <si>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</si>
  <si>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</si>
  <si>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</si>
  <si>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</si>
  <si>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</si>
  <si>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</si>
  <si>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</si>
  <si>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</si>
  <si>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</si>
  <si>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</si>
  <si>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</si>
  <si>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</si>
  <si>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</si>
  <si>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</si>
  <si>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</si>
  <si>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</si>
  <si>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</si>
  <si>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</si>
  <si>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</si>
  <si>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</si>
  <si>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</si>
  <si>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</si>
  <si>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</si>
  <si>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</si>
  <si>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</si>
  <si>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</si>
  <si>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</si>
  <si>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</si>
  <si>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</si>
  <si>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</si>
  <si>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</si>
  <si>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</si>
  <si>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</si>
  <si>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</si>
  <si>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</si>
  <si>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</si>
  <si>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</si>
  <si>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</si>
  <si>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</si>
  <si>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</si>
  <si>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</si>
  <si>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</si>
  <si>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</si>
  <si>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</si>
  <si>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</si>
  <si>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</si>
  <si>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</si>
  <si>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</si>
  <si>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</si>
  <si>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</si>
  <si>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</si>
  <si>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</si>
  <si>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</si>
  <si>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</si>
  <si>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</si>
  <si>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</si>
  <si>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</si>
  <si>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</si>
  <si>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</si>
  <si>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</si>
  <si>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</si>
  <si>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</si>
  <si>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</si>
  <si>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</si>
  <si>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</si>
  <si>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</si>
  <si>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</si>
  <si>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</si>
  <si>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</si>
  <si>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</si>
  <si>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</si>
  <si>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</si>
  <si>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</si>
  <si>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</si>
  <si>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</si>
  <si>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</si>
  <si>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</si>
  <si>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</si>
  <si>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</si>
  <si>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</si>
  <si>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</si>
  <si>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</si>
  <si>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</si>
  <si>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</si>
  <si>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</si>
  <si>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</si>
  <si>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</si>
  <si>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</si>
  <si>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</si>
  <si>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</si>
  <si>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地方公共団体の職員の人件費（新型コロナウイルス対応のための体制拡充等及び雇い止めや内定取り消しにあった者等の一時的な雇用に必要となるもの（任期の定めのない常勤職員の給料分を除く）を除く）</t>
    <rPh sb="0" eb="2">
      <t>チホウ</t>
    </rPh>
    <rPh sb="2" eb="4">
      <t>コウキョウ</t>
    </rPh>
    <rPh sb="4" eb="6">
      <t>ダンタイ</t>
    </rPh>
    <rPh sb="14" eb="16">
      <t>シンガタ</t>
    </rPh>
    <rPh sb="23" eb="25">
      <t>タイオウ</t>
    </rPh>
    <rPh sb="29" eb="31">
      <t>タイセイ</t>
    </rPh>
    <rPh sb="31" eb="33">
      <t>カクジュウ</t>
    </rPh>
    <rPh sb="33" eb="34">
      <t>トウ</t>
    </rPh>
    <rPh sb="34" eb="35">
      <t>オヨ</t>
    </rPh>
    <rPh sb="36" eb="37">
      <t>ヤト</t>
    </rPh>
    <rPh sb="38" eb="39">
      <t>ド</t>
    </rPh>
    <rPh sb="41" eb="43">
      <t>ナイテイ</t>
    </rPh>
    <rPh sb="43" eb="44">
      <t>ト</t>
    </rPh>
    <rPh sb="45" eb="46">
      <t>ケ</t>
    </rPh>
    <rPh sb="51" eb="52">
      <t>モノ</t>
    </rPh>
    <rPh sb="52" eb="53">
      <t>トウ</t>
    </rPh>
    <rPh sb="54" eb="57">
      <t>イチジテキ</t>
    </rPh>
    <rPh sb="58" eb="60">
      <t>コヨウ</t>
    </rPh>
    <rPh sb="61" eb="63">
      <t>ヒツヨウ</t>
    </rPh>
    <rPh sb="69" eb="71">
      <t>ニンキ</t>
    </rPh>
    <rPh sb="72" eb="73">
      <t>サダ</t>
    </rPh>
    <rPh sb="77" eb="79">
      <t>ジョウキン</t>
    </rPh>
    <rPh sb="79" eb="81">
      <t>ショクイン</t>
    </rPh>
    <rPh sb="82" eb="84">
      <t>キュウリョウ</t>
    </rPh>
    <rPh sb="84" eb="85">
      <t>ブン</t>
    </rPh>
    <rPh sb="86" eb="87">
      <t>ノゾ</t>
    </rPh>
    <rPh sb="90" eb="91">
      <t>ノゾ</t>
    </rPh>
    <phoneticPr fontId="20"/>
  </si>
  <si>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</si>
  <si>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</si>
  <si>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</si>
  <si>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</si>
  <si>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</si>
  <si>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</si>
  <si>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</si>
  <si>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</si>
  <si>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</si>
  <si>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</si>
  <si>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</si>
  <si>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</si>
  <si>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</si>
  <si>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</si>
  <si>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</si>
  <si>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</si>
  <si>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</si>
  <si>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</si>
  <si>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</si>
  <si>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</si>
  <si>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</si>
  <si>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</si>
  <si>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</si>
  <si>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</si>
  <si>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</si>
  <si>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</si>
  <si>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</si>
  <si>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</si>
  <si>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</si>
  <si>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</si>
  <si>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</si>
  <si>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</si>
  <si>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</si>
  <si>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</si>
  <si>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</si>
  <si>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</si>
  <si>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</si>
  <si>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</si>
  <si>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</si>
  <si>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長崎県波佐見町</t>
  </si>
  <si>
    <t>長崎県小値賀町</t>
  </si>
  <si>
    <t>長崎県佐々町</t>
  </si>
  <si>
    <t>熊本県八代市</t>
  </si>
  <si>
    <t>熊本県人吉市</t>
  </si>
  <si>
    <t>熊本県荒尾市</t>
  </si>
  <si>
    <t>熊本県菊池市</t>
  </si>
  <si>
    <t>備考</t>
    <rPh sb="0" eb="2">
      <t>ビコウ</t>
    </rPh>
    <phoneticPr fontId="20"/>
  </si>
  <si>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</si>
  <si>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</si>
  <si>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</si>
  <si>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</si>
  <si>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</si>
  <si>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</si>
  <si>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</si>
  <si>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</si>
  <si>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</si>
  <si>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</si>
  <si>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</si>
  <si>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</si>
  <si>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</si>
  <si>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</si>
  <si>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</si>
  <si>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</si>
  <si>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</si>
  <si>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</si>
  <si>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</si>
  <si>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</si>
  <si>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</si>
  <si>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</si>
  <si>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</si>
  <si>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</si>
  <si>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</si>
  <si>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</si>
  <si>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</si>
  <si>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</si>
  <si>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</si>
  <si>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</si>
  <si>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</si>
  <si>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</si>
  <si>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</si>
  <si>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</si>
  <si>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</si>
  <si>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</si>
  <si>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</si>
  <si>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</si>
  <si>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</si>
  <si>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</si>
  <si>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</si>
  <si>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</si>
  <si>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</si>
  <si>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</si>
  <si>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</si>
  <si>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</si>
  <si>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</si>
  <si>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</si>
  <si>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</si>
  <si>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</si>
  <si>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</si>
  <si>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</si>
  <si>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</si>
  <si>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</si>
  <si>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</si>
  <si>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</si>
  <si>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</si>
  <si>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</si>
  <si>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</si>
  <si>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</si>
  <si>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</si>
  <si>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沖縄県浦添市</t>
  </si>
  <si>
    <t>沖縄県豊見城市</t>
  </si>
  <si>
    <t>沖縄県うるま市</t>
  </si>
  <si>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</si>
  <si>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</si>
  <si>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</si>
  <si>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</si>
  <si>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</si>
  <si>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</si>
  <si>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</si>
  <si>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</si>
  <si>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</si>
  <si>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</si>
  <si>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</si>
  <si>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</si>
  <si>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</si>
  <si>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</si>
  <si>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</si>
  <si>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</si>
  <si>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</si>
  <si>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</si>
  <si>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</si>
  <si>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</si>
  <si>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</si>
  <si>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</si>
  <si>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</si>
  <si>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</si>
  <si>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</si>
  <si>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</si>
  <si>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</si>
  <si>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</si>
  <si>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</si>
  <si>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</si>
  <si>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</si>
  <si>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</si>
  <si>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</si>
  <si>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</si>
  <si>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</si>
  <si>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</si>
  <si>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</si>
  <si>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</si>
  <si>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</si>
  <si>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</si>
  <si>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</si>
  <si>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</si>
  <si>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</si>
  <si>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</si>
  <si>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</si>
  <si>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</si>
  <si>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</si>
  <si>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</si>
  <si>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</si>
  <si>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</si>
  <si>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</si>
  <si>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交付対象事業を所掌する大臣</t>
    <rPh sb="0" eb="2">
      <t>コウフ</t>
    </rPh>
    <rPh sb="2" eb="4">
      <t>タイショウ</t>
    </rPh>
    <rPh sb="4" eb="6">
      <t>ジギョウ</t>
    </rPh>
    <rPh sb="7" eb="9">
      <t>ショショウ</t>
    </rPh>
    <rPh sb="11" eb="13">
      <t>ダイジン</t>
    </rPh>
    <phoneticPr fontId="31"/>
  </si>
  <si>
    <t>予算区分</t>
    <rPh sb="0" eb="2">
      <t>ヨサン</t>
    </rPh>
    <rPh sb="2" eb="4">
      <t>クブン</t>
    </rPh>
    <phoneticPr fontId="20"/>
  </si>
  <si>
    <t>基金</t>
    <rPh sb="0" eb="2">
      <t>キキン</t>
    </rPh>
    <phoneticPr fontId="20"/>
  </si>
  <si>
    <t>備考①
（地方単独事業に関連している国庫補助事業がある場合、その国庫補助事業名と所管省庁名）</t>
    <rPh sb="5" eb="7">
      <t>チホウ</t>
    </rPh>
    <rPh sb="7" eb="9">
      <t>タンドク</t>
    </rPh>
    <rPh sb="9" eb="11">
      <t>ジギョウ</t>
    </rPh>
    <rPh sb="12" eb="14">
      <t>カンレン</t>
    </rPh>
    <rPh sb="18" eb="20">
      <t>コッコ</t>
    </rPh>
    <rPh sb="20" eb="22">
      <t>ホジョ</t>
    </rPh>
    <rPh sb="22" eb="24">
      <t>ジギョウ</t>
    </rPh>
    <rPh sb="27" eb="29">
      <t>バアイ</t>
    </rPh>
    <rPh sb="32" eb="34">
      <t>コッコ</t>
    </rPh>
    <rPh sb="34" eb="36">
      <t>ホジョ</t>
    </rPh>
    <rPh sb="36" eb="38">
      <t>ジギョウ</t>
    </rPh>
    <rPh sb="38" eb="39">
      <t>メイ</t>
    </rPh>
    <rPh sb="40" eb="42">
      <t>ショカン</t>
    </rPh>
    <rPh sb="42" eb="44">
      <t>ショウチョウ</t>
    </rPh>
    <rPh sb="44" eb="45">
      <t>メイ</t>
    </rPh>
    <phoneticPr fontId="20"/>
  </si>
  <si>
    <t>ロ 不確実な事故等の発生に応じて資金を交付する事業</t>
  </si>
  <si>
    <t>ロ 当該事業の進捗が他の事業の進捗に依存するもの</t>
  </si>
  <si>
    <t>基金の要件
（事務連絡２（２）②に定めるイ、ロの別）</t>
  </si>
  <si>
    <t>事務連絡２（２）②に定めるロに該当する事情</t>
    <rPh sb="0" eb="2">
      <t>ジム</t>
    </rPh>
    <rPh sb="2" eb="4">
      <t>レンラク</t>
    </rPh>
    <rPh sb="10" eb="11">
      <t>サダ</t>
    </rPh>
    <rPh sb="15" eb="17">
      <t>ガイトウ</t>
    </rPh>
    <rPh sb="19" eb="21">
      <t>ジジョウ</t>
    </rPh>
    <phoneticPr fontId="20"/>
  </si>
  <si>
    <t>交付金を充当して積立てた基金を取崩して実施する具体的な事業内容、充当経費</t>
  </si>
  <si>
    <t>担当部局課名</t>
    <rPh sb="0" eb="2">
      <t>タントウ</t>
    </rPh>
    <rPh sb="2" eb="4">
      <t>ブキョク</t>
    </rPh>
    <rPh sb="4" eb="5">
      <t>カ</t>
    </rPh>
    <rPh sb="5" eb="6">
      <t>メイ</t>
    </rPh>
    <phoneticPr fontId="20"/>
  </si>
  <si>
    <t>個人を対象とした給付金等</t>
    <phoneticPr fontId="20"/>
  </si>
  <si>
    <t>交付対象事業として以下のものを計上していないか</t>
    <phoneticPr fontId="33"/>
  </si>
  <si>
    <t>事業数</t>
    <rPh sb="0" eb="2">
      <t>ジギョウ</t>
    </rPh>
    <rPh sb="2" eb="3">
      <t>スウ</t>
    </rPh>
    <phoneticPr fontId="20"/>
  </si>
  <si>
    <t>移替先</t>
    <rPh sb="0" eb="1">
      <t>ウツ</t>
    </rPh>
    <rPh sb="1" eb="2">
      <t>カ</t>
    </rPh>
    <rPh sb="2" eb="3">
      <t>サキ</t>
    </rPh>
    <phoneticPr fontId="20"/>
  </si>
  <si>
    <t>成果目標（可能な限り定量的指標を設定）</t>
    <phoneticPr fontId="20"/>
  </si>
  <si>
    <t>地域住民への周知方法（HP,広報紙など）</t>
    <phoneticPr fontId="20"/>
  </si>
  <si>
    <t>交付限度額計</t>
    <rPh sb="0" eb="2">
      <t>コウフ</t>
    </rPh>
    <rPh sb="2" eb="4">
      <t>ゲンド</t>
    </rPh>
    <rPh sb="4" eb="5">
      <t>ガク</t>
    </rPh>
    <rPh sb="5" eb="6">
      <t>ケイ</t>
    </rPh>
    <phoneticPr fontId="20"/>
  </si>
  <si>
    <t>沖縄振興特定事業推進費補助金</t>
    <rPh sb="0" eb="2">
      <t>オキナワ</t>
    </rPh>
    <rPh sb="2" eb="4">
      <t>シンコウ</t>
    </rPh>
    <rPh sb="4" eb="6">
      <t>トクテイ</t>
    </rPh>
    <rPh sb="6" eb="8">
      <t>ジギョウ</t>
    </rPh>
    <rPh sb="8" eb="10">
      <t>スイシン</t>
    </rPh>
    <rPh sb="10" eb="11">
      <t>ヒ</t>
    </rPh>
    <rPh sb="11" eb="14">
      <t>ホジョキン</t>
    </rPh>
    <phoneticPr fontId="1"/>
  </si>
  <si>
    <t>内閣総理大臣</t>
    <rPh sb="0" eb="2">
      <t>ナイカク</t>
    </rPh>
    <rPh sb="2" eb="4">
      <t>ソウリ</t>
    </rPh>
    <rPh sb="4" eb="6">
      <t>ダイジン</t>
    </rPh>
    <phoneticPr fontId="1"/>
  </si>
  <si>
    <t>内閣総理大臣</t>
  </si>
  <si>
    <t>地方創生テレワーク推進交付金</t>
  </si>
  <si>
    <t>デジタル田園都市国家構想推進交付金</t>
    <rPh sb="4" eb="6">
      <t>デンエン</t>
    </rPh>
    <rPh sb="6" eb="8">
      <t>トシ</t>
    </rPh>
    <rPh sb="8" eb="10">
      <t>コッカ</t>
    </rPh>
    <rPh sb="10" eb="12">
      <t>コウソウ</t>
    </rPh>
    <rPh sb="12" eb="14">
      <t>スイシン</t>
    </rPh>
    <rPh sb="14" eb="17">
      <t>コウフキン</t>
    </rPh>
    <phoneticPr fontId="1"/>
  </si>
  <si>
    <t>子ども・子育て支援交付金</t>
    <rPh sb="0" eb="1">
      <t>コ</t>
    </rPh>
    <rPh sb="4" eb="6">
      <t>コソダ</t>
    </rPh>
    <rPh sb="7" eb="9">
      <t>シエン</t>
    </rPh>
    <rPh sb="9" eb="12">
      <t>コウフキン</t>
    </rPh>
    <phoneticPr fontId="1"/>
  </si>
  <si>
    <t>地域少子化対策重点推進交付金</t>
    <rPh sb="0" eb="14">
      <t>チイキショウシカタイサクジュウテンスイシンコウフキン</t>
    </rPh>
    <phoneticPr fontId="1"/>
  </si>
  <si>
    <t>特定有人国境離島地域社会維持推進交付金</t>
    <rPh sb="0" eb="2">
      <t>トクテイ</t>
    </rPh>
    <rPh sb="2" eb="4">
      <t>ユウジン</t>
    </rPh>
    <rPh sb="4" eb="6">
      <t>コッキョウ</t>
    </rPh>
    <rPh sb="6" eb="8">
      <t>リトウ</t>
    </rPh>
    <rPh sb="8" eb="10">
      <t>チイキ</t>
    </rPh>
    <rPh sb="10" eb="12">
      <t>シャカイ</t>
    </rPh>
    <rPh sb="12" eb="14">
      <t>イジ</t>
    </rPh>
    <rPh sb="14" eb="16">
      <t>スイシン</t>
    </rPh>
    <rPh sb="16" eb="19">
      <t>コウフキン</t>
    </rPh>
    <phoneticPr fontId="1"/>
  </si>
  <si>
    <t>地域就職氷河期世代支援加速化交付金</t>
  </si>
  <si>
    <t>地域子供の未来応援交付金</t>
  </si>
  <si>
    <t>地方消費者行政強化交付金</t>
    <rPh sb="0" eb="2">
      <t>チホウ</t>
    </rPh>
    <rPh sb="2" eb="5">
      <t>ショウヒシャ</t>
    </rPh>
    <rPh sb="5" eb="7">
      <t>ギョウセイ</t>
    </rPh>
    <rPh sb="7" eb="9">
      <t>キョウカ</t>
    </rPh>
    <rPh sb="9" eb="12">
      <t>コウフキン</t>
    </rPh>
    <phoneticPr fontId="1"/>
  </si>
  <si>
    <t>総務大臣</t>
    <rPh sb="0" eb="2">
      <t>ソウム</t>
    </rPh>
    <rPh sb="2" eb="4">
      <t>ダイジン</t>
    </rPh>
    <phoneticPr fontId="21"/>
  </si>
  <si>
    <t>総務大臣</t>
  </si>
  <si>
    <t>外国人受入環境整備交付金</t>
    <rPh sb="0" eb="2">
      <t>ガイコク</t>
    </rPh>
    <rPh sb="2" eb="3">
      <t>ジン</t>
    </rPh>
    <rPh sb="3" eb="5">
      <t>ウケイレ</t>
    </rPh>
    <rPh sb="5" eb="7">
      <t>カンキョウ</t>
    </rPh>
    <rPh sb="7" eb="9">
      <t>セイビ</t>
    </rPh>
    <rPh sb="9" eb="12">
      <t>コウフキン</t>
    </rPh>
    <phoneticPr fontId="1"/>
  </si>
  <si>
    <t>法務大臣</t>
    <rPh sb="0" eb="2">
      <t>ホウム</t>
    </rPh>
    <rPh sb="2" eb="4">
      <t>ダイジン</t>
    </rPh>
    <phoneticPr fontId="1"/>
  </si>
  <si>
    <t>文部科学大臣</t>
    <rPh sb="0" eb="2">
      <t>モンブ</t>
    </rPh>
    <rPh sb="2" eb="4">
      <t>カガク</t>
    </rPh>
    <rPh sb="4" eb="6">
      <t>ダイジン</t>
    </rPh>
    <phoneticPr fontId="21"/>
  </si>
  <si>
    <t>文部科学大臣</t>
  </si>
  <si>
    <t>公立学校情報通信ネットワーク環境施設整備費補助金</t>
    <rPh sb="0" eb="2">
      <t>コウリツ</t>
    </rPh>
    <rPh sb="2" eb="4">
      <t>ガッコウ</t>
    </rPh>
    <rPh sb="4" eb="6">
      <t>ジョウホウ</t>
    </rPh>
    <rPh sb="6" eb="8">
      <t>ツウシン</t>
    </rPh>
    <rPh sb="14" eb="16">
      <t>カンキョウ</t>
    </rPh>
    <rPh sb="16" eb="18">
      <t>シセツ</t>
    </rPh>
    <rPh sb="18" eb="21">
      <t>セイビヒ</t>
    </rPh>
    <rPh sb="21" eb="24">
      <t>ホジョキン</t>
    </rPh>
    <phoneticPr fontId="1"/>
  </si>
  <si>
    <t>学校臨時休業対策費補助金</t>
    <rPh sb="0" eb="2">
      <t>ガッコウ</t>
    </rPh>
    <rPh sb="2" eb="4">
      <t>リンジ</t>
    </rPh>
    <rPh sb="4" eb="6">
      <t>キュウギョウ</t>
    </rPh>
    <rPh sb="6" eb="8">
      <t>タイサク</t>
    </rPh>
    <rPh sb="8" eb="9">
      <t>ヒ</t>
    </rPh>
    <rPh sb="9" eb="12">
      <t>ホジョキン</t>
    </rPh>
    <phoneticPr fontId="1"/>
  </si>
  <si>
    <t>厚生労働大臣</t>
  </si>
  <si>
    <t>厚生労働大臣</t>
    <rPh sb="0" eb="2">
      <t>コウセイ</t>
    </rPh>
    <rPh sb="2" eb="4">
      <t>ロウドウ</t>
    </rPh>
    <rPh sb="4" eb="6">
      <t>ダイジン</t>
    </rPh>
    <phoneticPr fontId="21"/>
  </si>
  <si>
    <t>保健衛生施設等施設整備費補助金</t>
    <rPh sb="0" eb="2">
      <t>ホケン</t>
    </rPh>
    <rPh sb="2" eb="4">
      <t>エイセイ</t>
    </rPh>
    <rPh sb="4" eb="6">
      <t>シセツ</t>
    </rPh>
    <rPh sb="6" eb="7">
      <t>トウ</t>
    </rPh>
    <rPh sb="7" eb="9">
      <t>シセツ</t>
    </rPh>
    <rPh sb="9" eb="12">
      <t>セイビヒ</t>
    </rPh>
    <rPh sb="12" eb="15">
      <t>ホジョキン</t>
    </rPh>
    <phoneticPr fontId="1"/>
  </si>
  <si>
    <t>厚生労働大臣</t>
    <rPh sb="0" eb="2">
      <t>コウセイ</t>
    </rPh>
    <rPh sb="2" eb="4">
      <t>ロウドウ</t>
    </rPh>
    <rPh sb="4" eb="6">
      <t>ダイジン</t>
    </rPh>
    <phoneticPr fontId="1"/>
  </si>
  <si>
    <t>新型コロナウイルス感染症セーフティネット強化交付金</t>
  </si>
  <si>
    <t>農林水産大臣</t>
    <rPh sb="0" eb="2">
      <t>ノウリン</t>
    </rPh>
    <rPh sb="2" eb="4">
      <t>スイサン</t>
    </rPh>
    <rPh sb="4" eb="6">
      <t>ダイジン</t>
    </rPh>
    <phoneticPr fontId="21"/>
  </si>
  <si>
    <t>農林水産大臣</t>
  </si>
  <si>
    <t>経済産業大臣</t>
    <rPh sb="0" eb="2">
      <t>ケイザイ</t>
    </rPh>
    <rPh sb="2" eb="4">
      <t>サンギョウ</t>
    </rPh>
    <rPh sb="4" eb="6">
      <t>ダイジン</t>
    </rPh>
    <phoneticPr fontId="21"/>
  </si>
  <si>
    <t>奄美群島振興交付金</t>
    <rPh sb="0" eb="2">
      <t>アマミ</t>
    </rPh>
    <rPh sb="2" eb="4">
      <t>グントウ</t>
    </rPh>
    <rPh sb="4" eb="6">
      <t>シンコウ</t>
    </rPh>
    <rPh sb="6" eb="9">
      <t>コウフキン</t>
    </rPh>
    <phoneticPr fontId="21"/>
  </si>
  <si>
    <t>国土交通大臣</t>
    <rPh sb="0" eb="2">
      <t>コクド</t>
    </rPh>
    <rPh sb="2" eb="4">
      <t>コウツウ</t>
    </rPh>
    <rPh sb="4" eb="6">
      <t>ダイジン</t>
    </rPh>
    <phoneticPr fontId="21"/>
  </si>
  <si>
    <t>小笠原諸島振興開発費補助金</t>
    <rPh sb="0" eb="3">
      <t>オガサワラ</t>
    </rPh>
    <rPh sb="3" eb="5">
      <t>ショトウ</t>
    </rPh>
    <rPh sb="5" eb="7">
      <t>シンコウ</t>
    </rPh>
    <rPh sb="7" eb="9">
      <t>カイハツ</t>
    </rPh>
    <rPh sb="9" eb="10">
      <t>ヒ</t>
    </rPh>
    <rPh sb="10" eb="13">
      <t>ホジョキン</t>
    </rPh>
    <phoneticPr fontId="21"/>
  </si>
  <si>
    <t>訪日外国人旅行者周遊促進事業費補助金</t>
    <rPh sb="0" eb="2">
      <t>ホウニチ</t>
    </rPh>
    <rPh sb="2" eb="4">
      <t>ガイコク</t>
    </rPh>
    <rPh sb="4" eb="5">
      <t>ジン</t>
    </rPh>
    <rPh sb="5" eb="8">
      <t>リョコウシャ</t>
    </rPh>
    <rPh sb="8" eb="10">
      <t>シュウユウ</t>
    </rPh>
    <rPh sb="10" eb="12">
      <t>ソクシン</t>
    </rPh>
    <rPh sb="12" eb="15">
      <t>ジギョウヒ</t>
    </rPh>
    <rPh sb="15" eb="18">
      <t>ホジョキン</t>
    </rPh>
    <phoneticPr fontId="1"/>
  </si>
  <si>
    <t>訪日外国人旅行者受入環境整備緊急対策事業費補助金</t>
    <rPh sb="0" eb="2">
      <t>ホウニチ</t>
    </rPh>
    <rPh sb="2" eb="4">
      <t>ガイコク</t>
    </rPh>
    <rPh sb="4" eb="5">
      <t>ジン</t>
    </rPh>
    <rPh sb="5" eb="8">
      <t>リョコウシャ</t>
    </rPh>
    <rPh sb="8" eb="10">
      <t>ウケイレ</t>
    </rPh>
    <rPh sb="10" eb="12">
      <t>カンキョウ</t>
    </rPh>
    <rPh sb="12" eb="14">
      <t>セイビ</t>
    </rPh>
    <rPh sb="14" eb="16">
      <t>キンキュウ</t>
    </rPh>
    <rPh sb="16" eb="18">
      <t>タイサク</t>
    </rPh>
    <rPh sb="18" eb="21">
      <t>ジギョウヒ</t>
    </rPh>
    <rPh sb="21" eb="24">
      <t>ホジョキン</t>
    </rPh>
    <phoneticPr fontId="1"/>
  </si>
  <si>
    <t>環境大臣</t>
    <rPh sb="0" eb="2">
      <t>カンキョウ</t>
    </rPh>
    <rPh sb="2" eb="4">
      <t>ダイジン</t>
    </rPh>
    <phoneticPr fontId="21"/>
  </si>
  <si>
    <t>無線システム普及支援事業費等補助金</t>
    <rPh sb="0" eb="2">
      <t>ムセン</t>
    </rPh>
    <rPh sb="6" eb="8">
      <t>フキュウ</t>
    </rPh>
    <rPh sb="8" eb="10">
      <t>シエン</t>
    </rPh>
    <rPh sb="10" eb="12">
      <t>ジギョウ</t>
    </rPh>
    <rPh sb="12" eb="13">
      <t>ヒ</t>
    </rPh>
    <rPh sb="13" eb="14">
      <t>トウ</t>
    </rPh>
    <rPh sb="14" eb="17">
      <t>ホジョキン</t>
    </rPh>
    <phoneticPr fontId="21"/>
  </si>
  <si>
    <t>情報通信技術利活用事業費補助金</t>
    <phoneticPr fontId="20"/>
  </si>
  <si>
    <t>学校施設環境改善交付金</t>
    <rPh sb="0" eb="2">
      <t>ガッコウ</t>
    </rPh>
    <rPh sb="2" eb="4">
      <t>シセツ</t>
    </rPh>
    <rPh sb="4" eb="6">
      <t>カンキョウ</t>
    </rPh>
    <rPh sb="6" eb="8">
      <t>カイゼン</t>
    </rPh>
    <rPh sb="8" eb="11">
      <t>コウフキン</t>
    </rPh>
    <phoneticPr fontId="21"/>
  </si>
  <si>
    <t>教育支援体制整備事業費補助金</t>
    <rPh sb="0" eb="2">
      <t>キョウイク</t>
    </rPh>
    <rPh sb="2" eb="4">
      <t>シエン</t>
    </rPh>
    <rPh sb="4" eb="6">
      <t>タイセイ</t>
    </rPh>
    <rPh sb="6" eb="8">
      <t>セイビ</t>
    </rPh>
    <rPh sb="8" eb="11">
      <t>ジギョウヒ</t>
    </rPh>
    <rPh sb="11" eb="14">
      <t>ホジョキン</t>
    </rPh>
    <phoneticPr fontId="1"/>
  </si>
  <si>
    <t>教育支援体制整備事業費交付金</t>
    <phoneticPr fontId="20"/>
  </si>
  <si>
    <t>学校保健特別対策事業費補助金</t>
    <rPh sb="0" eb="2">
      <t>ガッコウ</t>
    </rPh>
    <rPh sb="2" eb="4">
      <t>ホケン</t>
    </rPh>
    <rPh sb="4" eb="6">
      <t>トクベツ</t>
    </rPh>
    <rPh sb="6" eb="8">
      <t>タイサク</t>
    </rPh>
    <rPh sb="8" eb="11">
      <t>ジギョウヒ</t>
    </rPh>
    <rPh sb="11" eb="14">
      <t>ホジョキン</t>
    </rPh>
    <phoneticPr fontId="1"/>
  </si>
  <si>
    <t>公立学校情報機器整備費補助金</t>
    <rPh sb="0" eb="2">
      <t>コウリツ</t>
    </rPh>
    <rPh sb="2" eb="4">
      <t>ガッコウ</t>
    </rPh>
    <rPh sb="4" eb="6">
      <t>ジョウホウ</t>
    </rPh>
    <rPh sb="6" eb="8">
      <t>キキ</t>
    </rPh>
    <rPh sb="8" eb="10">
      <t>セイビ</t>
    </rPh>
    <rPh sb="10" eb="11">
      <t>ヒ</t>
    </rPh>
    <rPh sb="11" eb="14">
      <t>ホジョキン</t>
    </rPh>
    <phoneticPr fontId="1"/>
  </si>
  <si>
    <t>私立高等学校等経常費助成費補助金</t>
    <phoneticPr fontId="20"/>
  </si>
  <si>
    <t>地方スポーツ振興費補助金</t>
    <rPh sb="0" eb="2">
      <t>チホウ</t>
    </rPh>
    <rPh sb="6" eb="8">
      <t>シンコウ</t>
    </rPh>
    <rPh sb="8" eb="9">
      <t>ヒ</t>
    </rPh>
    <rPh sb="9" eb="12">
      <t>ホジョキン</t>
    </rPh>
    <phoneticPr fontId="1"/>
  </si>
  <si>
    <t>文化芸術振興費補助金</t>
    <rPh sb="0" eb="2">
      <t>ブンカ</t>
    </rPh>
    <rPh sb="2" eb="4">
      <t>ゲイジュツ</t>
    </rPh>
    <rPh sb="4" eb="6">
      <t>シンコウ</t>
    </rPh>
    <rPh sb="6" eb="7">
      <t>ヒ</t>
    </rPh>
    <rPh sb="7" eb="10">
      <t>ホジョキン</t>
    </rPh>
    <phoneticPr fontId="1"/>
  </si>
  <si>
    <t>医療提供体制推進事業費補助金</t>
    <phoneticPr fontId="20"/>
  </si>
  <si>
    <t>疾病予防対策事業費等補助金</t>
    <phoneticPr fontId="20"/>
  </si>
  <si>
    <t>保育対策総合支援事業費補助金</t>
    <rPh sb="0" eb="2">
      <t>ホイク</t>
    </rPh>
    <rPh sb="2" eb="4">
      <t>タイサク</t>
    </rPh>
    <rPh sb="4" eb="6">
      <t>ソウゴウ</t>
    </rPh>
    <rPh sb="6" eb="8">
      <t>シエン</t>
    </rPh>
    <rPh sb="8" eb="11">
      <t>ジギョウヒ</t>
    </rPh>
    <rPh sb="11" eb="14">
      <t>ホジョキン</t>
    </rPh>
    <phoneticPr fontId="1"/>
  </si>
  <si>
    <t>保育所等整備交付金</t>
    <phoneticPr fontId="20"/>
  </si>
  <si>
    <t>児童福祉事業対策費等補助金</t>
    <phoneticPr fontId="20"/>
  </si>
  <si>
    <t>母子家庭等対策費補助金</t>
    <phoneticPr fontId="20"/>
  </si>
  <si>
    <t>次世代育成支援対策施設整備交付金</t>
    <rPh sb="0" eb="3">
      <t>ジセダイ</t>
    </rPh>
    <rPh sb="3" eb="5">
      <t>イクセイ</t>
    </rPh>
    <rPh sb="5" eb="7">
      <t>シエン</t>
    </rPh>
    <rPh sb="7" eb="9">
      <t>タイサク</t>
    </rPh>
    <rPh sb="9" eb="11">
      <t>シセツ</t>
    </rPh>
    <rPh sb="11" eb="13">
      <t>セイビ</t>
    </rPh>
    <rPh sb="13" eb="16">
      <t>コウフキン</t>
    </rPh>
    <phoneticPr fontId="1"/>
  </si>
  <si>
    <t>母子保健衛生費補助金</t>
    <phoneticPr fontId="20"/>
  </si>
  <si>
    <t>子育て支援対策臨時特例交付金</t>
    <phoneticPr fontId="20"/>
  </si>
  <si>
    <t>地域自殺対策強化交付金</t>
    <rPh sb="0" eb="2">
      <t>チイキ</t>
    </rPh>
    <rPh sb="2" eb="4">
      <t>ジサツ</t>
    </rPh>
    <rPh sb="4" eb="6">
      <t>タイサク</t>
    </rPh>
    <rPh sb="6" eb="8">
      <t>キョウカ</t>
    </rPh>
    <rPh sb="8" eb="11">
      <t>コウフキン</t>
    </rPh>
    <phoneticPr fontId="1"/>
  </si>
  <si>
    <t>生活困窮者就労準備支援事業費等補助金</t>
    <phoneticPr fontId="20"/>
  </si>
  <si>
    <t>障害者総合支援事業費補助金</t>
    <rPh sb="0" eb="2">
      <t>ショウガイ</t>
    </rPh>
    <rPh sb="2" eb="3">
      <t>モノ</t>
    </rPh>
    <rPh sb="3" eb="5">
      <t>ソウゴウ</t>
    </rPh>
    <rPh sb="5" eb="7">
      <t>シエン</t>
    </rPh>
    <rPh sb="7" eb="10">
      <t>ジギョウヒ</t>
    </rPh>
    <rPh sb="10" eb="13">
      <t>ホジョキン</t>
    </rPh>
    <phoneticPr fontId="21"/>
  </si>
  <si>
    <t>社会福祉施設等施設整備費補助金</t>
    <rPh sb="0" eb="2">
      <t>シャカイ</t>
    </rPh>
    <rPh sb="2" eb="4">
      <t>フクシ</t>
    </rPh>
    <rPh sb="4" eb="6">
      <t>シセツ</t>
    </rPh>
    <rPh sb="6" eb="7">
      <t>トウ</t>
    </rPh>
    <rPh sb="7" eb="9">
      <t>シセツ</t>
    </rPh>
    <rPh sb="9" eb="11">
      <t>セイビ</t>
    </rPh>
    <rPh sb="11" eb="12">
      <t>ヒ</t>
    </rPh>
    <rPh sb="12" eb="15">
      <t>ホジョキン</t>
    </rPh>
    <phoneticPr fontId="1"/>
  </si>
  <si>
    <t>精神保健対策費補助金</t>
    <rPh sb="0" eb="2">
      <t>セイシン</t>
    </rPh>
    <rPh sb="2" eb="4">
      <t>ホケン</t>
    </rPh>
    <rPh sb="4" eb="6">
      <t>タイサク</t>
    </rPh>
    <rPh sb="6" eb="7">
      <t>ヒ</t>
    </rPh>
    <rPh sb="7" eb="10">
      <t>ホジョキン</t>
    </rPh>
    <phoneticPr fontId="1"/>
  </si>
  <si>
    <t>介護保険事業費補助金</t>
    <rPh sb="0" eb="2">
      <t>カイゴ</t>
    </rPh>
    <rPh sb="2" eb="4">
      <t>ホケン</t>
    </rPh>
    <rPh sb="4" eb="6">
      <t>ジギョウ</t>
    </rPh>
    <rPh sb="6" eb="7">
      <t>ヒ</t>
    </rPh>
    <rPh sb="7" eb="10">
      <t>ホジョキン</t>
    </rPh>
    <phoneticPr fontId="1"/>
  </si>
  <si>
    <t>職業能力開発校設備整備費等補助金</t>
    <phoneticPr fontId="20"/>
  </si>
  <si>
    <t>雇用開発支援事業費等補助金</t>
    <phoneticPr fontId="20"/>
  </si>
  <si>
    <t>６次産業化市場規模拡大対策整備交付金</t>
    <rPh sb="1" eb="2">
      <t>ジ</t>
    </rPh>
    <rPh sb="2" eb="5">
      <t>サンギョウカ</t>
    </rPh>
    <rPh sb="5" eb="7">
      <t>シジョウ</t>
    </rPh>
    <rPh sb="7" eb="9">
      <t>キボ</t>
    </rPh>
    <rPh sb="9" eb="11">
      <t>カクダイ</t>
    </rPh>
    <rPh sb="11" eb="13">
      <t>タイサク</t>
    </rPh>
    <rPh sb="13" eb="15">
      <t>セイビ</t>
    </rPh>
    <rPh sb="15" eb="18">
      <t>コウフキン</t>
    </rPh>
    <phoneticPr fontId="21"/>
  </si>
  <si>
    <t>農業・食品産業強化対策整備交付金</t>
    <rPh sb="0" eb="2">
      <t>ノウギョウ</t>
    </rPh>
    <rPh sb="3" eb="5">
      <t>ショクヒン</t>
    </rPh>
    <rPh sb="5" eb="7">
      <t>サンギョウ</t>
    </rPh>
    <rPh sb="7" eb="9">
      <t>キョウカ</t>
    </rPh>
    <rPh sb="9" eb="11">
      <t>タイサク</t>
    </rPh>
    <rPh sb="11" eb="13">
      <t>セイビ</t>
    </rPh>
    <rPh sb="13" eb="16">
      <t>コウフキン</t>
    </rPh>
    <phoneticPr fontId="1"/>
  </si>
  <si>
    <t>担い手育成・確保等対策地方公共団体事業費補助金</t>
    <rPh sb="0" eb="1">
      <t>ニナ</t>
    </rPh>
    <rPh sb="2" eb="3">
      <t>テ</t>
    </rPh>
    <rPh sb="3" eb="5">
      <t>イクセイ</t>
    </rPh>
    <rPh sb="6" eb="8">
      <t>カクホ</t>
    </rPh>
    <rPh sb="8" eb="9">
      <t>トウ</t>
    </rPh>
    <rPh sb="9" eb="11">
      <t>タイサク</t>
    </rPh>
    <rPh sb="11" eb="13">
      <t>チホウ</t>
    </rPh>
    <rPh sb="13" eb="15">
      <t>コウキョウ</t>
    </rPh>
    <rPh sb="15" eb="17">
      <t>ダンタイ</t>
    </rPh>
    <rPh sb="17" eb="19">
      <t>ジギョウ</t>
    </rPh>
    <rPh sb="19" eb="20">
      <t>ヒ</t>
    </rPh>
    <rPh sb="20" eb="23">
      <t>ホジョキン</t>
    </rPh>
    <phoneticPr fontId="1"/>
  </si>
  <si>
    <t>国産農産物生産基盤強化等対策地方公共団体事業費補助金</t>
    <phoneticPr fontId="20"/>
  </si>
  <si>
    <t>中小企業経営支援等対策費補助金</t>
    <rPh sb="0" eb="2">
      <t>チュウショウ</t>
    </rPh>
    <rPh sb="2" eb="4">
      <t>キギョウ</t>
    </rPh>
    <rPh sb="4" eb="6">
      <t>ケイエイ</t>
    </rPh>
    <rPh sb="6" eb="8">
      <t>シエン</t>
    </rPh>
    <rPh sb="8" eb="9">
      <t>トウ</t>
    </rPh>
    <rPh sb="9" eb="11">
      <t>タイサク</t>
    </rPh>
    <rPh sb="11" eb="12">
      <t>ヒ</t>
    </rPh>
    <rPh sb="12" eb="15">
      <t>ホジョキン</t>
    </rPh>
    <phoneticPr fontId="21"/>
  </si>
  <si>
    <t>二酸化炭素排出抑制対策事業費等補助金</t>
    <phoneticPr fontId="20"/>
  </si>
  <si>
    <t>配分予定額計</t>
    <phoneticPr fontId="33"/>
  </si>
  <si>
    <t>共通</t>
    <rPh sb="0" eb="2">
      <t>キョウツウ</t>
    </rPh>
    <phoneticPr fontId="33"/>
  </si>
  <si>
    <t>地方単独事業</t>
    <rPh sb="0" eb="2">
      <t>チホウ</t>
    </rPh>
    <rPh sb="2" eb="4">
      <t>タンドク</t>
    </rPh>
    <rPh sb="4" eb="6">
      <t>ジギョウ</t>
    </rPh>
    <phoneticPr fontId="33"/>
  </si>
  <si>
    <t>R4.4</t>
    <phoneticPr fontId="20"/>
  </si>
  <si>
    <t>R4.5</t>
  </si>
  <si>
    <t>R4.6</t>
  </si>
  <si>
    <t>R4.7</t>
  </si>
  <si>
    <t>R4.8</t>
  </si>
  <si>
    <t>R4.9</t>
  </si>
  <si>
    <t>R4.10</t>
  </si>
  <si>
    <t>R4.11</t>
  </si>
  <si>
    <t>R4.12</t>
  </si>
  <si>
    <t>R5.1</t>
    <phoneticPr fontId="20"/>
  </si>
  <si>
    <t>R5.2</t>
  </si>
  <si>
    <t>R5.3</t>
  </si>
  <si>
    <t>R5.4以降</t>
    <rPh sb="4" eb="6">
      <t>イコウ</t>
    </rPh>
    <phoneticPr fontId="20"/>
  </si>
  <si>
    <t>令和４年度　新型コロナウイルス感染症対応地方創生臨時交付金実施計画【基金調べ】</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29" eb="31">
      <t>ジッシ</t>
    </rPh>
    <rPh sb="31" eb="33">
      <t>ケイカク</t>
    </rPh>
    <phoneticPr fontId="20"/>
  </si>
  <si>
    <t>R3補正（国）</t>
    <phoneticPr fontId="20"/>
  </si>
  <si>
    <r>
      <t>（基金調べについて）</t>
    </r>
    <r>
      <rPr>
        <sz val="14"/>
        <rFont val="ＭＳ Ｐゴシック"/>
        <family val="3"/>
        <charset val="128"/>
      </rPr>
      <t>令和４年度末までに事業着手する事業が記載されているか、また、基金の要件②イに該当する事業については、取崩終期が令和９年度末まで、②ロに該当する事業については令和６年度末までとなっているか</t>
    </r>
    <rPh sb="1" eb="3">
      <t>キキン</t>
    </rPh>
    <rPh sb="3" eb="4">
      <t>シラ</t>
    </rPh>
    <rPh sb="10" eb="12">
      <t>レイワ</t>
    </rPh>
    <rPh sb="13" eb="16">
      <t>ネンドマツ</t>
    </rPh>
    <rPh sb="19" eb="21">
      <t>ジギョウ</t>
    </rPh>
    <rPh sb="21" eb="23">
      <t>チャクシュ</t>
    </rPh>
    <rPh sb="25" eb="27">
      <t>ジギョウ</t>
    </rPh>
    <rPh sb="28" eb="30">
      <t>キサイ</t>
    </rPh>
    <rPh sb="40" eb="42">
      <t>キキン</t>
    </rPh>
    <rPh sb="43" eb="45">
      <t>ヨウケン</t>
    </rPh>
    <rPh sb="48" eb="50">
      <t>ガイトウ</t>
    </rPh>
    <rPh sb="52" eb="54">
      <t>ジギョウ</t>
    </rPh>
    <rPh sb="65" eb="67">
      <t>レイワ</t>
    </rPh>
    <rPh sb="68" eb="71">
      <t>ネンドマツ</t>
    </rPh>
    <rPh sb="77" eb="79">
      <t>ガイトウ</t>
    </rPh>
    <rPh sb="81" eb="83">
      <t>ジギョウ</t>
    </rPh>
    <rPh sb="88" eb="90">
      <t>レイワ</t>
    </rPh>
    <rPh sb="91" eb="94">
      <t>ネンドマツ</t>
    </rPh>
    <phoneticPr fontId="20"/>
  </si>
  <si>
    <t>事業終期_通常</t>
    <rPh sb="0" eb="2">
      <t>ジギョウ</t>
    </rPh>
    <rPh sb="2" eb="4">
      <t>シュウキ</t>
    </rPh>
    <rPh sb="5" eb="7">
      <t>ツウジョウ</t>
    </rPh>
    <phoneticPr fontId="20"/>
  </si>
  <si>
    <t>R4当初（地）</t>
    <rPh sb="2" eb="4">
      <t>トウショ</t>
    </rPh>
    <phoneticPr fontId="20"/>
  </si>
  <si>
    <t>R4補正（地）</t>
    <rPh sb="2" eb="4">
      <t>ホセイ</t>
    </rPh>
    <rPh sb="5" eb="6">
      <t>チ</t>
    </rPh>
    <phoneticPr fontId="20"/>
  </si>
  <si>
    <t>R4予備費（地）</t>
    <rPh sb="2" eb="5">
      <t>ヨビヒ</t>
    </rPh>
    <rPh sb="6" eb="7">
      <t>チ</t>
    </rPh>
    <phoneticPr fontId="20"/>
  </si>
  <si>
    <t>事業始期_通常</t>
    <rPh sb="0" eb="2">
      <t>ジギョウ</t>
    </rPh>
    <rPh sb="2" eb="4">
      <t>シキ</t>
    </rPh>
    <rPh sb="5" eb="7">
      <t>ツウジョウ</t>
    </rPh>
    <phoneticPr fontId="20"/>
  </si>
  <si>
    <t>R4.1</t>
    <phoneticPr fontId="20"/>
  </si>
  <si>
    <t>R4.2</t>
  </si>
  <si>
    <t>R4.3</t>
  </si>
  <si>
    <t>内閣府</t>
    <rPh sb="0" eb="2">
      <t>ナイカク</t>
    </rPh>
    <rPh sb="2" eb="3">
      <t>フ</t>
    </rPh>
    <phoneticPr fontId="20"/>
  </si>
  <si>
    <t>総務省</t>
    <rPh sb="0" eb="3">
      <t>ソウムショウ</t>
    </rPh>
    <phoneticPr fontId="20"/>
  </si>
  <si>
    <t>法務省</t>
    <rPh sb="0" eb="3">
      <t>ホウムショウ</t>
    </rPh>
    <phoneticPr fontId="20"/>
  </si>
  <si>
    <t>文部科学省</t>
    <rPh sb="0" eb="2">
      <t>モンブ</t>
    </rPh>
    <rPh sb="2" eb="5">
      <t>カガクショウ</t>
    </rPh>
    <phoneticPr fontId="20"/>
  </si>
  <si>
    <t>厚生労働省</t>
    <rPh sb="0" eb="2">
      <t>コウセイ</t>
    </rPh>
    <rPh sb="2" eb="5">
      <t>ロウドウショウ</t>
    </rPh>
    <phoneticPr fontId="20"/>
  </si>
  <si>
    <t>農林水産省</t>
    <rPh sb="0" eb="2">
      <t>ノウリン</t>
    </rPh>
    <rPh sb="2" eb="5">
      <t>スイサンショウ</t>
    </rPh>
    <phoneticPr fontId="20"/>
  </si>
  <si>
    <t>経済産業省</t>
    <rPh sb="0" eb="2">
      <t>ケイザイ</t>
    </rPh>
    <rPh sb="2" eb="5">
      <t>サンギョウショウ</t>
    </rPh>
    <phoneticPr fontId="20"/>
  </si>
  <si>
    <t>国土交通省</t>
    <rPh sb="0" eb="2">
      <t>コクド</t>
    </rPh>
    <rPh sb="2" eb="5">
      <t>コウツウショウ</t>
    </rPh>
    <phoneticPr fontId="20"/>
  </si>
  <si>
    <t>環境省</t>
    <rPh sb="0" eb="3">
      <t>カンキョウショウ</t>
    </rPh>
    <phoneticPr fontId="20"/>
  </si>
  <si>
    <t>地域女性活躍推進交付金</t>
    <phoneticPr fontId="20"/>
  </si>
  <si>
    <t>事業の概要(①②③④を必ずそれぞれの項目毎に明記)
①目的・効果
②交付金を充当する経費内容
③積算根拠（対象数、単価等）
④事業の対象（交付対象者、対象施設等）</t>
    <rPh sb="18" eb="20">
      <t>コウモク</t>
    </rPh>
    <rPh sb="20" eb="21">
      <t>ゴト</t>
    </rPh>
    <rPh sb="27" eb="29">
      <t>モクテキ</t>
    </rPh>
    <rPh sb="30" eb="32">
      <t>コウカ</t>
    </rPh>
    <phoneticPr fontId="20"/>
  </si>
  <si>
    <t>国庫補助額</t>
    <rPh sb="0" eb="2">
      <t>コッコ</t>
    </rPh>
    <rPh sb="2" eb="4">
      <t>ホジョ</t>
    </rPh>
    <rPh sb="4" eb="5">
      <t>ガク</t>
    </rPh>
    <phoneticPr fontId="33"/>
  </si>
  <si>
    <t>Ｂ</t>
    <phoneticPr fontId="33"/>
  </si>
  <si>
    <t>Ｃ</t>
    <phoneticPr fontId="33"/>
  </si>
  <si>
    <t>その他
（一般財源や補助対象外経費等）</t>
    <rPh sb="2" eb="3">
      <t>タ</t>
    </rPh>
    <rPh sb="5" eb="7">
      <t>イッパン</t>
    </rPh>
    <rPh sb="7" eb="9">
      <t>ザイゲン</t>
    </rPh>
    <rPh sb="10" eb="12">
      <t>ホジョ</t>
    </rPh>
    <rPh sb="12" eb="14">
      <t>タイショウ</t>
    </rPh>
    <rPh sb="14" eb="15">
      <t>ガイ</t>
    </rPh>
    <rPh sb="15" eb="17">
      <t>ケイヒ</t>
    </rPh>
    <rPh sb="17" eb="18">
      <t>トウ</t>
    </rPh>
    <phoneticPr fontId="33"/>
  </si>
  <si>
    <t>Ｄ</t>
    <phoneticPr fontId="33"/>
  </si>
  <si>
    <t>総務省</t>
    <phoneticPr fontId="33"/>
  </si>
  <si>
    <t>R2補正（国）</t>
    <phoneticPr fontId="20"/>
  </si>
  <si>
    <t>R2予備費（国）</t>
    <rPh sb="2" eb="5">
      <t>ヨビヒ</t>
    </rPh>
    <rPh sb="6" eb="7">
      <t>コク</t>
    </rPh>
    <phoneticPr fontId="20"/>
  </si>
  <si>
    <t>R3当初（地）</t>
    <rPh sb="2" eb="4">
      <t>トウショ</t>
    </rPh>
    <phoneticPr fontId="20"/>
  </si>
  <si>
    <t>R3補正（地）</t>
    <rPh sb="2" eb="4">
      <t>ホセイ</t>
    </rPh>
    <rPh sb="5" eb="6">
      <t>チ</t>
    </rPh>
    <phoneticPr fontId="20"/>
  </si>
  <si>
    <t>R3予備費（地）</t>
    <rPh sb="2" eb="5">
      <t>ヨビヒ</t>
    </rPh>
    <rPh sb="6" eb="7">
      <t>チ</t>
    </rPh>
    <phoneticPr fontId="20"/>
  </si>
  <si>
    <t>担当者氏名</t>
    <phoneticPr fontId="33"/>
  </si>
  <si>
    <t>地方単独事業費</t>
    <phoneticPr fontId="33"/>
  </si>
  <si>
    <t>国庫補助事業費</t>
    <phoneticPr fontId="33"/>
  </si>
  <si>
    <t>エラー（自治体名記載不備）</t>
    <phoneticPr fontId="33"/>
  </si>
  <si>
    <t>エラー（担当者・連絡先記載不備）</t>
    <rPh sb="4" eb="7">
      <t>タントウシャ</t>
    </rPh>
    <rPh sb="8" eb="11">
      <t>レンラクサキ</t>
    </rPh>
    <phoneticPr fontId="33"/>
  </si>
  <si>
    <t>エラー（既配分額記載不備）</t>
    <rPh sb="4" eb="5">
      <t>キ</t>
    </rPh>
    <rPh sb="5" eb="7">
      <t>ハイブン</t>
    </rPh>
    <rPh sb="7" eb="8">
      <t>ガク</t>
    </rPh>
    <rPh sb="8" eb="10">
      <t>キサイ</t>
    </rPh>
    <phoneticPr fontId="33"/>
  </si>
  <si>
    <t>エラー（交付限度額記載不備）</t>
    <rPh sb="4" eb="6">
      <t>コウフ</t>
    </rPh>
    <rPh sb="6" eb="8">
      <t>ゲンド</t>
    </rPh>
    <rPh sb="8" eb="9">
      <t>ガク</t>
    </rPh>
    <phoneticPr fontId="33"/>
  </si>
  <si>
    <t>システムチェック欄</t>
    <rPh sb="8" eb="9">
      <t>ラン</t>
    </rPh>
    <phoneticPr fontId="33"/>
  </si>
  <si>
    <t>全事業について確認した結果間違いなければ「○」を選択してください。
システムチェック欄は全て○であることを確認してください。</t>
    <rPh sb="0" eb="3">
      <t>ゼンジギョウ</t>
    </rPh>
    <rPh sb="7" eb="9">
      <t>カクニン</t>
    </rPh>
    <rPh sb="11" eb="13">
      <t>ケッカ</t>
    </rPh>
    <rPh sb="13" eb="15">
      <t>マチガ</t>
    </rPh>
    <rPh sb="24" eb="26">
      <t>センタク</t>
    </rPh>
    <rPh sb="42" eb="43">
      <t>ラン</t>
    </rPh>
    <rPh sb="44" eb="45">
      <t>スベ</t>
    </rPh>
    <rPh sb="53" eb="55">
      <t>カクニン</t>
    </rPh>
    <phoneticPr fontId="20"/>
  </si>
  <si>
    <t>自治体名、担当者、連絡先、既配分額、交付限度額等必要事項が記入されているか</t>
    <rPh sb="0" eb="3">
      <t>ジチタイ</t>
    </rPh>
    <rPh sb="3" eb="4">
      <t>メイ</t>
    </rPh>
    <rPh sb="5" eb="8">
      <t>タントウシャ</t>
    </rPh>
    <rPh sb="9" eb="12">
      <t>レンラクサキ</t>
    </rPh>
    <phoneticPr fontId="33"/>
  </si>
  <si>
    <t>予算区分が国庫補助事業又は地方単独事業と対応しているか</t>
    <phoneticPr fontId="33"/>
  </si>
  <si>
    <t>事業の始期がきちんと入力されているか
(国庫補助事業のみ令和４年１月以降を選択できます）</t>
    <rPh sb="10" eb="12">
      <t>ニュウリョク</t>
    </rPh>
    <rPh sb="20" eb="22">
      <t>コッコ</t>
    </rPh>
    <rPh sb="22" eb="24">
      <t>ホジョ</t>
    </rPh>
    <rPh sb="24" eb="26">
      <t>ジギョウ</t>
    </rPh>
    <rPh sb="28" eb="30">
      <t>レイワ</t>
    </rPh>
    <rPh sb="31" eb="32">
      <t>ネン</t>
    </rPh>
    <rPh sb="33" eb="34">
      <t>ガツ</t>
    </rPh>
    <rPh sb="34" eb="36">
      <t>イコウ</t>
    </rPh>
    <rPh sb="37" eb="39">
      <t>センタク</t>
    </rPh>
    <phoneticPr fontId="20"/>
  </si>
  <si>
    <t>○</t>
    <phoneticPr fontId="20"/>
  </si>
  <si>
    <t>－</t>
    <phoneticPr fontId="20"/>
  </si>
  <si>
    <t>「成果目標」及び「住民への周知方法」欄への記入されているか</t>
    <phoneticPr fontId="33"/>
  </si>
  <si>
    <t>国庫補助事業の地方負担分について、交付金事業の名称が、制度要綱別表に記載された名称と一致しているか</t>
    <rPh sb="0" eb="2">
      <t>コッコ</t>
    </rPh>
    <rPh sb="2" eb="4">
      <t>ホジョ</t>
    </rPh>
    <rPh sb="4" eb="6">
      <t>ジギョウ</t>
    </rPh>
    <rPh sb="7" eb="9">
      <t>チホウ</t>
    </rPh>
    <rPh sb="9" eb="12">
      <t>フタンブン</t>
    </rPh>
    <phoneticPr fontId="33"/>
  </si>
  <si>
    <t>エラー（地単事業始期誤り※想定外のプルダウン選択）</t>
    <rPh sb="4" eb="5">
      <t>チ</t>
    </rPh>
    <rPh sb="5" eb="6">
      <t>タン</t>
    </rPh>
    <rPh sb="6" eb="8">
      <t>ジギョウ</t>
    </rPh>
    <rPh sb="8" eb="10">
      <t>シキ</t>
    </rPh>
    <rPh sb="10" eb="11">
      <t>アヤマ</t>
    </rPh>
    <rPh sb="13" eb="15">
      <t>ソウテイ</t>
    </rPh>
    <rPh sb="15" eb="16">
      <t>ガイ</t>
    </rPh>
    <rPh sb="22" eb="24">
      <t>センタク</t>
    </rPh>
    <phoneticPr fontId="20"/>
  </si>
  <si>
    <t>チェック結果</t>
    <rPh sb="4" eb="6">
      <t>ケッカ</t>
    </rPh>
    <phoneticPr fontId="33"/>
  </si>
  <si>
    <t>地方単独事業の事業費に国庫補助額が記載されていないか</t>
    <rPh sb="0" eb="2">
      <t>チホウ</t>
    </rPh>
    <rPh sb="2" eb="4">
      <t>タンドク</t>
    </rPh>
    <rPh sb="4" eb="6">
      <t>ジギョウ</t>
    </rPh>
    <rPh sb="7" eb="10">
      <t>ジギョウヒ</t>
    </rPh>
    <rPh sb="11" eb="13">
      <t>コッコ</t>
    </rPh>
    <rPh sb="13" eb="15">
      <t>ホジョ</t>
    </rPh>
    <rPh sb="15" eb="16">
      <t>ガク</t>
    </rPh>
    <rPh sb="17" eb="19">
      <t>キサイ</t>
    </rPh>
    <phoneticPr fontId="20"/>
  </si>
  <si>
    <t>事業始期終期計算用</t>
    <rPh sb="0" eb="2">
      <t>ジギョウ</t>
    </rPh>
    <rPh sb="2" eb="4">
      <t>シキ</t>
    </rPh>
    <rPh sb="4" eb="6">
      <t>シュウキ</t>
    </rPh>
    <rPh sb="6" eb="9">
      <t>ケイサンヨウ</t>
    </rPh>
    <phoneticPr fontId="20"/>
  </si>
  <si>
    <t>エラー（事業始期・終期比較）</t>
    <rPh sb="4" eb="6">
      <t>ジギョウ</t>
    </rPh>
    <rPh sb="6" eb="8">
      <t>シキ</t>
    </rPh>
    <rPh sb="9" eb="11">
      <t>シュウキ</t>
    </rPh>
    <rPh sb="11" eb="13">
      <t>ヒカク</t>
    </rPh>
    <phoneticPr fontId="20"/>
  </si>
  <si>
    <t>事業の終期が事業の始期より前に設定されていないか</t>
    <rPh sb="6" eb="8">
      <t>ジギョウ</t>
    </rPh>
    <rPh sb="9" eb="11">
      <t>シキ</t>
    </rPh>
    <rPh sb="13" eb="14">
      <t>マエ</t>
    </rPh>
    <rPh sb="15" eb="17">
      <t>セッテイ</t>
    </rPh>
    <phoneticPr fontId="20"/>
  </si>
  <si>
    <t>基金事業数</t>
    <rPh sb="0" eb="2">
      <t>キキン</t>
    </rPh>
    <rPh sb="2" eb="4">
      <t>ジギョウ</t>
    </rPh>
    <rPh sb="4" eb="5">
      <t>スウ</t>
    </rPh>
    <phoneticPr fontId="33"/>
  </si>
  <si>
    <t>基金対象事業について、基金シートに記載されているか</t>
    <rPh sb="0" eb="2">
      <t>キキン</t>
    </rPh>
    <rPh sb="2" eb="4">
      <t>タイショウ</t>
    </rPh>
    <rPh sb="4" eb="6">
      <t>ジギョウ</t>
    </rPh>
    <rPh sb="11" eb="13">
      <t>キキン</t>
    </rPh>
    <rPh sb="17" eb="19">
      <t>キサイ</t>
    </rPh>
    <phoneticPr fontId="20"/>
  </si>
  <si>
    <t>事業数</t>
    <rPh sb="0" eb="2">
      <t>ジギョウ</t>
    </rPh>
    <rPh sb="2" eb="3">
      <t>スウ</t>
    </rPh>
    <phoneticPr fontId="33"/>
  </si>
  <si>
    <t>判定</t>
    <rPh sb="0" eb="2">
      <t>ハンテイ</t>
    </rPh>
    <phoneticPr fontId="33"/>
  </si>
  <si>
    <t>エラー（番号不一致）</t>
    <rPh sb="4" eb="6">
      <t>バンゴウ</t>
    </rPh>
    <rPh sb="6" eb="9">
      <t>フイッチ</t>
    </rPh>
    <phoneticPr fontId="33"/>
  </si>
  <si>
    <t>基金該当実施計画上No</t>
    <rPh sb="0" eb="2">
      <t>キキン</t>
    </rPh>
    <rPh sb="2" eb="4">
      <t>ガイトウ</t>
    </rPh>
    <rPh sb="4" eb="6">
      <t>ジッシ</t>
    </rPh>
    <rPh sb="6" eb="8">
      <t>ケイカク</t>
    </rPh>
    <rPh sb="8" eb="9">
      <t>ジョウ</t>
    </rPh>
    <phoneticPr fontId="33"/>
  </si>
  <si>
    <t>数式で表現すると面倒なので、以下のとおり基金に○が入っているNoを拾えるようにする</t>
    <rPh sb="0" eb="2">
      <t>スウシキ</t>
    </rPh>
    <rPh sb="3" eb="5">
      <t>ヒョウゲン</t>
    </rPh>
    <rPh sb="8" eb="10">
      <t>メンドウ</t>
    </rPh>
    <rPh sb="14" eb="16">
      <t>イカ</t>
    </rPh>
    <rPh sb="20" eb="22">
      <t>キキン</t>
    </rPh>
    <rPh sb="25" eb="26">
      <t>ハイ</t>
    </rPh>
    <rPh sb="33" eb="34">
      <t>ヒロ</t>
    </rPh>
    <phoneticPr fontId="33"/>
  </si>
  <si>
    <t>協力要請推進枠又は検査促進枠の地方負担分に充当</t>
    <rPh sb="0" eb="2">
      <t>キョウリョク</t>
    </rPh>
    <rPh sb="2" eb="4">
      <t>ヨウセイ</t>
    </rPh>
    <rPh sb="4" eb="6">
      <t>スイシン</t>
    </rPh>
    <rPh sb="6" eb="7">
      <t>ワク</t>
    </rPh>
    <rPh sb="7" eb="8">
      <t>マタ</t>
    </rPh>
    <rPh sb="9" eb="11">
      <t>ケンサ</t>
    </rPh>
    <rPh sb="11" eb="13">
      <t>ソクシン</t>
    </rPh>
    <rPh sb="13" eb="14">
      <t>ワク</t>
    </rPh>
    <rPh sb="15" eb="17">
      <t>チホウ</t>
    </rPh>
    <rPh sb="17" eb="20">
      <t>フタンブン</t>
    </rPh>
    <rPh sb="21" eb="23">
      <t>ジュウトウ</t>
    </rPh>
    <phoneticPr fontId="33"/>
  </si>
  <si>
    <t>事業始期_協力金等</t>
    <rPh sb="0" eb="2">
      <t>ジギョウ</t>
    </rPh>
    <rPh sb="2" eb="4">
      <t>シキ</t>
    </rPh>
    <rPh sb="5" eb="8">
      <t>キョウリョクキン</t>
    </rPh>
    <rPh sb="8" eb="9">
      <t>トウ</t>
    </rPh>
    <phoneticPr fontId="20"/>
  </si>
  <si>
    <t>R3.4</t>
    <phoneticPr fontId="20"/>
  </si>
  <si>
    <t>R3.5</t>
  </si>
  <si>
    <t>R3.6</t>
  </si>
  <si>
    <t>R3.7</t>
  </si>
  <si>
    <t>R3.8</t>
  </si>
  <si>
    <t>R3.9</t>
  </si>
  <si>
    <t>R3.10</t>
  </si>
  <si>
    <t>R3.11</t>
  </si>
  <si>
    <t>R3.12</t>
  </si>
  <si>
    <t>R4.2</t>
    <phoneticPr fontId="20"/>
  </si>
  <si>
    <t>R4.3</t>
    <phoneticPr fontId="20"/>
  </si>
  <si>
    <t>予算区分_地単_通常</t>
    <rPh sb="0" eb="2">
      <t>ヨサン</t>
    </rPh>
    <rPh sb="2" eb="4">
      <t>クブン</t>
    </rPh>
    <rPh sb="5" eb="6">
      <t>チ</t>
    </rPh>
    <rPh sb="6" eb="7">
      <t>タン</t>
    </rPh>
    <rPh sb="8" eb="10">
      <t>ツウジョウ</t>
    </rPh>
    <phoneticPr fontId="20"/>
  </si>
  <si>
    <t>予算区分_地単_協力金等</t>
    <rPh sb="0" eb="2">
      <t>ヨサン</t>
    </rPh>
    <rPh sb="2" eb="4">
      <t>クブン</t>
    </rPh>
    <rPh sb="5" eb="6">
      <t>チ</t>
    </rPh>
    <rPh sb="6" eb="7">
      <t>タン</t>
    </rPh>
    <rPh sb="8" eb="11">
      <t>キョウリョクキン</t>
    </rPh>
    <rPh sb="11" eb="12">
      <t>トウ</t>
    </rPh>
    <phoneticPr fontId="20"/>
  </si>
  <si>
    <r>
      <t>国庫補助事業と地方単独事業の別に間違いが無いか（制度要綱別表に掲載された事業の裏負担に充てる場合以外はすべて地方単独事業</t>
    </r>
    <r>
      <rPr>
        <sz val="14"/>
        <rFont val="ＭＳ Ｐゴシック"/>
        <family val="3"/>
        <charset val="128"/>
      </rPr>
      <t>。なお、制度要綱別表に掲載された事業以外の国庫補助事業等の地方負担に臨時交付金は充てられないことに留意すること。）</t>
    </r>
    <phoneticPr fontId="33"/>
  </si>
  <si>
    <t>各事業について、実施の確実性が十分に見込まれるものであるか、また、新型コロナウイルスとの関連性が明らかであるか（コロナ対策として追加的に必要になった経費であるという点等が自治体として整理されているか）</t>
    <phoneticPr fontId="33"/>
  </si>
  <si>
    <t>すべての事業において、事業の概要の①目的・効果に、新型コロナウイルスとの関連性について明記されているか（例：新型コロナウイルス感染拡大防止のため～、新型コロナウイルスの影響を受ける～　等）</t>
    <phoneticPr fontId="20"/>
  </si>
  <si>
    <t>事業の概要に、①目的・効果、②交付金を充当する経費内容、③積算根拠（対象数、単価等）④事業の対象（交付対象者、対象施設等）について、記入要領等に基づきそれぞれ明記されているか</t>
    <phoneticPr fontId="20"/>
  </si>
  <si>
    <t>補助・単独</t>
    <rPh sb="0" eb="2">
      <t>ホジョ</t>
    </rPh>
    <rPh sb="3" eb="5">
      <t>タンドク</t>
    </rPh>
    <phoneticPr fontId="20"/>
  </si>
  <si>
    <t>特定事業者等支援</t>
    <phoneticPr fontId="20"/>
  </si>
  <si>
    <t>協力要請推進枠又は検査促進枠の地方負担分に充当_地単</t>
    <rPh sb="24" eb="25">
      <t>チ</t>
    </rPh>
    <rPh sb="25" eb="26">
      <t>タン</t>
    </rPh>
    <phoneticPr fontId="20"/>
  </si>
  <si>
    <t>協力要請推進枠又は検査促進枠の地方負担分に充当_補助</t>
    <rPh sb="24" eb="26">
      <t>ホジョ</t>
    </rPh>
    <phoneticPr fontId="20"/>
  </si>
  <si>
    <t>－</t>
    <phoneticPr fontId="20"/>
  </si>
  <si>
    <t>個人を対象とした給付金等</t>
    <phoneticPr fontId="20"/>
  </si>
  <si>
    <t>基金_補助</t>
    <rPh sb="0" eb="2">
      <t>キキン</t>
    </rPh>
    <rPh sb="3" eb="5">
      <t>ホジョ</t>
    </rPh>
    <phoneticPr fontId="20"/>
  </si>
  <si>
    <t>基金の要件</t>
    <rPh sb="0" eb="2">
      <t>キキン</t>
    </rPh>
    <rPh sb="3" eb="5">
      <t>ヨウケン</t>
    </rPh>
    <phoneticPr fontId="20"/>
  </si>
  <si>
    <t>協力要請推進枠又は検査促進枠の地方負担分に充当_フラグ</t>
    <phoneticPr fontId="33"/>
  </si>
  <si>
    <t>基金_フラグ</t>
    <rPh sb="0" eb="2">
      <t>キキン</t>
    </rPh>
    <phoneticPr fontId="33"/>
  </si>
  <si>
    <t>事業始期_フラグ</t>
    <rPh sb="0" eb="2">
      <t>ジギョウ</t>
    </rPh>
    <rPh sb="2" eb="4">
      <t>シキ</t>
    </rPh>
    <phoneticPr fontId="33"/>
  </si>
  <si>
    <t>事業始期_補助</t>
    <rPh sb="0" eb="2">
      <t>ジギョウ</t>
    </rPh>
    <rPh sb="2" eb="4">
      <t>シキ</t>
    </rPh>
    <rPh sb="5" eb="7">
      <t>ホジョ</t>
    </rPh>
    <phoneticPr fontId="20"/>
  </si>
  <si>
    <t>事業終期_フラグ</t>
    <rPh sb="0" eb="2">
      <t>ジギョウ</t>
    </rPh>
    <rPh sb="2" eb="4">
      <t>シュウキ</t>
    </rPh>
    <phoneticPr fontId="33"/>
  </si>
  <si>
    <t>基金_地単_通常</t>
    <rPh sb="0" eb="2">
      <t>キキン</t>
    </rPh>
    <rPh sb="3" eb="4">
      <t>チ</t>
    </rPh>
    <rPh sb="4" eb="5">
      <t>タン</t>
    </rPh>
    <rPh sb="6" eb="8">
      <t>ツウジョウ</t>
    </rPh>
    <phoneticPr fontId="20"/>
  </si>
  <si>
    <t>基金_地単_協力金等</t>
    <rPh sb="0" eb="2">
      <t>キキン</t>
    </rPh>
    <rPh sb="3" eb="4">
      <t>チ</t>
    </rPh>
    <rPh sb="4" eb="5">
      <t>タン</t>
    </rPh>
    <rPh sb="6" eb="9">
      <t>キョウリョクキン</t>
    </rPh>
    <rPh sb="9" eb="10">
      <t>トウ</t>
    </rPh>
    <phoneticPr fontId="20"/>
  </si>
  <si>
    <t>予算区分_フラグ</t>
    <rPh sb="0" eb="2">
      <t>ヨサン</t>
    </rPh>
    <rPh sb="2" eb="4">
      <t>クブン</t>
    </rPh>
    <phoneticPr fontId="33"/>
  </si>
  <si>
    <t>予算区分_補助</t>
    <rPh sb="0" eb="2">
      <t>ヨサン</t>
    </rPh>
    <rPh sb="2" eb="4">
      <t>クブン</t>
    </rPh>
    <rPh sb="5" eb="7">
      <t>ホジョ</t>
    </rPh>
    <phoneticPr fontId="20"/>
  </si>
  <si>
    <t>交付対象経費</t>
    <rPh sb="0" eb="2">
      <t>コウフ</t>
    </rPh>
    <rPh sb="2" eb="4">
      <t>タイショウ</t>
    </rPh>
    <rPh sb="4" eb="6">
      <t>ケイヒ</t>
    </rPh>
    <phoneticPr fontId="33"/>
  </si>
  <si>
    <t>交付対象経費</t>
    <rPh sb="0" eb="2">
      <t>コウフ</t>
    </rPh>
    <rPh sb="2" eb="4">
      <t>タイショウ</t>
    </rPh>
    <rPh sb="4" eb="6">
      <t>ケイヒ</t>
    </rPh>
    <phoneticPr fontId="20"/>
  </si>
  <si>
    <t>エラー（地単事業に国庫補助額の入力あり）</t>
    <rPh sb="4" eb="5">
      <t>チ</t>
    </rPh>
    <rPh sb="5" eb="6">
      <t>タン</t>
    </rPh>
    <rPh sb="6" eb="8">
      <t>ジギョウ</t>
    </rPh>
    <rPh sb="9" eb="11">
      <t>コッコ</t>
    </rPh>
    <rPh sb="11" eb="13">
      <t>ホジョ</t>
    </rPh>
    <rPh sb="13" eb="14">
      <t>ガク</t>
    </rPh>
    <rPh sb="15" eb="17">
      <t>ニュウリョク</t>
    </rPh>
    <phoneticPr fontId="33"/>
  </si>
  <si>
    <t>エラー（国庫補助事業の名称が別表の名称と不一致）</t>
    <rPh sb="4" eb="6">
      <t>コッコ</t>
    </rPh>
    <rPh sb="6" eb="8">
      <t>ホジョ</t>
    </rPh>
    <rPh sb="8" eb="10">
      <t>ジギョウ</t>
    </rPh>
    <rPh sb="11" eb="13">
      <t>メイショウ</t>
    </rPh>
    <rPh sb="14" eb="16">
      <t>ベッピョウ</t>
    </rPh>
    <rPh sb="17" eb="19">
      <t>メイショウ</t>
    </rPh>
    <rPh sb="20" eb="23">
      <t>フイッチ</t>
    </rPh>
    <phoneticPr fontId="20"/>
  </si>
  <si>
    <t>エラー（事業始期選択漏れ）</t>
    <rPh sb="4" eb="6">
      <t>ジギョウ</t>
    </rPh>
    <rPh sb="6" eb="8">
      <t>シキ</t>
    </rPh>
    <rPh sb="8" eb="10">
      <t>センタク</t>
    </rPh>
    <rPh sb="10" eb="11">
      <t>モ</t>
    </rPh>
    <phoneticPr fontId="20"/>
  </si>
  <si>
    <t>エラー（事業終期選択漏れ）</t>
    <rPh sb="4" eb="6">
      <t>ジギョウ</t>
    </rPh>
    <rPh sb="6" eb="8">
      <t>シュウキ</t>
    </rPh>
    <rPh sb="8" eb="10">
      <t>センタク</t>
    </rPh>
    <rPh sb="10" eb="11">
      <t>モ</t>
    </rPh>
    <phoneticPr fontId="20"/>
  </si>
  <si>
    <t>エラー（予算区分選択漏れ）</t>
    <rPh sb="4" eb="6">
      <t>ヨサン</t>
    </rPh>
    <rPh sb="6" eb="8">
      <t>クブン</t>
    </rPh>
    <rPh sb="8" eb="10">
      <t>センタク</t>
    </rPh>
    <rPh sb="10" eb="11">
      <t>モ</t>
    </rPh>
    <phoneticPr fontId="20"/>
  </si>
  <si>
    <t>エラー（プルダウン外の入力）</t>
    <rPh sb="9" eb="10">
      <t>ガイ</t>
    </rPh>
    <rPh sb="11" eb="13">
      <t>ニュウリョク</t>
    </rPh>
    <phoneticPr fontId="33"/>
  </si>
  <si>
    <t>コピー＆ペーストやオートフィル機能により、プルダウンより選択する項目について、選択肢外の記載がされていないか。</t>
    <rPh sb="15" eb="17">
      <t>キノウ</t>
    </rPh>
    <rPh sb="28" eb="30">
      <t>センタク</t>
    </rPh>
    <rPh sb="32" eb="34">
      <t>コウモク</t>
    </rPh>
    <rPh sb="39" eb="42">
      <t>センタクシ</t>
    </rPh>
    <rPh sb="42" eb="43">
      <t>ガイ</t>
    </rPh>
    <rPh sb="44" eb="46">
      <t>キサイ</t>
    </rPh>
    <phoneticPr fontId="33"/>
  </si>
  <si>
    <t>予算区分確認用</t>
    <rPh sb="0" eb="2">
      <t>ヨサン</t>
    </rPh>
    <rPh sb="2" eb="4">
      <t>クブン</t>
    </rPh>
    <rPh sb="4" eb="6">
      <t>カクニン</t>
    </rPh>
    <rPh sb="6" eb="7">
      <t>ヨウ</t>
    </rPh>
    <phoneticPr fontId="20"/>
  </si>
  <si>
    <t>R2.11</t>
    <phoneticPr fontId="20"/>
  </si>
  <si>
    <t>R2.12</t>
    <phoneticPr fontId="20"/>
  </si>
  <si>
    <t>R3.1</t>
    <phoneticPr fontId="20"/>
  </si>
  <si>
    <t>R3.2</t>
    <phoneticPr fontId="20"/>
  </si>
  <si>
    <t>R3.3</t>
    <phoneticPr fontId="20"/>
  </si>
  <si>
    <t>R2補正（地）</t>
    <rPh sb="2" eb="4">
      <t>ホセイ</t>
    </rPh>
    <rPh sb="5" eb="6">
      <t>チ</t>
    </rPh>
    <phoneticPr fontId="20"/>
  </si>
  <si>
    <t>R2予備費（地）</t>
    <rPh sb="2" eb="5">
      <t>ヨビヒ</t>
    </rPh>
    <rPh sb="6" eb="7">
      <t>チ</t>
    </rPh>
    <phoneticPr fontId="20"/>
  </si>
  <si>
    <t>経済対策との関係</t>
    <phoneticPr fontId="33"/>
  </si>
  <si>
    <t>コロナ感染症への対応として必要な事業</t>
    <phoneticPr fontId="33"/>
  </si>
  <si>
    <t>対象外経費に臨時交付金を充当していない</t>
    <rPh sb="0" eb="2">
      <t>タイショウ</t>
    </rPh>
    <rPh sb="2" eb="3">
      <t>ガイ</t>
    </rPh>
    <rPh sb="3" eb="5">
      <t>ケイヒ</t>
    </rPh>
    <rPh sb="6" eb="8">
      <t>リンジ</t>
    </rPh>
    <rPh sb="8" eb="11">
      <t>コウフキン</t>
    </rPh>
    <rPh sb="12" eb="14">
      <t>ジュウトウ</t>
    </rPh>
    <phoneticPr fontId="33"/>
  </si>
  <si>
    <t>コロナ感染症への対応として必要な事業</t>
    <phoneticPr fontId="20"/>
  </si>
  <si>
    <t>対象外経費に臨時交付金を充当していない</t>
    <phoneticPr fontId="20"/>
  </si>
  <si>
    <t>エラー（予算区分誤り※想定外のプルダウン選択）</t>
    <rPh sb="4" eb="6">
      <t>ヨサン</t>
    </rPh>
    <rPh sb="6" eb="8">
      <t>クブン</t>
    </rPh>
    <rPh sb="8" eb="9">
      <t>アヤマ</t>
    </rPh>
    <rPh sb="11" eb="13">
      <t>ソウテイ</t>
    </rPh>
    <rPh sb="13" eb="14">
      <t>ガイ</t>
    </rPh>
    <rPh sb="20" eb="22">
      <t>センタク</t>
    </rPh>
    <phoneticPr fontId="20"/>
  </si>
  <si>
    <t>協力要請推進枠又は検査促進枠の地方負担分に充当、特定事業者等支援、個人を対象とした給付金等、基金が選択されているか</t>
    <rPh sb="24" eb="26">
      <t>トクテイ</t>
    </rPh>
    <rPh sb="26" eb="29">
      <t>ジギョウシャ</t>
    </rPh>
    <rPh sb="29" eb="30">
      <t>トウ</t>
    </rPh>
    <rPh sb="30" eb="32">
      <t>シエン</t>
    </rPh>
    <rPh sb="33" eb="35">
      <t>コジン</t>
    </rPh>
    <rPh sb="36" eb="38">
      <t>タイショウ</t>
    </rPh>
    <rPh sb="41" eb="44">
      <t>キュウフキン</t>
    </rPh>
    <rPh sb="44" eb="45">
      <t>トウ</t>
    </rPh>
    <rPh sb="46" eb="48">
      <t>キキン</t>
    </rPh>
    <rPh sb="49" eb="51">
      <t>センタク</t>
    </rPh>
    <phoneticPr fontId="20"/>
  </si>
  <si>
    <t>エラー（臨時交付金対象外の事業）</t>
    <rPh sb="4" eb="6">
      <t>リンジ</t>
    </rPh>
    <rPh sb="6" eb="9">
      <t>コウフキン</t>
    </rPh>
    <rPh sb="9" eb="11">
      <t>タイショウ</t>
    </rPh>
    <rPh sb="11" eb="12">
      <t>ガイ</t>
    </rPh>
    <rPh sb="13" eb="15">
      <t>ジギョウ</t>
    </rPh>
    <phoneticPr fontId="20"/>
  </si>
  <si>
    <t>コロナ感染症への対応として必要な事業、経済対策との関係、対象外経費に臨時交付金を充当していないが選択されているか</t>
    <rPh sb="3" eb="5">
      <t>カンセン</t>
    </rPh>
    <rPh sb="5" eb="6">
      <t>ショウ</t>
    </rPh>
    <rPh sb="8" eb="10">
      <t>タイオウ</t>
    </rPh>
    <rPh sb="13" eb="15">
      <t>ヒツヨウ</t>
    </rPh>
    <rPh sb="16" eb="18">
      <t>ジギョウ</t>
    </rPh>
    <rPh sb="19" eb="21">
      <t>ケイザイ</t>
    </rPh>
    <rPh sb="21" eb="23">
      <t>タイサク</t>
    </rPh>
    <rPh sb="25" eb="27">
      <t>カンケイ</t>
    </rPh>
    <rPh sb="28" eb="30">
      <t>タイショウ</t>
    </rPh>
    <rPh sb="30" eb="31">
      <t>ガイ</t>
    </rPh>
    <rPh sb="31" eb="33">
      <t>ケイヒ</t>
    </rPh>
    <rPh sb="34" eb="36">
      <t>リンジ</t>
    </rPh>
    <rPh sb="36" eb="39">
      <t>コウフキン</t>
    </rPh>
    <rPh sb="40" eb="42">
      <t>ジュウトウ</t>
    </rPh>
    <rPh sb="48" eb="50">
      <t>センタク</t>
    </rPh>
    <phoneticPr fontId="33"/>
  </si>
  <si>
    <t>③-Ⅰ-１．医療提供体制の強化</t>
    <rPh sb="6" eb="8">
      <t>イリョウ</t>
    </rPh>
    <rPh sb="8" eb="10">
      <t>テイキョウ</t>
    </rPh>
    <rPh sb="10" eb="12">
      <t>タイセイ</t>
    </rPh>
    <rPh sb="13" eb="15">
      <t>キョウカ</t>
    </rPh>
    <phoneticPr fontId="2"/>
  </si>
  <si>
    <t>③-Ⅰ-２．ワクチン接種の促進、検査の環境整備、治療薬の確保</t>
    <rPh sb="10" eb="12">
      <t>セッシュ</t>
    </rPh>
    <rPh sb="13" eb="15">
      <t>ソクシン</t>
    </rPh>
    <rPh sb="16" eb="18">
      <t>ケンサ</t>
    </rPh>
    <rPh sb="19" eb="21">
      <t>カンキョウ</t>
    </rPh>
    <rPh sb="21" eb="23">
      <t>セイビ</t>
    </rPh>
    <rPh sb="24" eb="27">
      <t>チリョウヤク</t>
    </rPh>
    <rPh sb="28" eb="30">
      <t>カクホ</t>
    </rPh>
    <phoneticPr fontId="2"/>
  </si>
  <si>
    <t>③-Ⅰ-３．感染防止策の徹底</t>
    <rPh sb="6" eb="8">
      <t>カンセン</t>
    </rPh>
    <rPh sb="8" eb="10">
      <t>ボウシ</t>
    </rPh>
    <rPh sb="10" eb="11">
      <t>サク</t>
    </rPh>
    <rPh sb="12" eb="14">
      <t>テッテイ</t>
    </rPh>
    <phoneticPr fontId="2"/>
  </si>
  <si>
    <t>③-Ⅰ-４．事業者への支援</t>
    <rPh sb="6" eb="9">
      <t>ジギョウシャ</t>
    </rPh>
    <rPh sb="11" eb="13">
      <t>シエン</t>
    </rPh>
    <phoneticPr fontId="2"/>
  </si>
  <si>
    <t>③-Ⅰ-５．生活・暮らしへの支援</t>
    <rPh sb="6" eb="8">
      <t>セイカツ</t>
    </rPh>
    <rPh sb="9" eb="10">
      <t>ク</t>
    </rPh>
    <rPh sb="14" eb="16">
      <t>シエン</t>
    </rPh>
    <phoneticPr fontId="2"/>
  </si>
  <si>
    <t>③-Ⅰ-６．エネルギー価格高騰への対応</t>
    <rPh sb="11" eb="13">
      <t>カカク</t>
    </rPh>
    <rPh sb="13" eb="15">
      <t>コウトウ</t>
    </rPh>
    <rPh sb="17" eb="19">
      <t>タイオウ</t>
    </rPh>
    <phoneticPr fontId="2"/>
  </si>
  <si>
    <t>③-Ⅱ-１．安全・安心を確保した社会経済活動の再開</t>
    <rPh sb="6" eb="8">
      <t>アンゼン</t>
    </rPh>
    <rPh sb="9" eb="11">
      <t>アンシン</t>
    </rPh>
    <rPh sb="12" eb="14">
      <t>カクホ</t>
    </rPh>
    <rPh sb="16" eb="18">
      <t>シャカイ</t>
    </rPh>
    <rPh sb="18" eb="20">
      <t>ケイザイ</t>
    </rPh>
    <rPh sb="20" eb="22">
      <t>カツドウ</t>
    </rPh>
    <rPh sb="23" eb="25">
      <t>サイカイ</t>
    </rPh>
    <phoneticPr fontId="1"/>
  </si>
  <si>
    <t>③-Ⅱ-２．ワクチン・治療薬等の国内開発</t>
    <rPh sb="11" eb="14">
      <t>チリョウヤク</t>
    </rPh>
    <rPh sb="14" eb="15">
      <t>トウ</t>
    </rPh>
    <rPh sb="16" eb="18">
      <t>コクナイ</t>
    </rPh>
    <rPh sb="18" eb="20">
      <t>カイハツ</t>
    </rPh>
    <phoneticPr fontId="1"/>
  </si>
  <si>
    <t>③-Ⅱ-３．感染症の収束に向けた国際協力等</t>
    <rPh sb="6" eb="9">
      <t>カンセンショウ</t>
    </rPh>
    <rPh sb="10" eb="12">
      <t>シュウソク</t>
    </rPh>
    <rPh sb="13" eb="14">
      <t>ム</t>
    </rPh>
    <rPh sb="16" eb="18">
      <t>コクサイ</t>
    </rPh>
    <rPh sb="18" eb="20">
      <t>キョウリョク</t>
    </rPh>
    <rPh sb="20" eb="21">
      <t>トウ</t>
    </rPh>
    <phoneticPr fontId="2"/>
  </si>
  <si>
    <t>③-Ⅲ-１．科学技術立国の実現</t>
    <rPh sb="6" eb="8">
      <t>カガク</t>
    </rPh>
    <rPh sb="8" eb="10">
      <t>ギジュツ</t>
    </rPh>
    <rPh sb="10" eb="12">
      <t>リッコク</t>
    </rPh>
    <rPh sb="13" eb="15">
      <t>ジツゲン</t>
    </rPh>
    <phoneticPr fontId="30"/>
  </si>
  <si>
    <t>③-Ⅲ-２．地方を活性化し、世界とつながる「デジタル田園都市国家構想」</t>
    <rPh sb="6" eb="8">
      <t>チホウ</t>
    </rPh>
    <rPh sb="9" eb="12">
      <t>カッセイカ</t>
    </rPh>
    <rPh sb="14" eb="16">
      <t>セカイ</t>
    </rPh>
    <rPh sb="26" eb="28">
      <t>デンエン</t>
    </rPh>
    <rPh sb="28" eb="30">
      <t>トシ</t>
    </rPh>
    <rPh sb="30" eb="32">
      <t>コッカ</t>
    </rPh>
    <rPh sb="32" eb="34">
      <t>コウソウ</t>
    </rPh>
    <phoneticPr fontId="30"/>
  </si>
  <si>
    <t>③-Ⅲ-３．経済安全保障</t>
    <rPh sb="6" eb="8">
      <t>ケイザイ</t>
    </rPh>
    <rPh sb="8" eb="10">
      <t>アンゼン</t>
    </rPh>
    <rPh sb="10" eb="12">
      <t>ホショウ</t>
    </rPh>
    <phoneticPr fontId="20"/>
  </si>
  <si>
    <t>③-Ⅲ-４．公的部門における分配機能の強化等</t>
    <rPh sb="6" eb="8">
      <t>コウテキ</t>
    </rPh>
    <rPh sb="8" eb="10">
      <t>ブモン</t>
    </rPh>
    <rPh sb="14" eb="16">
      <t>ブンパイ</t>
    </rPh>
    <rPh sb="16" eb="18">
      <t>キノウ</t>
    </rPh>
    <rPh sb="19" eb="21">
      <t>キョウカ</t>
    </rPh>
    <rPh sb="21" eb="22">
      <t>トウ</t>
    </rPh>
    <phoneticPr fontId="20"/>
  </si>
  <si>
    <t>Ｂ’</t>
    <phoneticPr fontId="33"/>
  </si>
  <si>
    <t>Ｂ’’</t>
    <phoneticPr fontId="33"/>
  </si>
  <si>
    <t>国のR3予算分（交付限度額①、②、③、④）</t>
    <phoneticPr fontId="33"/>
  </si>
  <si>
    <t>国のR4予算分（交付限度額⑤）</t>
    <phoneticPr fontId="33"/>
  </si>
  <si>
    <t>国のR3予算分（交付限度額①、②、③、④）</t>
    <rPh sb="0" eb="1">
      <t>クニ</t>
    </rPh>
    <rPh sb="4" eb="6">
      <t>ヨサン</t>
    </rPh>
    <rPh sb="6" eb="7">
      <t>ブン</t>
    </rPh>
    <rPh sb="8" eb="10">
      <t>コウフ</t>
    </rPh>
    <rPh sb="10" eb="12">
      <t>ゲンド</t>
    </rPh>
    <rPh sb="12" eb="13">
      <t>ガク</t>
    </rPh>
    <phoneticPr fontId="33"/>
  </si>
  <si>
    <t>コロナ禍において原油価格・物価高騰等に直面する生活者や事業者に対する支援</t>
    <rPh sb="3" eb="4">
      <t>カ</t>
    </rPh>
    <rPh sb="8" eb="10">
      <t>ゲンユ</t>
    </rPh>
    <rPh sb="10" eb="12">
      <t>カカク</t>
    </rPh>
    <rPh sb="13" eb="15">
      <t>ブッカ</t>
    </rPh>
    <rPh sb="15" eb="17">
      <t>コウトウ</t>
    </rPh>
    <rPh sb="17" eb="18">
      <t>トウ</t>
    </rPh>
    <rPh sb="19" eb="21">
      <t>チョクメン</t>
    </rPh>
    <rPh sb="23" eb="26">
      <t>セイカツシャ</t>
    </rPh>
    <rPh sb="27" eb="30">
      <t>ジギョウシャ</t>
    </rPh>
    <rPh sb="31" eb="32">
      <t>タイ</t>
    </rPh>
    <rPh sb="34" eb="36">
      <t>シエン</t>
    </rPh>
    <phoneticPr fontId="33"/>
  </si>
  <si>
    <t>R4予備費（国）</t>
    <rPh sb="2" eb="5">
      <t>ヨビヒ</t>
    </rPh>
    <phoneticPr fontId="20"/>
  </si>
  <si>
    <t>R4予備費（国）</t>
    <phoneticPr fontId="20"/>
  </si>
  <si>
    <t>コロナ禍において原油価格・物価高騰等に直面する生活者や事業者に対する支援</t>
    <phoneticPr fontId="20"/>
  </si>
  <si>
    <t>④-Ⅰ．原油価格高騰対策</t>
    <rPh sb="4" eb="6">
      <t>ゲンユ</t>
    </rPh>
    <rPh sb="6" eb="8">
      <t>カカク</t>
    </rPh>
    <rPh sb="8" eb="10">
      <t>コウトウ</t>
    </rPh>
    <rPh sb="10" eb="12">
      <t>タイサク</t>
    </rPh>
    <phoneticPr fontId="20"/>
  </si>
  <si>
    <t>④-Ⅱ．エネルギー・原材料・食料等安定供給対策</t>
    <rPh sb="10" eb="13">
      <t>ゲンザイリョウ</t>
    </rPh>
    <rPh sb="14" eb="16">
      <t>ショクリョウ</t>
    </rPh>
    <rPh sb="16" eb="17">
      <t>トウ</t>
    </rPh>
    <rPh sb="17" eb="19">
      <t>アンテイ</t>
    </rPh>
    <rPh sb="19" eb="21">
      <t>キョウキュウ</t>
    </rPh>
    <rPh sb="21" eb="23">
      <t>タイサク</t>
    </rPh>
    <phoneticPr fontId="20"/>
  </si>
  <si>
    <t>④-Ⅲ．新たな価格体系への適応の円滑化に向けた中小企業対策等</t>
    <rPh sb="4" eb="5">
      <t>アラ</t>
    </rPh>
    <rPh sb="7" eb="9">
      <t>カカク</t>
    </rPh>
    <rPh sb="9" eb="11">
      <t>タイケイ</t>
    </rPh>
    <rPh sb="13" eb="15">
      <t>テキオウ</t>
    </rPh>
    <rPh sb="16" eb="19">
      <t>エンカツカ</t>
    </rPh>
    <rPh sb="20" eb="21">
      <t>ム</t>
    </rPh>
    <rPh sb="23" eb="25">
      <t>チュウショウ</t>
    </rPh>
    <rPh sb="25" eb="27">
      <t>キギョウ</t>
    </rPh>
    <rPh sb="27" eb="29">
      <t>タイサク</t>
    </rPh>
    <rPh sb="29" eb="30">
      <t>トウ</t>
    </rPh>
    <phoneticPr fontId="20"/>
  </si>
  <si>
    <t>④-Ⅳ．コロナ禍において物価高騰等に直面する生活困窮者等への支援</t>
    <rPh sb="7" eb="8">
      <t>カ</t>
    </rPh>
    <rPh sb="12" eb="14">
      <t>ブッカ</t>
    </rPh>
    <rPh sb="14" eb="16">
      <t>コウトウ</t>
    </rPh>
    <rPh sb="16" eb="17">
      <t>トウ</t>
    </rPh>
    <rPh sb="18" eb="20">
      <t>チョクメン</t>
    </rPh>
    <rPh sb="22" eb="24">
      <t>セイカツ</t>
    </rPh>
    <rPh sb="24" eb="27">
      <t>コンキュウシャ</t>
    </rPh>
    <rPh sb="27" eb="28">
      <t>トウ</t>
    </rPh>
    <rPh sb="30" eb="32">
      <t>シエン</t>
    </rPh>
    <phoneticPr fontId="20"/>
  </si>
  <si>
    <t>経済対策との関係_通常</t>
    <rPh sb="9" eb="11">
      <t>ツウジョウ</t>
    </rPh>
    <phoneticPr fontId="20"/>
  </si>
  <si>
    <t>経済対策との関係_原油</t>
    <rPh sb="9" eb="11">
      <t>ゲンユ</t>
    </rPh>
    <phoneticPr fontId="20"/>
  </si>
  <si>
    <t>エラー（D列選択漏れ）</t>
    <rPh sb="5" eb="6">
      <t>レツ</t>
    </rPh>
    <rPh sb="6" eb="8">
      <t>センタク</t>
    </rPh>
    <rPh sb="8" eb="9">
      <t>モ</t>
    </rPh>
    <phoneticPr fontId="20"/>
  </si>
  <si>
    <t>コロナ禍において原油価格・物価高騰等に直面する生活者や事業者に対する支援が選択されているか</t>
    <rPh sb="3" eb="4">
      <t>カ</t>
    </rPh>
    <rPh sb="8" eb="10">
      <t>ゲンユ</t>
    </rPh>
    <rPh sb="10" eb="12">
      <t>カカク</t>
    </rPh>
    <rPh sb="13" eb="15">
      <t>ブッカ</t>
    </rPh>
    <rPh sb="15" eb="17">
      <t>コウトウ</t>
    </rPh>
    <rPh sb="17" eb="18">
      <t>トウ</t>
    </rPh>
    <rPh sb="19" eb="21">
      <t>チョクメン</t>
    </rPh>
    <rPh sb="23" eb="26">
      <t>セイカツシャ</t>
    </rPh>
    <rPh sb="27" eb="30">
      <t>ジギョウシャ</t>
    </rPh>
    <rPh sb="31" eb="32">
      <t>タイ</t>
    </rPh>
    <rPh sb="34" eb="36">
      <t>シエン</t>
    </rPh>
    <rPh sb="37" eb="39">
      <t>センタク</t>
    </rPh>
    <phoneticPr fontId="33"/>
  </si>
  <si>
    <t>08212</t>
    <phoneticPr fontId="20"/>
  </si>
  <si>
    <t>種類</t>
    <rPh sb="0" eb="2">
      <t>シュルイ</t>
    </rPh>
    <phoneticPr fontId="33"/>
  </si>
  <si>
    <t>Ｂ’’’</t>
    <phoneticPr fontId="33"/>
  </si>
  <si>
    <t>国のR4予算分（交付限度額⑥）</t>
    <phoneticPr fontId="33"/>
  </si>
  <si>
    <t>通常交付金</t>
    <rPh sb="0" eb="2">
      <t>ツウジョウ</t>
    </rPh>
    <rPh sb="2" eb="5">
      <t>コウフキン</t>
    </rPh>
    <phoneticPr fontId="20"/>
  </si>
  <si>
    <t>種類_通常</t>
    <rPh sb="0" eb="2">
      <t>シュルイ</t>
    </rPh>
    <rPh sb="3" eb="5">
      <t>ツウジョウ</t>
    </rPh>
    <phoneticPr fontId="20"/>
  </si>
  <si>
    <t>合計</t>
    <phoneticPr fontId="33"/>
  </si>
  <si>
    <t>⑨を選択した場合、より効果があると考える理由</t>
    <phoneticPr fontId="33"/>
  </si>
  <si>
    <t>交付金の区分</t>
    <rPh sb="0" eb="3">
      <t>コウフキン</t>
    </rPh>
    <rPh sb="4" eb="6">
      <t>クブン</t>
    </rPh>
    <phoneticPr fontId="33"/>
  </si>
  <si>
    <t>交付金の区分_フラグ</t>
    <rPh sb="0" eb="3">
      <t>コウフキン</t>
    </rPh>
    <rPh sb="4" eb="6">
      <t>クブン</t>
    </rPh>
    <phoneticPr fontId="33"/>
  </si>
  <si>
    <t>交付金の区分_高騰</t>
    <rPh sb="0" eb="3">
      <t>コウフキン</t>
    </rPh>
    <rPh sb="4" eb="6">
      <t>クブン</t>
    </rPh>
    <rPh sb="7" eb="9">
      <t>コウトウ</t>
    </rPh>
    <phoneticPr fontId="20"/>
  </si>
  <si>
    <t>交付金の区分_その他</t>
    <rPh sb="0" eb="3">
      <t>コウフキン</t>
    </rPh>
    <rPh sb="4" eb="6">
      <t>クブン</t>
    </rPh>
    <rPh sb="9" eb="10">
      <t>タ</t>
    </rPh>
    <phoneticPr fontId="20"/>
  </si>
  <si>
    <t>①エネルギー・食料品価格等の物価高騰に伴う低所得世帯支援</t>
    <rPh sb="7" eb="10">
      <t>ショクリョウヒン</t>
    </rPh>
    <rPh sb="10" eb="12">
      <t>カカク</t>
    </rPh>
    <rPh sb="12" eb="13">
      <t>トウ</t>
    </rPh>
    <rPh sb="14" eb="16">
      <t>ブッカ</t>
    </rPh>
    <rPh sb="16" eb="18">
      <t>コウトウ</t>
    </rPh>
    <rPh sb="19" eb="20">
      <t>トモナ</t>
    </rPh>
    <rPh sb="21" eb="24">
      <t>テイショトク</t>
    </rPh>
    <rPh sb="24" eb="26">
      <t>セタイ</t>
    </rPh>
    <rPh sb="26" eb="28">
      <t>シエン</t>
    </rPh>
    <phoneticPr fontId="20"/>
  </si>
  <si>
    <t>②エネルギー・食料品価格等の物価高騰に伴う子育て世帯支援</t>
    <rPh sb="7" eb="10">
      <t>ショクリョウヒン</t>
    </rPh>
    <rPh sb="10" eb="12">
      <t>カカク</t>
    </rPh>
    <rPh sb="12" eb="13">
      <t>トウ</t>
    </rPh>
    <rPh sb="14" eb="16">
      <t>ブッカ</t>
    </rPh>
    <rPh sb="16" eb="18">
      <t>コウトウ</t>
    </rPh>
    <rPh sb="19" eb="20">
      <t>トモナ</t>
    </rPh>
    <rPh sb="21" eb="23">
      <t>コソダ</t>
    </rPh>
    <rPh sb="24" eb="26">
      <t>セタイ</t>
    </rPh>
    <rPh sb="26" eb="28">
      <t>シエン</t>
    </rPh>
    <phoneticPr fontId="20"/>
  </si>
  <si>
    <t>④省エネ家電等への買い換え促進による生活者支援</t>
    <rPh sb="1" eb="2">
      <t>ショウ</t>
    </rPh>
    <rPh sb="4" eb="6">
      <t>カデン</t>
    </rPh>
    <rPh sb="6" eb="7">
      <t>トウ</t>
    </rPh>
    <rPh sb="9" eb="10">
      <t>カ</t>
    </rPh>
    <rPh sb="11" eb="12">
      <t>カ</t>
    </rPh>
    <rPh sb="13" eb="15">
      <t>ソクシン</t>
    </rPh>
    <rPh sb="18" eb="21">
      <t>セイカツシャ</t>
    </rPh>
    <rPh sb="21" eb="23">
      <t>シエン</t>
    </rPh>
    <phoneticPr fontId="20"/>
  </si>
  <si>
    <t>⑤医療・介護・保育施設、公衆浴場等に対する物価高騰対策支援</t>
    <rPh sb="1" eb="3">
      <t>イリョウ</t>
    </rPh>
    <rPh sb="4" eb="6">
      <t>カイゴ</t>
    </rPh>
    <rPh sb="7" eb="9">
      <t>ホイク</t>
    </rPh>
    <rPh sb="9" eb="11">
      <t>シセツ</t>
    </rPh>
    <rPh sb="12" eb="14">
      <t>コウシュウ</t>
    </rPh>
    <rPh sb="14" eb="16">
      <t>ヨクジョウ</t>
    </rPh>
    <rPh sb="16" eb="17">
      <t>トウ</t>
    </rPh>
    <rPh sb="18" eb="19">
      <t>タイ</t>
    </rPh>
    <rPh sb="21" eb="23">
      <t>ブッカ</t>
    </rPh>
    <rPh sb="23" eb="25">
      <t>コウトウ</t>
    </rPh>
    <rPh sb="25" eb="27">
      <t>タイサク</t>
    </rPh>
    <rPh sb="27" eb="29">
      <t>シエン</t>
    </rPh>
    <phoneticPr fontId="20"/>
  </si>
  <si>
    <t>⑥農林水産業における物価高騰対策支援</t>
    <rPh sb="1" eb="3">
      <t>ノウリン</t>
    </rPh>
    <rPh sb="3" eb="6">
      <t>スイサンギョウ</t>
    </rPh>
    <rPh sb="10" eb="12">
      <t>ブッカ</t>
    </rPh>
    <rPh sb="12" eb="14">
      <t>コウトウ</t>
    </rPh>
    <rPh sb="14" eb="16">
      <t>タイサク</t>
    </rPh>
    <rPh sb="16" eb="18">
      <t>シエン</t>
    </rPh>
    <phoneticPr fontId="20"/>
  </si>
  <si>
    <t>⑦中小企業に対するエネルギー価格高騰対策支援</t>
    <rPh sb="1" eb="3">
      <t>チュウショウ</t>
    </rPh>
    <rPh sb="3" eb="5">
      <t>キギョウ</t>
    </rPh>
    <rPh sb="6" eb="7">
      <t>タイ</t>
    </rPh>
    <rPh sb="14" eb="16">
      <t>カカク</t>
    </rPh>
    <rPh sb="16" eb="18">
      <t>コウトウ</t>
    </rPh>
    <rPh sb="18" eb="20">
      <t>タイサク</t>
    </rPh>
    <rPh sb="20" eb="22">
      <t>シエン</t>
    </rPh>
    <phoneticPr fontId="20"/>
  </si>
  <si>
    <t>⑧地域公共交通や地域観光業等に対する支援</t>
    <rPh sb="1" eb="3">
      <t>チイキ</t>
    </rPh>
    <rPh sb="3" eb="5">
      <t>コウキョウ</t>
    </rPh>
    <rPh sb="5" eb="7">
      <t>コウツウ</t>
    </rPh>
    <rPh sb="8" eb="10">
      <t>チイキ</t>
    </rPh>
    <rPh sb="10" eb="12">
      <t>カンコウ</t>
    </rPh>
    <rPh sb="12" eb="13">
      <t>ギョウ</t>
    </rPh>
    <rPh sb="13" eb="14">
      <t>トウ</t>
    </rPh>
    <rPh sb="15" eb="16">
      <t>タイ</t>
    </rPh>
    <rPh sb="18" eb="20">
      <t>シエン</t>
    </rPh>
    <phoneticPr fontId="20"/>
  </si>
  <si>
    <t>⑨推薦事業メニューよりも更に効果があると考える支援</t>
    <rPh sb="1" eb="3">
      <t>スイセン</t>
    </rPh>
    <rPh sb="3" eb="5">
      <t>ジギョウ</t>
    </rPh>
    <rPh sb="12" eb="13">
      <t>サラ</t>
    </rPh>
    <rPh sb="14" eb="16">
      <t>コウカ</t>
    </rPh>
    <rPh sb="20" eb="21">
      <t>カンガ</t>
    </rPh>
    <rPh sb="23" eb="25">
      <t>シエン</t>
    </rPh>
    <phoneticPr fontId="20"/>
  </si>
  <si>
    <t>自治体利用欄</t>
    <rPh sb="0" eb="3">
      <t>ジチタイ</t>
    </rPh>
    <rPh sb="3" eb="5">
      <t>リヨウ</t>
    </rPh>
    <rPh sb="5" eb="6">
      <t>ラン</t>
    </rPh>
    <phoneticPr fontId="20"/>
  </si>
  <si>
    <t>⑨を選択した場合より効果があると考える理由</t>
    <phoneticPr fontId="20"/>
  </si>
  <si>
    <t>⑨を選択した場合より効果があると考える理由</t>
    <phoneticPr fontId="33"/>
  </si>
  <si>
    <t>エラー（交付金の区分誤り※想定外のプルダウン選択）</t>
    <rPh sb="4" eb="7">
      <t>コウフキン</t>
    </rPh>
    <rPh sb="8" eb="10">
      <t>クブン</t>
    </rPh>
    <rPh sb="10" eb="11">
      <t>アヤマ</t>
    </rPh>
    <rPh sb="13" eb="15">
      <t>ソウテイ</t>
    </rPh>
    <rPh sb="15" eb="16">
      <t>ガイ</t>
    </rPh>
    <rPh sb="22" eb="24">
      <t>センタク</t>
    </rPh>
    <phoneticPr fontId="20"/>
  </si>
  <si>
    <t>エラー（H～J列選択漏れ）</t>
    <rPh sb="7" eb="8">
      <t>レツ</t>
    </rPh>
    <rPh sb="8" eb="10">
      <t>センタク</t>
    </rPh>
    <rPh sb="10" eb="11">
      <t>モ</t>
    </rPh>
    <phoneticPr fontId="20"/>
  </si>
  <si>
    <t>エラー（種類誤り※想定外のプルダウン選択）</t>
    <rPh sb="4" eb="6">
      <t>シュルイ</t>
    </rPh>
    <rPh sb="6" eb="7">
      <t>アヤマ</t>
    </rPh>
    <rPh sb="9" eb="11">
      <t>ソウテイ</t>
    </rPh>
    <rPh sb="11" eb="12">
      <t>ガイ</t>
    </rPh>
    <rPh sb="18" eb="20">
      <t>センタク</t>
    </rPh>
    <phoneticPr fontId="20"/>
  </si>
  <si>
    <t>エラー（K列選択漏れ）</t>
    <rPh sb="5" eb="6">
      <t>レツ</t>
    </rPh>
    <rPh sb="6" eb="8">
      <t>センタク</t>
    </rPh>
    <rPh sb="8" eb="9">
      <t>モ</t>
    </rPh>
    <phoneticPr fontId="20"/>
  </si>
  <si>
    <t>エラー（L列記載誤り）</t>
    <rPh sb="5" eb="6">
      <t>レツ</t>
    </rPh>
    <rPh sb="6" eb="8">
      <t>キサイ</t>
    </rPh>
    <rPh sb="8" eb="9">
      <t>アヤマ</t>
    </rPh>
    <phoneticPr fontId="20"/>
  </si>
  <si>
    <t>エラー（通常分(非物価)にＢ’’,B’’’の入力あり）</t>
    <rPh sb="4" eb="6">
      <t>ツウジョウ</t>
    </rPh>
    <rPh sb="6" eb="7">
      <t>ブン</t>
    </rPh>
    <rPh sb="8" eb="9">
      <t>ヒ</t>
    </rPh>
    <rPh sb="9" eb="11">
      <t>ブッカ</t>
    </rPh>
    <rPh sb="22" eb="24">
      <t>ニュウリョク</t>
    </rPh>
    <phoneticPr fontId="33"/>
  </si>
  <si>
    <t>エラー（通常分(物価)にB’’’の入力あり）</t>
    <rPh sb="4" eb="6">
      <t>ツウジョウ</t>
    </rPh>
    <rPh sb="6" eb="7">
      <t>ブン</t>
    </rPh>
    <rPh sb="8" eb="10">
      <t>ブッカ</t>
    </rPh>
    <rPh sb="17" eb="19">
      <t>ニュウリョク</t>
    </rPh>
    <phoneticPr fontId="33"/>
  </si>
  <si>
    <t>国のR4予算分(R4.4.28)（交付限度額⑤）</t>
    <rPh sb="0" eb="1">
      <t>クニ</t>
    </rPh>
    <rPh sb="4" eb="6">
      <t>ヨサン</t>
    </rPh>
    <rPh sb="6" eb="7">
      <t>ブン</t>
    </rPh>
    <rPh sb="17" eb="19">
      <t>コウフ</t>
    </rPh>
    <rPh sb="19" eb="21">
      <t>ゲンド</t>
    </rPh>
    <rPh sb="21" eb="22">
      <t>ガク</t>
    </rPh>
    <phoneticPr fontId="33"/>
  </si>
  <si>
    <t>エラー（基金誤り※想定外のプルダウン選択）</t>
    <rPh sb="4" eb="6">
      <t>キキン</t>
    </rPh>
    <rPh sb="6" eb="7">
      <t>アヤマ</t>
    </rPh>
    <rPh sb="9" eb="11">
      <t>ソウテイ</t>
    </rPh>
    <rPh sb="11" eb="12">
      <t>ガイ</t>
    </rPh>
    <rPh sb="18" eb="20">
      <t>センタク</t>
    </rPh>
    <phoneticPr fontId="20"/>
  </si>
  <si>
    <t>交付金の区分がきちんと選択されているか</t>
    <rPh sb="0" eb="3">
      <t>コウフキン</t>
    </rPh>
    <rPh sb="4" eb="6">
      <t>クブン</t>
    </rPh>
    <rPh sb="11" eb="13">
      <t>センタク</t>
    </rPh>
    <phoneticPr fontId="33"/>
  </si>
  <si>
    <t>種類において⑨推薦事業メニューよりも更に効果があると考える支援を選択した事業について、その理由を記載しているか</t>
    <rPh sb="0" eb="2">
      <t>シュルイ</t>
    </rPh>
    <rPh sb="32" eb="34">
      <t>センタク</t>
    </rPh>
    <rPh sb="36" eb="38">
      <t>ジギョウ</t>
    </rPh>
    <rPh sb="45" eb="47">
      <t>リユウ</t>
    </rPh>
    <rPh sb="48" eb="50">
      <t>キサイ</t>
    </rPh>
    <phoneticPr fontId="33"/>
  </si>
  <si>
    <t>エラー（交付対象経費0）</t>
    <rPh sb="4" eb="6">
      <t>コウフ</t>
    </rPh>
    <rPh sb="6" eb="8">
      <t>タイショウ</t>
    </rPh>
    <rPh sb="8" eb="10">
      <t>ケイヒ</t>
    </rPh>
    <phoneticPr fontId="33"/>
  </si>
  <si>
    <t>交付対象経費が0より大きくなっているか</t>
    <rPh sb="0" eb="2">
      <t>コウフ</t>
    </rPh>
    <rPh sb="2" eb="4">
      <t>タイショウ</t>
    </rPh>
    <rPh sb="4" eb="6">
      <t>ケイヒ</t>
    </rPh>
    <rPh sb="10" eb="11">
      <t>オオ</t>
    </rPh>
    <phoneticPr fontId="33"/>
  </si>
  <si>
    <t>③消費下支え等を通じた生活者支援</t>
    <rPh sb="1" eb="3">
      <t>ショウヒ</t>
    </rPh>
    <rPh sb="3" eb="4">
      <t>シタ</t>
    </rPh>
    <rPh sb="4" eb="5">
      <t>ササ</t>
    </rPh>
    <rPh sb="6" eb="7">
      <t>トウ</t>
    </rPh>
    <rPh sb="8" eb="9">
      <t>ツウ</t>
    </rPh>
    <rPh sb="11" eb="14">
      <t>セイカツシャ</t>
    </rPh>
    <rPh sb="14" eb="16">
      <t>シエン</t>
    </rPh>
    <phoneticPr fontId="20"/>
  </si>
  <si>
    <t>重点交付金について、種類がきちんと選択されているか
（通常分交付金については-が選択されているか）</t>
    <rPh sb="0" eb="2">
      <t>ジュウテン</t>
    </rPh>
    <rPh sb="2" eb="5">
      <t>コウフキン</t>
    </rPh>
    <rPh sb="10" eb="12">
      <t>シュルイ</t>
    </rPh>
    <rPh sb="17" eb="19">
      <t>センタク</t>
    </rPh>
    <rPh sb="27" eb="29">
      <t>ツウジョウ</t>
    </rPh>
    <rPh sb="29" eb="30">
      <t>ブン</t>
    </rPh>
    <rPh sb="30" eb="33">
      <t>コウフキン</t>
    </rPh>
    <rPh sb="40" eb="42">
      <t>センタク</t>
    </rPh>
    <phoneticPr fontId="33"/>
  </si>
  <si>
    <t>重点交付金</t>
    <rPh sb="0" eb="2">
      <t>ジュウテン</t>
    </rPh>
    <rPh sb="2" eb="5">
      <t>コウフキン</t>
    </rPh>
    <phoneticPr fontId="20"/>
  </si>
  <si>
    <t>種類_重点</t>
    <rPh sb="0" eb="2">
      <t>シュルイ</t>
    </rPh>
    <rPh sb="3" eb="5">
      <t>ジュウテン</t>
    </rPh>
    <phoneticPr fontId="20"/>
  </si>
  <si>
    <t>重点交付金_フラグ</t>
    <rPh sb="0" eb="2">
      <t>ジュウテン</t>
    </rPh>
    <rPh sb="2" eb="5">
      <t>コウフキン</t>
    </rPh>
    <phoneticPr fontId="33"/>
  </si>
  <si>
    <t>基金対象事業について、地方単独事業（協力要請推進枠や検査促進枠の地方負担分に充当する場合を除く）となっているか</t>
    <rPh sb="0" eb="2">
      <t>キキン</t>
    </rPh>
    <rPh sb="2" eb="4">
      <t>タイショウ</t>
    </rPh>
    <rPh sb="4" eb="6">
      <t>ジギョウ</t>
    </rPh>
    <rPh sb="11" eb="13">
      <t>チホウ</t>
    </rPh>
    <rPh sb="13" eb="15">
      <t>タンドク</t>
    </rPh>
    <rPh sb="15" eb="17">
      <t>ジギョウ</t>
    </rPh>
    <rPh sb="18" eb="20">
      <t>キョウリョク</t>
    </rPh>
    <rPh sb="20" eb="22">
      <t>ヨウセイ</t>
    </rPh>
    <rPh sb="22" eb="24">
      <t>スイシン</t>
    </rPh>
    <rPh sb="24" eb="25">
      <t>ワク</t>
    </rPh>
    <rPh sb="26" eb="28">
      <t>ケンサ</t>
    </rPh>
    <rPh sb="28" eb="30">
      <t>ソクシン</t>
    </rPh>
    <rPh sb="30" eb="31">
      <t>ワク</t>
    </rPh>
    <rPh sb="32" eb="34">
      <t>チホウ</t>
    </rPh>
    <rPh sb="34" eb="37">
      <t>フタンブン</t>
    </rPh>
    <rPh sb="38" eb="40">
      <t>ジュウトウ</t>
    </rPh>
    <rPh sb="42" eb="44">
      <t>バアイ</t>
    </rPh>
    <rPh sb="45" eb="46">
      <t>ノゾ</t>
    </rPh>
    <phoneticPr fontId="20"/>
  </si>
  <si>
    <t>フィルターで絞り込みがなされていないか。</t>
    <rPh sb="6" eb="7">
      <t>シボ</t>
    </rPh>
    <rPh sb="8" eb="9">
      <t>コ</t>
    </rPh>
    <phoneticPr fontId="33"/>
  </si>
  <si>
    <t>国のR4予算分(R4.9.20)（交付限度額⑥）</t>
    <rPh sb="0" eb="1">
      <t>クニ</t>
    </rPh>
    <rPh sb="4" eb="6">
      <t>ヨサン</t>
    </rPh>
    <rPh sb="6" eb="7">
      <t>ブン</t>
    </rPh>
    <rPh sb="17" eb="19">
      <t>コウフ</t>
    </rPh>
    <rPh sb="19" eb="21">
      <t>ゲンド</t>
    </rPh>
    <rPh sb="21" eb="22">
      <t>ガク</t>
    </rPh>
    <phoneticPr fontId="33"/>
  </si>
  <si>
    <t>基金に交付金を
積立てる額
（様式のB交付対象経費欄の内数）</t>
    <rPh sb="19" eb="21">
      <t>コウフ</t>
    </rPh>
    <rPh sb="21" eb="23">
      <t>タイショウ</t>
    </rPh>
    <rPh sb="23" eb="25">
      <t>ケイヒ</t>
    </rPh>
    <rPh sb="27" eb="29">
      <t>ウチスウ</t>
    </rPh>
    <phoneticPr fontId="20"/>
  </si>
  <si>
    <t>★★★令和４年度　新型コロナウイルス感染症対応地方創生臨時交付金実施計画</t>
    <rPh sb="3" eb="5">
      <t>レイワ</t>
    </rPh>
    <rPh sb="9" eb="11">
      <t>シンガタ</t>
    </rPh>
    <rPh sb="18" eb="21">
      <t>カンセンショウ</t>
    </rPh>
    <rPh sb="21" eb="23">
      <t>タイオウ</t>
    </rPh>
    <rPh sb="23" eb="25">
      <t>チホウ</t>
    </rPh>
    <rPh sb="25" eb="27">
      <t>ソウセイ</t>
    </rPh>
    <rPh sb="27" eb="29">
      <t>リンジ</t>
    </rPh>
    <rPh sb="29" eb="32">
      <t>コウフキン</t>
    </rPh>
    <phoneticPr fontId="20"/>
  </si>
  <si>
    <t>通常分
既配分額（国のR3予算・交付限度額①、②、③、④）</t>
    <rPh sb="0" eb="2">
      <t>ツウジョウ</t>
    </rPh>
    <rPh sb="2" eb="3">
      <t>ブン</t>
    </rPh>
    <rPh sb="4" eb="5">
      <t>キ</t>
    </rPh>
    <rPh sb="5" eb="7">
      <t>ハイブン</t>
    </rPh>
    <rPh sb="7" eb="8">
      <t>ガク</t>
    </rPh>
    <rPh sb="9" eb="10">
      <t>クニ</t>
    </rPh>
    <rPh sb="13" eb="15">
      <t>ヨサン</t>
    </rPh>
    <rPh sb="16" eb="18">
      <t>コウフ</t>
    </rPh>
    <rPh sb="18" eb="20">
      <t>ゲンド</t>
    </rPh>
    <rPh sb="20" eb="21">
      <t>ガク</t>
    </rPh>
    <phoneticPr fontId="20"/>
  </si>
  <si>
    <t>通常分
既配分額（国のR４予算・交付限度額⑦）</t>
    <rPh sb="0" eb="2">
      <t>ツウジョウ</t>
    </rPh>
    <rPh sb="2" eb="3">
      <t>ブン</t>
    </rPh>
    <rPh sb="4" eb="5">
      <t>キ</t>
    </rPh>
    <rPh sb="5" eb="7">
      <t>ハイブン</t>
    </rPh>
    <rPh sb="7" eb="8">
      <t>ガク</t>
    </rPh>
    <rPh sb="9" eb="10">
      <t>クニ</t>
    </rPh>
    <rPh sb="13" eb="15">
      <t>ヨサン</t>
    </rPh>
    <rPh sb="16" eb="18">
      <t>コウフ</t>
    </rPh>
    <rPh sb="18" eb="20">
      <t>ゲンド</t>
    </rPh>
    <rPh sb="20" eb="21">
      <t>ガク</t>
    </rPh>
    <phoneticPr fontId="20"/>
  </si>
  <si>
    <t>通常分
既配分額（国のR4予算・交付限度額⑤）</t>
    <rPh sb="0" eb="2">
      <t>ツウジョウ</t>
    </rPh>
    <rPh sb="2" eb="3">
      <t>ブン</t>
    </rPh>
    <rPh sb="4" eb="5">
      <t>キ</t>
    </rPh>
    <rPh sb="5" eb="7">
      <t>ハイブン</t>
    </rPh>
    <rPh sb="7" eb="8">
      <t>ガク</t>
    </rPh>
    <rPh sb="9" eb="10">
      <t>クニ</t>
    </rPh>
    <rPh sb="13" eb="15">
      <t>ヨサン</t>
    </rPh>
    <rPh sb="16" eb="18">
      <t>コウフ</t>
    </rPh>
    <rPh sb="18" eb="20">
      <t>ゲンド</t>
    </rPh>
    <rPh sb="20" eb="21">
      <t>ガク</t>
    </rPh>
    <phoneticPr fontId="20"/>
  </si>
  <si>
    <t>重点交付金分
既配分額（国のR4予算・交付限度額⑥）</t>
    <rPh sb="0" eb="2">
      <t>ジュウテン</t>
    </rPh>
    <rPh sb="2" eb="5">
      <t>コウフキン</t>
    </rPh>
    <rPh sb="5" eb="6">
      <t>ブン</t>
    </rPh>
    <rPh sb="7" eb="8">
      <t>キ</t>
    </rPh>
    <rPh sb="8" eb="10">
      <t>ハイブン</t>
    </rPh>
    <rPh sb="10" eb="11">
      <t>ガク</t>
    </rPh>
    <rPh sb="12" eb="13">
      <t>クニ</t>
    </rPh>
    <rPh sb="16" eb="18">
      <t>ヨサン</t>
    </rPh>
    <rPh sb="19" eb="21">
      <t>コウフ</t>
    </rPh>
    <rPh sb="21" eb="23">
      <t>ゲンド</t>
    </rPh>
    <rPh sb="23" eb="24">
      <t>ガク</t>
    </rPh>
    <phoneticPr fontId="20"/>
  </si>
  <si>
    <t>通常分　今回配分予定額
（国のR3予算・交付限度額①、②、③、④）</t>
    <rPh sb="0" eb="2">
      <t>ツウジョウ</t>
    </rPh>
    <rPh sb="2" eb="3">
      <t>ブン</t>
    </rPh>
    <rPh sb="4" eb="6">
      <t>コンカイ</t>
    </rPh>
    <rPh sb="6" eb="8">
      <t>ハイブン</t>
    </rPh>
    <rPh sb="8" eb="10">
      <t>ヨテイ</t>
    </rPh>
    <rPh sb="10" eb="11">
      <t>ガク</t>
    </rPh>
    <rPh sb="13" eb="14">
      <t>クニ</t>
    </rPh>
    <rPh sb="17" eb="19">
      <t>ヨサン</t>
    </rPh>
    <rPh sb="20" eb="22">
      <t>コウフ</t>
    </rPh>
    <rPh sb="22" eb="24">
      <t>ゲンド</t>
    </rPh>
    <rPh sb="24" eb="25">
      <t>ガク</t>
    </rPh>
    <phoneticPr fontId="20"/>
  </si>
  <si>
    <t>通常分　今回配分予定額
（国のR4予算・交付限度額⑦）</t>
    <rPh sb="0" eb="2">
      <t>ツウジョウ</t>
    </rPh>
    <rPh sb="2" eb="3">
      <t>ブン</t>
    </rPh>
    <rPh sb="4" eb="6">
      <t>コンカイ</t>
    </rPh>
    <rPh sb="6" eb="8">
      <t>ハイブン</t>
    </rPh>
    <rPh sb="8" eb="10">
      <t>ヨテイ</t>
    </rPh>
    <rPh sb="10" eb="11">
      <t>ガク</t>
    </rPh>
    <rPh sb="13" eb="14">
      <t>クニ</t>
    </rPh>
    <rPh sb="17" eb="19">
      <t>ヨサン</t>
    </rPh>
    <rPh sb="20" eb="22">
      <t>コウフ</t>
    </rPh>
    <rPh sb="22" eb="24">
      <t>ゲンド</t>
    </rPh>
    <rPh sb="24" eb="25">
      <t>ガク</t>
    </rPh>
    <phoneticPr fontId="20"/>
  </si>
  <si>
    <t>通常分　今回配分予定額
（国のR4予算・交付限度額⑤）</t>
    <rPh sb="0" eb="2">
      <t>ツウジョウ</t>
    </rPh>
    <rPh sb="2" eb="3">
      <t>ブン</t>
    </rPh>
    <rPh sb="4" eb="6">
      <t>コンカイ</t>
    </rPh>
    <rPh sb="6" eb="8">
      <t>ハイブン</t>
    </rPh>
    <rPh sb="8" eb="10">
      <t>ヨテイ</t>
    </rPh>
    <rPh sb="10" eb="11">
      <t>ガク</t>
    </rPh>
    <rPh sb="13" eb="14">
      <t>クニ</t>
    </rPh>
    <rPh sb="17" eb="19">
      <t>ヨサン</t>
    </rPh>
    <rPh sb="20" eb="22">
      <t>コウフ</t>
    </rPh>
    <rPh sb="22" eb="24">
      <t>ゲンド</t>
    </rPh>
    <rPh sb="24" eb="25">
      <t>ガク</t>
    </rPh>
    <phoneticPr fontId="20"/>
  </si>
  <si>
    <t>重点交付金分　今回配分予定額
（国のR4予算・交付限度額⑥）</t>
    <rPh sb="0" eb="2">
      <t>ジュウテン</t>
    </rPh>
    <rPh sb="2" eb="5">
      <t>コウフキン</t>
    </rPh>
    <rPh sb="5" eb="6">
      <t>ブン</t>
    </rPh>
    <rPh sb="7" eb="9">
      <t>コンカイ</t>
    </rPh>
    <rPh sb="9" eb="11">
      <t>ハイブン</t>
    </rPh>
    <rPh sb="11" eb="13">
      <t>ヨテイ</t>
    </rPh>
    <rPh sb="13" eb="14">
      <t>ガク</t>
    </rPh>
    <rPh sb="16" eb="17">
      <t>クニ</t>
    </rPh>
    <rPh sb="20" eb="22">
      <t>ヨサン</t>
    </rPh>
    <rPh sb="23" eb="25">
      <t>コウフ</t>
    </rPh>
    <rPh sb="25" eb="27">
      <t>ゲンド</t>
    </rPh>
    <rPh sb="27" eb="28">
      <t>ガク</t>
    </rPh>
    <phoneticPr fontId="20"/>
  </si>
  <si>
    <t>通常分　配分予定額計
（国のR3予算・交付限度額①、②、③、④）</t>
    <rPh sb="0" eb="2">
      <t>ツウジョウ</t>
    </rPh>
    <rPh sb="2" eb="3">
      <t>ブン</t>
    </rPh>
    <rPh sb="4" eb="6">
      <t>ハイブン</t>
    </rPh>
    <rPh sb="6" eb="8">
      <t>ヨテイ</t>
    </rPh>
    <rPh sb="8" eb="9">
      <t>ガク</t>
    </rPh>
    <rPh sb="9" eb="10">
      <t>ケイ</t>
    </rPh>
    <rPh sb="12" eb="13">
      <t>クニ</t>
    </rPh>
    <rPh sb="16" eb="18">
      <t>ヨサン</t>
    </rPh>
    <rPh sb="19" eb="21">
      <t>コウフ</t>
    </rPh>
    <rPh sb="21" eb="23">
      <t>ゲンド</t>
    </rPh>
    <rPh sb="23" eb="24">
      <t>ガク</t>
    </rPh>
    <phoneticPr fontId="34"/>
  </si>
  <si>
    <t>通常分　配分予定額計
（国のR4予算・交付限度額⑦）</t>
    <rPh sb="0" eb="2">
      <t>ツウジョウ</t>
    </rPh>
    <rPh sb="2" eb="3">
      <t>ブン</t>
    </rPh>
    <rPh sb="4" eb="6">
      <t>ハイブン</t>
    </rPh>
    <rPh sb="6" eb="8">
      <t>ヨテイ</t>
    </rPh>
    <rPh sb="8" eb="9">
      <t>ガク</t>
    </rPh>
    <rPh sb="9" eb="10">
      <t>ケイ</t>
    </rPh>
    <rPh sb="12" eb="13">
      <t>クニ</t>
    </rPh>
    <rPh sb="16" eb="18">
      <t>ヨサン</t>
    </rPh>
    <rPh sb="19" eb="21">
      <t>コウフ</t>
    </rPh>
    <rPh sb="21" eb="23">
      <t>ゲンド</t>
    </rPh>
    <rPh sb="23" eb="24">
      <t>ガク</t>
    </rPh>
    <phoneticPr fontId="34"/>
  </si>
  <si>
    <t>通常分　配分予定額計
（国のR4予算・交付限度額⑤）</t>
    <rPh sb="0" eb="2">
      <t>ツウジョウ</t>
    </rPh>
    <rPh sb="2" eb="3">
      <t>ブン</t>
    </rPh>
    <rPh sb="4" eb="6">
      <t>ハイブン</t>
    </rPh>
    <rPh sb="6" eb="8">
      <t>ヨテイ</t>
    </rPh>
    <rPh sb="8" eb="9">
      <t>ガク</t>
    </rPh>
    <rPh sb="9" eb="10">
      <t>ケイ</t>
    </rPh>
    <rPh sb="12" eb="13">
      <t>クニ</t>
    </rPh>
    <rPh sb="16" eb="18">
      <t>ヨサン</t>
    </rPh>
    <rPh sb="19" eb="21">
      <t>コウフ</t>
    </rPh>
    <rPh sb="21" eb="23">
      <t>ゲンド</t>
    </rPh>
    <rPh sb="23" eb="24">
      <t>ガク</t>
    </rPh>
    <phoneticPr fontId="34"/>
  </si>
  <si>
    <t>重点交付金分　配分予定額計
（国のR4予算・交付限度額⑥）</t>
    <rPh sb="0" eb="2">
      <t>ジュウテン</t>
    </rPh>
    <rPh sb="2" eb="5">
      <t>コウフキン</t>
    </rPh>
    <rPh sb="5" eb="6">
      <t>ブン</t>
    </rPh>
    <rPh sb="7" eb="9">
      <t>ハイブン</t>
    </rPh>
    <rPh sb="9" eb="11">
      <t>ヨテイ</t>
    </rPh>
    <rPh sb="11" eb="12">
      <t>ガク</t>
    </rPh>
    <rPh sb="12" eb="13">
      <t>ケイ</t>
    </rPh>
    <rPh sb="15" eb="16">
      <t>クニ</t>
    </rPh>
    <rPh sb="19" eb="21">
      <t>ヨサン</t>
    </rPh>
    <rPh sb="22" eb="24">
      <t>コウフ</t>
    </rPh>
    <rPh sb="24" eb="26">
      <t>ゲンド</t>
    </rPh>
    <rPh sb="26" eb="27">
      <t>ガク</t>
    </rPh>
    <phoneticPr fontId="34"/>
  </si>
  <si>
    <t>国のR4予算分（交付限度額⑦）</t>
    <rPh sb="0" eb="1">
      <t>クニ</t>
    </rPh>
    <rPh sb="4" eb="6">
      <t>ヨサン</t>
    </rPh>
    <rPh sb="6" eb="7">
      <t>ブン</t>
    </rPh>
    <rPh sb="8" eb="10">
      <t>コウフ</t>
    </rPh>
    <rPh sb="10" eb="12">
      <t>ゲンド</t>
    </rPh>
    <rPh sb="12" eb="13">
      <t>ガク</t>
    </rPh>
    <phoneticPr fontId="33"/>
  </si>
  <si>
    <t>Ｂ’’’’</t>
    <phoneticPr fontId="33"/>
  </si>
  <si>
    <t>国のR4予算分（交付限度額⑦）</t>
    <phoneticPr fontId="33"/>
  </si>
  <si>
    <t>通常分　交付限度額⑦
（令和4年12月補助裏分）（国のR4予算）</t>
    <rPh sb="0" eb="2">
      <t>ツウジョウ</t>
    </rPh>
    <rPh sb="2" eb="3">
      <t>ブン</t>
    </rPh>
    <rPh sb="4" eb="6">
      <t>コウフ</t>
    </rPh>
    <rPh sb="6" eb="8">
      <t>ゲンド</t>
    </rPh>
    <rPh sb="8" eb="9">
      <t>ガク</t>
    </rPh>
    <rPh sb="12" eb="14">
      <t>レイワ</t>
    </rPh>
    <rPh sb="15" eb="16">
      <t>ネン</t>
    </rPh>
    <rPh sb="18" eb="19">
      <t>ガツ</t>
    </rPh>
    <rPh sb="19" eb="21">
      <t>ホジョ</t>
    </rPh>
    <rPh sb="21" eb="22">
      <t>ウラ</t>
    </rPh>
    <rPh sb="22" eb="23">
      <t>ブン</t>
    </rPh>
    <phoneticPr fontId="20"/>
  </si>
  <si>
    <t>R4補正（国）</t>
    <rPh sb="2" eb="4">
      <t>ホセイ</t>
    </rPh>
    <phoneticPr fontId="20"/>
  </si>
  <si>
    <t>エラー（重点交付金分にB’,B’’,B’’’’の入力あり）</t>
    <rPh sb="4" eb="6">
      <t>ジュウテン</t>
    </rPh>
    <rPh sb="6" eb="9">
      <t>コウフキン</t>
    </rPh>
    <rPh sb="9" eb="10">
      <t>ブン</t>
    </rPh>
    <rPh sb="24" eb="26">
      <t>ニュウリョク</t>
    </rPh>
    <phoneticPr fontId="33"/>
  </si>
  <si>
    <t>エラー（B’,B’’,B’’’,B’’’’のうち複数に入力あり）</t>
    <rPh sb="24" eb="26">
      <t>フクスウ</t>
    </rPh>
    <rPh sb="27" eb="29">
      <t>ニュウリョク</t>
    </rPh>
    <phoneticPr fontId="33"/>
  </si>
  <si>
    <t>エラー（V～Y列選択漏れ）</t>
    <rPh sb="7" eb="8">
      <t>レツ</t>
    </rPh>
    <rPh sb="8" eb="10">
      <t>センタク</t>
    </rPh>
    <rPh sb="10" eb="11">
      <t>モ</t>
    </rPh>
    <phoneticPr fontId="20"/>
  </si>
  <si>
    <t>エラー（地単（R3基金・R4以外）事業終期誤り
※想定外のプルダウン選択）</t>
    <rPh sb="4" eb="5">
      <t>チ</t>
    </rPh>
    <rPh sb="5" eb="6">
      <t>タン</t>
    </rPh>
    <rPh sb="9" eb="11">
      <t>キキン</t>
    </rPh>
    <rPh sb="14" eb="16">
      <t>イガイ</t>
    </rPh>
    <rPh sb="17" eb="19">
      <t>ジギョウ</t>
    </rPh>
    <rPh sb="19" eb="21">
      <t>シュウキ</t>
    </rPh>
    <rPh sb="21" eb="22">
      <t>アヤマ</t>
    </rPh>
    <rPh sb="25" eb="27">
      <t>ソウテイ</t>
    </rPh>
    <rPh sb="27" eb="28">
      <t>ガイ</t>
    </rPh>
    <rPh sb="34" eb="36">
      <t>センタク</t>
    </rPh>
    <phoneticPr fontId="20"/>
  </si>
  <si>
    <t>事業終期_R3基金・R4</t>
    <rPh sb="0" eb="2">
      <t>ジギョウ</t>
    </rPh>
    <rPh sb="2" eb="4">
      <t>シュウキ</t>
    </rPh>
    <rPh sb="7" eb="9">
      <t>キキン</t>
    </rPh>
    <phoneticPr fontId="20"/>
  </si>
  <si>
    <t>エラー（AB、AC列記載漏れ）</t>
    <rPh sb="9" eb="10">
      <t>レツ</t>
    </rPh>
    <rPh sb="10" eb="12">
      <t>キサイ</t>
    </rPh>
    <rPh sb="12" eb="13">
      <t>モ</t>
    </rPh>
    <phoneticPr fontId="20"/>
  </si>
  <si>
    <t>実施計画の様式は、最新のものか（実施計画タイトルが「★★★令和４年度」になっているか）</t>
    <rPh sb="0" eb="2">
      <t>ジッシ</t>
    </rPh>
    <rPh sb="2" eb="4">
      <t>ケイカク</t>
    </rPh>
    <rPh sb="5" eb="7">
      <t>ヨウシキ</t>
    </rPh>
    <rPh sb="9" eb="11">
      <t>サイシン</t>
    </rPh>
    <rPh sb="16" eb="18">
      <t>ジッシ</t>
    </rPh>
    <rPh sb="18" eb="20">
      <t>ケイカク</t>
    </rPh>
    <rPh sb="29" eb="31">
      <t>レイワ</t>
    </rPh>
    <phoneticPr fontId="33"/>
  </si>
  <si>
    <t>コロナ禍において原油価格・物価高騰等に直面する生活者や事業者に対する支援に該当しない事業について、Ｂ’’またはＢ’’’に交付対象経費が記載されていないか</t>
    <rPh sb="37" eb="39">
      <t>ガイトウ</t>
    </rPh>
    <rPh sb="42" eb="44">
      <t>ジギョウ</t>
    </rPh>
    <rPh sb="60" eb="62">
      <t>コウフ</t>
    </rPh>
    <rPh sb="62" eb="64">
      <t>タイショウ</t>
    </rPh>
    <rPh sb="64" eb="66">
      <t>ケイヒ</t>
    </rPh>
    <rPh sb="67" eb="69">
      <t>キサイ</t>
    </rPh>
    <phoneticPr fontId="33"/>
  </si>
  <si>
    <t>コロナ禍において原油価格・物価高騰等に直面する生活者や事業者に対する支援に該当する通常分事業について、Ｂ’’’に交付対象経費が記載されていないか</t>
    <rPh sb="37" eb="39">
      <t>ガイトウ</t>
    </rPh>
    <rPh sb="41" eb="43">
      <t>ツウジョウ</t>
    </rPh>
    <rPh sb="43" eb="44">
      <t>ブン</t>
    </rPh>
    <rPh sb="44" eb="46">
      <t>ジギョウ</t>
    </rPh>
    <rPh sb="56" eb="58">
      <t>コウフ</t>
    </rPh>
    <rPh sb="58" eb="60">
      <t>タイショウ</t>
    </rPh>
    <rPh sb="60" eb="62">
      <t>ケイヒ</t>
    </rPh>
    <rPh sb="63" eb="65">
      <t>キサイ</t>
    </rPh>
    <phoneticPr fontId="33"/>
  </si>
  <si>
    <t>交付対象経費について、Ｂ’、Ｂ’’、Ｂ’’’、Ｂ’’’’のうち複数箇所に記載されていないか（同一事業に複数の予算を充当する場合、別の行に分けて記載する）</t>
    <rPh sb="0" eb="2">
      <t>コウフ</t>
    </rPh>
    <rPh sb="2" eb="4">
      <t>タイショウ</t>
    </rPh>
    <rPh sb="4" eb="6">
      <t>ケイヒ</t>
    </rPh>
    <rPh sb="31" eb="33">
      <t>フクスウ</t>
    </rPh>
    <rPh sb="33" eb="35">
      <t>カショ</t>
    </rPh>
    <rPh sb="36" eb="38">
      <t>キサイ</t>
    </rPh>
    <rPh sb="46" eb="48">
      <t>ドウイツ</t>
    </rPh>
    <rPh sb="48" eb="50">
      <t>ジギョウ</t>
    </rPh>
    <rPh sb="51" eb="53">
      <t>フクスウ</t>
    </rPh>
    <rPh sb="54" eb="56">
      <t>ヨサン</t>
    </rPh>
    <rPh sb="57" eb="59">
      <t>ジュウトウ</t>
    </rPh>
    <rPh sb="61" eb="63">
      <t>バアイ</t>
    </rPh>
    <rPh sb="64" eb="65">
      <t>ベツ</t>
    </rPh>
    <rPh sb="66" eb="67">
      <t>ギョウ</t>
    </rPh>
    <rPh sb="68" eb="69">
      <t>ワ</t>
    </rPh>
    <rPh sb="71" eb="73">
      <t>キサイ</t>
    </rPh>
    <phoneticPr fontId="33"/>
  </si>
  <si>
    <t>事業の終期がきちんと入力されているか
（基金事業または令和４年度予算分を充当する事業を除いて終期が令和５年４月以降とすることはできません）</t>
    <rPh sb="10" eb="12">
      <t>ニュウリョク</t>
    </rPh>
    <rPh sb="20" eb="22">
      <t>キキン</t>
    </rPh>
    <rPh sb="22" eb="24">
      <t>ジギョウ</t>
    </rPh>
    <rPh sb="27" eb="29">
      <t>レイワ</t>
    </rPh>
    <rPh sb="30" eb="32">
      <t>ネンド</t>
    </rPh>
    <rPh sb="32" eb="34">
      <t>ヨサン</t>
    </rPh>
    <rPh sb="34" eb="35">
      <t>ブン</t>
    </rPh>
    <rPh sb="36" eb="38">
      <t>ジュウトウ</t>
    </rPh>
    <rPh sb="40" eb="42">
      <t>ジギョウ</t>
    </rPh>
    <rPh sb="43" eb="44">
      <t>ノゾ</t>
    </rPh>
    <rPh sb="46" eb="48">
      <t>シュウキ</t>
    </rPh>
    <rPh sb="49" eb="51">
      <t>レイワ</t>
    </rPh>
    <rPh sb="52" eb="53">
      <t>ネン</t>
    </rPh>
    <rPh sb="54" eb="55">
      <t>ガツ</t>
    </rPh>
    <rPh sb="55" eb="57">
      <t>イコウ</t>
    </rPh>
    <phoneticPr fontId="20"/>
  </si>
  <si>
    <t>国の予算年度</t>
    <rPh sb="0" eb="1">
      <t>クニ</t>
    </rPh>
    <rPh sb="2" eb="4">
      <t>ヨサン</t>
    </rPh>
    <rPh sb="4" eb="6">
      <t>ネンド</t>
    </rPh>
    <phoneticPr fontId="20"/>
  </si>
  <si>
    <t>国の予算年度</t>
    <rPh sb="0" eb="1">
      <t>クニ</t>
    </rPh>
    <rPh sb="2" eb="4">
      <t>ヨサン</t>
    </rPh>
    <rPh sb="4" eb="6">
      <t>ネンド</t>
    </rPh>
    <phoneticPr fontId="20"/>
  </si>
  <si>
    <t>R3</t>
    <phoneticPr fontId="20"/>
  </si>
  <si>
    <t>R4</t>
    <phoneticPr fontId="20"/>
  </si>
  <si>
    <t>エラー（B列選択漏れ）</t>
    <rPh sb="5" eb="6">
      <t>レツ</t>
    </rPh>
    <rPh sb="6" eb="8">
      <t>センタク</t>
    </rPh>
    <rPh sb="8" eb="9">
      <t>モ</t>
    </rPh>
    <phoneticPr fontId="20"/>
  </si>
  <si>
    <t>エラー（経済対策との関係誤り※想定外のプルダウン選択）</t>
    <rPh sb="4" eb="6">
      <t>ケイザイ</t>
    </rPh>
    <rPh sb="6" eb="8">
      <t>タイサク</t>
    </rPh>
    <rPh sb="10" eb="12">
      <t>カンケイ</t>
    </rPh>
    <rPh sb="12" eb="13">
      <t>アヤマ</t>
    </rPh>
    <rPh sb="15" eb="17">
      <t>ソウテイ</t>
    </rPh>
    <rPh sb="17" eb="18">
      <t>ガイ</t>
    </rPh>
    <rPh sb="24" eb="26">
      <t>センタク</t>
    </rPh>
    <phoneticPr fontId="20"/>
  </si>
  <si>
    <t>経済対策_フラグ</t>
    <rPh sb="0" eb="2">
      <t>ケイザイ</t>
    </rPh>
    <rPh sb="2" eb="4">
      <t>タイサク</t>
    </rPh>
    <phoneticPr fontId="33"/>
  </si>
  <si>
    <t>エラー（予算年度と対象経費が不一致）</t>
    <rPh sb="4" eb="6">
      <t>ヨサン</t>
    </rPh>
    <rPh sb="6" eb="8">
      <t>ネンド</t>
    </rPh>
    <rPh sb="9" eb="11">
      <t>タイショウ</t>
    </rPh>
    <rPh sb="11" eb="13">
      <t>ケイヒ</t>
    </rPh>
    <rPh sb="14" eb="17">
      <t>フイッチ</t>
    </rPh>
    <phoneticPr fontId="20"/>
  </si>
  <si>
    <t>備考②
（事業の終期が令和５年３月を超えることが見込まれる場合、その事情）</t>
    <rPh sb="5" eb="7">
      <t>ジギョウ</t>
    </rPh>
    <rPh sb="8" eb="10">
      <t>シュウキ</t>
    </rPh>
    <rPh sb="11" eb="13">
      <t>レイワ</t>
    </rPh>
    <rPh sb="14" eb="15">
      <t>ネン</t>
    </rPh>
    <rPh sb="16" eb="17">
      <t>ガツ</t>
    </rPh>
    <rPh sb="18" eb="19">
      <t>コ</t>
    </rPh>
    <rPh sb="24" eb="26">
      <t>ミコ</t>
    </rPh>
    <rPh sb="29" eb="31">
      <t>バアイ</t>
    </rPh>
    <rPh sb="34" eb="36">
      <t>ジジョウ</t>
    </rPh>
    <phoneticPr fontId="20"/>
  </si>
  <si>
    <t>⑤-Ⅳ-１．ウィズコロナ下での感染症対応の強化</t>
    <phoneticPr fontId="20"/>
  </si>
  <si>
    <t>本省繰越希望額
（R4予備費により措置された通常交付金分交付限度額⑤に係る希望額）</t>
    <rPh sb="0" eb="2">
      <t>ホンショウ</t>
    </rPh>
    <rPh sb="2" eb="4">
      <t>クリコシ</t>
    </rPh>
    <rPh sb="4" eb="7">
      <t>キボウガク</t>
    </rPh>
    <rPh sb="11" eb="14">
      <t>ヨビヒ</t>
    </rPh>
    <rPh sb="17" eb="19">
      <t>ソチ</t>
    </rPh>
    <rPh sb="22" eb="24">
      <t>ツウジョウ</t>
    </rPh>
    <rPh sb="24" eb="27">
      <t>コウフキン</t>
    </rPh>
    <rPh sb="27" eb="28">
      <t>ブン</t>
    </rPh>
    <rPh sb="28" eb="30">
      <t>コウフ</t>
    </rPh>
    <rPh sb="30" eb="33">
      <t>ゲンドガク</t>
    </rPh>
    <rPh sb="35" eb="36">
      <t>カカ</t>
    </rPh>
    <rPh sb="37" eb="40">
      <t>キボウガク</t>
    </rPh>
    <phoneticPr fontId="20"/>
  </si>
  <si>
    <t>本省繰越希望額
（R4予備費により措置された重点交付金分交付限度額⑥に係る希望額）</t>
    <rPh sb="0" eb="2">
      <t>ホンショウ</t>
    </rPh>
    <rPh sb="2" eb="4">
      <t>クリコシ</t>
    </rPh>
    <rPh sb="4" eb="7">
      <t>キボウガク</t>
    </rPh>
    <rPh sb="11" eb="14">
      <t>ヨビヒ</t>
    </rPh>
    <rPh sb="17" eb="19">
      <t>ソチ</t>
    </rPh>
    <rPh sb="22" eb="24">
      <t>ジュウテン</t>
    </rPh>
    <rPh sb="24" eb="27">
      <t>コウフキン</t>
    </rPh>
    <rPh sb="27" eb="28">
      <t>ブン</t>
    </rPh>
    <rPh sb="28" eb="30">
      <t>コウフ</t>
    </rPh>
    <rPh sb="30" eb="33">
      <t>ゲンドガク</t>
    </rPh>
    <rPh sb="35" eb="36">
      <t>カカ</t>
    </rPh>
    <rPh sb="37" eb="40">
      <t>キボウガク</t>
    </rPh>
    <phoneticPr fontId="20"/>
  </si>
  <si>
    <t>妊娠出産子育て支援交付金</t>
    <rPh sb="0" eb="2">
      <t>ニンシン</t>
    </rPh>
    <rPh sb="2" eb="4">
      <t>シュッサン</t>
    </rPh>
    <rPh sb="4" eb="6">
      <t>コソダ</t>
    </rPh>
    <rPh sb="7" eb="9">
      <t>シエン</t>
    </rPh>
    <rPh sb="9" eb="12">
      <t>コウフキン</t>
    </rPh>
    <phoneticPr fontId="20"/>
  </si>
  <si>
    <t>重点交付金分事業について、Ｂ’、Ｂ’’またはＢ’’’’に交付対象経費が記載されていないか（妊娠出産子育て支援交付金は除く）</t>
    <rPh sb="0" eb="2">
      <t>ジュウテン</t>
    </rPh>
    <rPh sb="2" eb="5">
      <t>コウフキン</t>
    </rPh>
    <rPh sb="5" eb="6">
      <t>ブン</t>
    </rPh>
    <rPh sb="6" eb="8">
      <t>ジギョウ</t>
    </rPh>
    <rPh sb="28" eb="30">
      <t>コウフ</t>
    </rPh>
    <rPh sb="30" eb="32">
      <t>タイショウ</t>
    </rPh>
    <rPh sb="32" eb="34">
      <t>ケイヒ</t>
    </rPh>
    <rPh sb="35" eb="37">
      <t>キサイ</t>
    </rPh>
    <rPh sb="58" eb="59">
      <t>ノゾ</t>
    </rPh>
    <phoneticPr fontId="33"/>
  </si>
  <si>
    <t>妊娠出産子育て支援交付金_フラグ</t>
    <rPh sb="0" eb="2">
      <t>ニンシン</t>
    </rPh>
    <rPh sb="2" eb="4">
      <t>シュッサン</t>
    </rPh>
    <rPh sb="4" eb="6">
      <t>コソダ</t>
    </rPh>
    <rPh sb="7" eb="9">
      <t>シエン</t>
    </rPh>
    <rPh sb="9" eb="12">
      <t>コウフキン</t>
    </rPh>
    <phoneticPr fontId="33"/>
  </si>
  <si>
    <t>エラー（G列選択漏れ）</t>
    <rPh sb="5" eb="6">
      <t>レツ</t>
    </rPh>
    <rPh sb="6" eb="8">
      <t>センタク</t>
    </rPh>
    <rPh sb="8" eb="9">
      <t>モ</t>
    </rPh>
    <phoneticPr fontId="20"/>
  </si>
  <si>
    <t>国の予算年度がきちんと選択されているか</t>
    <rPh sb="0" eb="1">
      <t>クニ</t>
    </rPh>
    <rPh sb="2" eb="4">
      <t>ヨサン</t>
    </rPh>
    <rPh sb="4" eb="6">
      <t>ネンド</t>
    </rPh>
    <rPh sb="11" eb="13">
      <t>センタク</t>
    </rPh>
    <phoneticPr fontId="33"/>
  </si>
  <si>
    <t>通常分　交付限度額①
（令和3年度本省繰越分）（国のR3予算）</t>
    <rPh sb="0" eb="2">
      <t>ツウジョウ</t>
    </rPh>
    <rPh sb="2" eb="3">
      <t>ブン</t>
    </rPh>
    <phoneticPr fontId="33"/>
  </si>
  <si>
    <t>通常分　交付限度額②
（令和4年1～3月補助裏分）（国のR3予算）</t>
    <rPh sb="0" eb="2">
      <t>ツウジョウ</t>
    </rPh>
    <rPh sb="2" eb="3">
      <t>ブン</t>
    </rPh>
    <phoneticPr fontId="33"/>
  </si>
  <si>
    <t>通常分　交付限度額③
（令和4年４月以降補助裏分）（国のR3予算）</t>
    <rPh sb="0" eb="2">
      <t>ツウジョウ</t>
    </rPh>
    <rPh sb="2" eb="3">
      <t>ブン</t>
    </rPh>
    <phoneticPr fontId="33"/>
  </si>
  <si>
    <t>通常分　交付限度額④
（令和4年4月28日通知）（国のR3予算）</t>
    <rPh sb="0" eb="2">
      <t>ツウジョウ</t>
    </rPh>
    <rPh sb="2" eb="3">
      <t>ブン</t>
    </rPh>
    <phoneticPr fontId="33"/>
  </si>
  <si>
    <t>小計　通常分　交付限度額①＋②＋③＋④
（国のR3予算）</t>
    <rPh sb="0" eb="2">
      <t>ショウケイ</t>
    </rPh>
    <rPh sb="3" eb="5">
      <t>ツウジョウ</t>
    </rPh>
    <rPh sb="5" eb="6">
      <t>ブン</t>
    </rPh>
    <rPh sb="21" eb="22">
      <t>クニ</t>
    </rPh>
    <rPh sb="25" eb="27">
      <t>ヨサン</t>
    </rPh>
    <phoneticPr fontId="20"/>
  </si>
  <si>
    <t>通常分　交付限度額⑤
（令和4年4月28日通知）（国のR4予算）</t>
    <rPh sb="0" eb="2">
      <t>ツウジョウ</t>
    </rPh>
    <rPh sb="2" eb="3">
      <t>ブン</t>
    </rPh>
    <rPh sb="4" eb="6">
      <t>コウフ</t>
    </rPh>
    <rPh sb="6" eb="8">
      <t>ゲンド</t>
    </rPh>
    <rPh sb="8" eb="9">
      <t>ガク</t>
    </rPh>
    <rPh sb="12" eb="14">
      <t>レイワ</t>
    </rPh>
    <rPh sb="15" eb="16">
      <t>ネン</t>
    </rPh>
    <rPh sb="17" eb="18">
      <t>ガツ</t>
    </rPh>
    <rPh sb="20" eb="21">
      <t>ニチ</t>
    </rPh>
    <rPh sb="21" eb="23">
      <t>ツウチ</t>
    </rPh>
    <phoneticPr fontId="20"/>
  </si>
  <si>
    <t>重点交付金分　交付限度額⑥
（令和4年9月20日通知）（国のR4予算）</t>
    <rPh sb="0" eb="2">
      <t>ジュウテン</t>
    </rPh>
    <rPh sb="2" eb="5">
      <t>コウフキン</t>
    </rPh>
    <rPh sb="5" eb="6">
      <t>ブン</t>
    </rPh>
    <rPh sb="7" eb="9">
      <t>コウフ</t>
    </rPh>
    <rPh sb="9" eb="11">
      <t>ゲンド</t>
    </rPh>
    <rPh sb="11" eb="12">
      <t>ガク</t>
    </rPh>
    <rPh sb="15" eb="17">
      <t>レイワ</t>
    </rPh>
    <rPh sb="18" eb="19">
      <t>ネン</t>
    </rPh>
    <rPh sb="20" eb="21">
      <t>ガツ</t>
    </rPh>
    <rPh sb="23" eb="24">
      <t>ニチ</t>
    </rPh>
    <rPh sb="24" eb="26">
      <t>ツウチ</t>
    </rPh>
    <phoneticPr fontId="20"/>
  </si>
  <si>
    <t>エラー（AF列記載漏れ）</t>
    <rPh sb="6" eb="7">
      <t>レツ</t>
    </rPh>
    <rPh sb="7" eb="9">
      <t>キサイ</t>
    </rPh>
    <rPh sb="9" eb="10">
      <t>モ</t>
    </rPh>
    <phoneticPr fontId="20"/>
  </si>
  <si>
    <t>繰越を行う事業について、備考②に繰越事由が記載されているか</t>
    <rPh sb="0" eb="2">
      <t>クリコシ</t>
    </rPh>
    <rPh sb="3" eb="4">
      <t>オコナ</t>
    </rPh>
    <rPh sb="5" eb="7">
      <t>ジギョウ</t>
    </rPh>
    <rPh sb="12" eb="14">
      <t>ビコウ</t>
    </rPh>
    <rPh sb="16" eb="18">
      <t>クリコシ</t>
    </rPh>
    <rPh sb="18" eb="20">
      <t>ジユウ</t>
    </rPh>
    <rPh sb="21" eb="23">
      <t>キサイ</t>
    </rPh>
    <phoneticPr fontId="33"/>
  </si>
  <si>
    <t>エラー（本省繰越⑤）</t>
    <rPh sb="4" eb="6">
      <t>ホンショウ</t>
    </rPh>
    <rPh sb="6" eb="8">
      <t>クリコシ</t>
    </rPh>
    <phoneticPr fontId="33"/>
  </si>
  <si>
    <t>エラー（本省繰越⑥）</t>
    <rPh sb="4" eb="6">
      <t>ホンショウ</t>
    </rPh>
    <rPh sb="6" eb="8">
      <t>クリコシ</t>
    </rPh>
    <phoneticPr fontId="33"/>
  </si>
  <si>
    <t>本省繰越希望額が交付限度額から配分予定額を差し引いた額の範囲内となっているか</t>
    <rPh sb="0" eb="2">
      <t>ホンショウ</t>
    </rPh>
    <rPh sb="2" eb="4">
      <t>クリコシ</t>
    </rPh>
    <rPh sb="4" eb="6">
      <t>キボウ</t>
    </rPh>
    <rPh sb="6" eb="7">
      <t>ガク</t>
    </rPh>
    <rPh sb="8" eb="10">
      <t>コウフ</t>
    </rPh>
    <rPh sb="10" eb="12">
      <t>ゲンド</t>
    </rPh>
    <rPh sb="12" eb="13">
      <t>ガク</t>
    </rPh>
    <rPh sb="15" eb="17">
      <t>ハイブン</t>
    </rPh>
    <rPh sb="17" eb="19">
      <t>ヨテイ</t>
    </rPh>
    <rPh sb="19" eb="20">
      <t>ガク</t>
    </rPh>
    <rPh sb="21" eb="22">
      <t>サ</t>
    </rPh>
    <rPh sb="23" eb="24">
      <t>ヒ</t>
    </rPh>
    <rPh sb="26" eb="27">
      <t>ガク</t>
    </rPh>
    <rPh sb="28" eb="31">
      <t>ハンイナイ</t>
    </rPh>
    <phoneticPr fontId="33"/>
  </si>
  <si>
    <t>企画財政課</t>
  </si>
  <si>
    <t>門元　光生</t>
  </si>
  <si>
    <t>0996-86-1134</t>
  </si>
  <si>
    <t>kizai@town.nagashima.lg.jp</t>
  </si>
  <si>
    <t>○</t>
  </si>
  <si>
    <t>－</t>
  </si>
  <si>
    <t>フェリー利用促進事業</t>
  </si>
  <si>
    <t>新型コロナウイルス対策転入者空き家改修補助金事業</t>
  </si>
  <si>
    <t>長島大陸グルメハイスクール</t>
  </si>
  <si>
    <t>川床コミュニティセンタートイレ改修事業</t>
  </si>
  <si>
    <t>テレワーク環境整備事業</t>
  </si>
  <si>
    <t>路線バス支援事業</t>
  </si>
  <si>
    <t>コロナ禍対応ワークブース設置事業</t>
  </si>
  <si>
    <t>長島情熱大陸魅力発信プロジェクト</t>
  </si>
  <si>
    <t>ながしまの新たな楽しみ方を提案するフリーペーパー作成</t>
  </si>
  <si>
    <t>長島情熱大陸交流人口拡大プロジェクト</t>
  </si>
  <si>
    <t>長島情熱大陸シェフツアー</t>
  </si>
  <si>
    <t>地域支え合い体制づくり事業</t>
  </si>
  <si>
    <t>在宅介護支援センター環境整備事業</t>
  </si>
  <si>
    <t xml:space="preserve">観光施設特別会計繰出・補助（太陽の里環境整備事業）
</t>
  </si>
  <si>
    <t>観光施設特別会計繰出・補助
（東泉望環境整備事業）</t>
  </si>
  <si>
    <t>太陽の里魅力アップ事業</t>
  </si>
  <si>
    <t>長島ぐるっと一周緑化対策事業
緊急対応型雇用創出・研修事業</t>
  </si>
  <si>
    <t>国民健康保険診療施設特別会計繰出・補助
（３Dワークステーション購入事業）</t>
  </si>
  <si>
    <t>国民健康保険診療施設特別会計繰出・補助
（診療所空気清浄機購入事業）</t>
  </si>
  <si>
    <t>国民健康施設診療施設特別会計繰出・補助
（鷹巣診療所床頭台購入事業）</t>
  </si>
  <si>
    <t>諸浦港トイレ改修事業</t>
  </si>
  <si>
    <t>農畜産物処理加工施設環境整備事業</t>
  </si>
  <si>
    <t>農林水産物処理加工施設環境整備事業</t>
  </si>
  <si>
    <t>救急資機材購入事業</t>
  </si>
  <si>
    <t>社会教育施設等空気清浄機購入事業</t>
  </si>
  <si>
    <t>土地改良区事務所環境整備事業</t>
  </si>
  <si>
    <t>獅子島もくもく館環境整備事業</t>
  </si>
  <si>
    <t>デジタル田園都市国家構想推進交付金</t>
  </si>
  <si>
    <t>新型コロナウイルス感染対策支援事業</t>
  </si>
  <si>
    <t>新型コロナウイルス感染症対策時短要請協力金</t>
  </si>
  <si>
    <t>ながしま恵比寿市活性化事業</t>
  </si>
  <si>
    <t>プレミアム付き商品券発行事業①</t>
  </si>
  <si>
    <t>プレミアム付き商品券発行事業②</t>
  </si>
  <si>
    <t>漁業者燃油高騰対策支援事業</t>
  </si>
  <si>
    <t>施設園芸燃料高騰対策支援事業</t>
  </si>
  <si>
    <t>配合飼料価格高騰対策支援事業</t>
  </si>
  <si>
    <t>保育所等給食支援事業</t>
  </si>
  <si>
    <t>観光バス支援事業</t>
  </si>
  <si>
    <t>タクシー支援事業</t>
  </si>
  <si>
    <t>海上タクシー支援事業</t>
  </si>
  <si>
    <t>牛深・蔵之元航路維持確保支援事業</t>
  </si>
  <si>
    <t>肥料価格等高騰対策支援事業</t>
  </si>
  <si>
    <t>運送事業者等支援事業</t>
  </si>
  <si>
    <t>マイナンバーカード取得促進事業</t>
  </si>
  <si>
    <t>子育て世帯物価高騰対策支援事業</t>
  </si>
  <si>
    <t>高齢者物価高騰対策支援事業</t>
  </si>
  <si>
    <t>通常交付金</t>
  </si>
  <si>
    <t>重点交付金</t>
  </si>
  <si>
    <t>④-Ⅳ．コロナ禍において物価高騰等に直面する生活困窮者等への支援</t>
  </si>
  <si>
    <t>③-Ⅰ-４．事業者への支援</t>
  </si>
  <si>
    <t>③-Ⅰ-３．感染防止策の徹底</t>
  </si>
  <si>
    <t>④-Ⅲ．新たな価格体系への適応の円滑化に向けた中小企業対策等</t>
  </si>
  <si>
    <t>③-Ⅱ-１．安全・安心を確保した社会経済活動の再開</t>
  </si>
  <si>
    <t>③-Ⅰ-５．生活・暮らしへの支援</t>
  </si>
  <si>
    <t>③-Ⅰ-１．医療提供体制の強化</t>
  </si>
  <si>
    <t>③-Ⅲ-２．地方を活性化し、世界とつながる「デジタル田園都市国家構想」</t>
  </si>
  <si>
    <t>③-Ⅰ-２．ワクチン接種の促進、検査の環境整備、治療薬の確保</t>
  </si>
  <si>
    <t>③消費下支え等を通じた生活者支援</t>
  </si>
  <si>
    <t>④-Ⅰ．原油価格高騰対策</t>
  </si>
  <si>
    <t>④-Ⅱ．エネルギー・原材料・食料等安定供給対策</t>
  </si>
  <si>
    <t>②エネルギー・食料品価格等の物価高騰に伴う子育て世帯支援</t>
  </si>
  <si>
    <t>①エネルギー・食料品価格等の物価高騰に伴う低所得世帯支援</t>
  </si>
  <si>
    <t>①長引くコロナ禍や物価高騰の影響をうけ，島民の活動自粛による利用者が減少した天長フェリーの利用促進と，獅子島島民の交通費負担軽減を図り，経済活動・交流を促進するため，車両運賃の一部を補助する。
【原油価格・物価高騰対応分】
（事業者支援に関する事業）
（運輸・交通）鉄道・バス・タクシー・旅客船・航空などの地域公共交通の経営支援　
②離島である獅子島島民が天長フェリーを利用する際の，車両運賃の一部を補助した額に充当
③　区間　　　車長　　車両運賃　　補助額　見込み台数
⽚側→諸浦  ４ｍ未満    3,720      820　　　5,080台
⽚側→中⽥  ４ｍ未満    4,160      860　　　1,040台
⽚側→諸浦  ５ｍ未満    4,360      960　　　1,980台
⽚側→中⽥  ５ｍ未満    5,040    1,040　　　164台
⽚側→諸浦  ６ｍ未満    5,320    1,120　　  8台
⽚側→中⽥  ６ｍ未満    5,940    1,240　　　26台
⽚側→諸浦  ８ｍ未満    6,900    1,400　　　10台
⽚側→中⽥  ８ｍ未満    7,980    1,680　　　8台
　月額補助見込み600千円×12月＝7,200千円　
④天長フェリー　株式会社</t>
  </si>
  <si>
    <t>R4.4</t>
  </si>
  <si>
    <t>フェリー利用者数5％増</t>
  </si>
  <si>
    <t>HP，広報誌</t>
  </si>
  <si>
    <t>①コロナ禍で，物価高騰の影響を受けている町外から移住する者に対して，町内の空き家を改修する場合に空き家改修補助金を補助する。比較的物価の安い本町への移住を支援することにより，生活の安定を図る。また，３密回避が容易な本町での生活様式により，新型コロナウイルス感染拡大防止に繋げ，安心・安全な生活を提供する。　
【原油価格・物価高騰対応分】
（生活支援に関する事業）
住まい確保困窮者に対する支援
②町外からの転入者が空き家バンクに登録された空き家を改修する際の費用に対して補助金を交付する。　
③改修費の3分の2を補助（上限3,330千円）
　補助金3,330千円×2件=6,660千円
　合計6,660千円
④町外からの転入者で空き家改修を行い移住する者</t>
  </si>
  <si>
    <t>町内への移住者数（２世帯分）</t>
  </si>
  <si>
    <t>①新型コロナウイルスの影響により農水産物の消費が減少し、当町の一次産品事業者が大きな影響を受ける中，コロナ禍からの脱却と消費拡大を図ることを目的とし，県内の調理系高校の生徒に本町の食材の魅力を知ってもらいながら，町産品を利用したメニューを開発してもらいPRする事業を行う。
開発までの過程を県内のテレビ局が密着取材し，高校生の視点を通じて本町産品の品質や生産へのこだわりを1時間枠の特別番組として放映し，広く周知する。
開発した料理については，県内及び町内の店舗で新メニューとして提供してもらう。
料理はふるさと納税の返礼品としても取り扱うこととし，さらなる消費拡大を図る。
②メニュー開発に係る材料費，番組製作経費等
③【内訳】
　番組制作費＋電波料（１時間番組）　3,500千円（一般財源で対応）
　番組告知CM料(テレビ・ラジオ）　1,200千円（一般財源で対応）
　料理試作材料費（３校分 送料込み）　900千円
　学校謝金（３校分 交通費込み）　300千円
　会場使用料（料理プレゼン）　300千円
　料理監修謝金（３校分）　150千円
　借上げ料（船舶・その他）　300千円
　町内視察時試食食材費　200千円
　企画調整費                  　300千円
④長島町，グルメハイスクール参加者，町内一次産品事業者</t>
  </si>
  <si>
    <t>ふるさと納税寄付者数5％増（R3年度と比較）</t>
  </si>
  <si>
    <t>①本施設は，町内の利用者のみではなく，町外からの合宿利用者が多い施設で新型コロナウイルス対策が十分にされていない状況である。
今回，新型コロナウイルス感染症対策として施設のトイレ改修し，0歳児から高齢者まで安心して施設を使用できる環境を提供する。また，和式トイレから洋式トイレへ変更する事で飛沫感染予防を図る事ができる。
②トイレ改修費
③設備改修費　2,943千円
　シャワートイレ４個，ベビーキープ・オムツ台各１台
④川床コミュニティセンター</t>
  </si>
  <si>
    <t>クラスター発生0</t>
  </si>
  <si>
    <t>①コロナ禍における新たな働き方の確立という観点から，業務端末(LGWAN系)をノートPCに変更し，テレワークやオンライン会議等への対応を図る。
ウィズコロナ下での行政事務のオンライン化及び新たな働き方の実現への第１歩を目的として，機器整備を行い，コロナ禍においても行政サービスが停滞しない環境を整える。
②ノートPC購入費用
③【内訳】
　13.3型ノートPC　50台　　9,653千円
　設定委託料　　　50台  　1,100千円
④長島町役場</t>
  </si>
  <si>
    <t>自宅待機者のテレワーク利用100％
オンライン会議50回実施</t>
  </si>
  <si>
    <t>①長期化している新型コロナウイルス感染症の影響により，バス利用者が減少し収益が悪化している中，社会生活維持の為町内を運行する路線バス事業者に支援金を交付する。
【原油価格・物価高騰対応分】
（事業者支援に関する事業）
（運輸・交通）鉄道・バス・タクシー・旅客船・航空などの地域公共交通の経営支援　
②南国交通への支援
③基本額30万円　7系統×3万円　計　51万円
④南国交通</t>
  </si>
  <si>
    <t>現在町内自主路線バスが７路線あるが，コロナ禍での利用減に伴い赤字が5,000千円を超える。減便や廃止の検討もありが，地域公共交通形態を維持するため現在の７路線を確保できるよう支援を行う。</t>
  </si>
  <si>
    <t>①県内外の移動や接触人数を減らすため，役場本所内にリモート会議等ブース（4人用×2式）を整備し，新型コロナウイルス感染症防止を図る。また，同ブースで支所等からのリモート相談にも対応し，コロナ禍における行政事務等のオンライン化を進める。
　多様なワークスタイルが求められるようになった昨今のオフィス環境を整えるため，庁舎改修時にオープンスタイルの庁舎整備を図った。コロナ禍により働き方はさらに多様化され，リモート会議も主流となってきた。それぞれの働き手が快適に仕事のできる環境を整える。
②備品購入費　6,864千円
③ワークブース　3,120千円×2式×1.10
④長島町役場</t>
  </si>
  <si>
    <t>ワークブースの設置によりリモート会議の促進による，コロナ感染ウイルスの感染拡大予防が見込まれる。（施設内感染者0）</t>
  </si>
  <si>
    <t>①コロナ禍でほとんど停止していた旅行などは，次第にコロナが落ち着いた後には徐々に回復すると予想される。
その際に訪問先の地域として選んでいただくためには，定期的な情報発信が重要だと考えられる。
そこでコロナウイルスによって打撃を受けた観光事業を盛り上げることを目的として，長島町の観光資源や食材と生産者の魅力を動画として作成し，発信していく。
◯15分程度の動画を年4本作成  (食材（生産者）編、観光地編、料理編、空港から長島までの道案内編）
◯作成した動画はメディアでの発信に加え、役場玄関での放送や、県内外での行政イベント等で放送できる形にする。
◯期待される効果としては、長島の知名度アップによる、交流人口の増加および食材のネット販売売り上げ増による地域経済の活性化
②動画製作委託料（職員の稼働費用は含まれておりません）
③【内訳】
　タレント出演費 5回×100千円＝500千円
　タレント交通費 5回×20千円＝100千円
　撮影・編集 10回×220千円＝2,200千円
　企画費 800千円　　
④長島町，イベント参加者，動画視聴者</t>
  </si>
  <si>
    <t>観光客数10％増（R3年度と比較）</t>
  </si>
  <si>
    <t>①新型コロナウイルスの影響により当町の観光業は衰退しており，当町の事業者が大きな影響を受ける中，コロナ禍からの脱却と観光業の回復を図ることを目的としたフリーペ－パーを作成する。　　　　　　　　　　　　　　　　　　　　　　         
〇長島を中心とした，日帰り，１泊，２泊など旅の時間に合わせた長島での楽しみ方を盛り込む。また，観光というただ遊びに来るだけの長島訪問ではなく，一次産業の短期バイトでの長島滞在，地域おこし協力隊などの中長期的での滞在など，長島を訪れる理由を広げられる内容を盛り込み，２回３回と長島に訪れるきっかけをづくりを行い関係人口を増やしていく。さらには，各年齢層にあった観光モデルコース，漫画で長島を紹介するページ，ツーリングコース（民間会社が実施した「バイクで走って気持ち良かったツーリングランキング」で長島が全国第10位）も盛り込み，より多くの方が手にとるような冊子を作成する。　　　　　　　　　　　　　　　　　　　　　　　　　　　　　　　　　　
②フリーペーパー作成業務
③【内訳】　　　　　　　　　　　　　　　　　　　　　　　　　　　　　　　　　　
デザイン費用　880千円、印刷費　880千円、企画編集費1,760千円（B5版　48ページ　2万部）　合計3,520千円
④長島町，観光者</t>
  </si>
  <si>
    <t>①新型コロナウイルスの影響を受けた地域経済を活性化するためには，町外からの旅行者や短期滞在者による「交流人口」を増やすことが重要である。現在は旅行等が難しい状況であるため，コロナ禍における観光として，オンラインツアーの開催や特産品のプレゼント事業等を実施し，様々な形での交流人口拡大を目指す。交流人口が増加がすることにより，宿泊や食事，お土産の購入が行われ地域経済に貢献することが期待される。　　　　　　　　　　　　　　　　　　　　　   　　　　　　
〇平成28年10月28日に「観光振興に関する連携協定」を締結した阪急交通社等の協力をいただき、交流人口の増加へ繋げる。　　　　　                                                                 　　　　　　　　　　　　　　　　②ツアー開催委託料（職員の人件費は含まれておりません）
③【内訳】　　　　　　　　　　　　　　　　　　　　　　　　　　　　　　　　　　　　
　１獅子島オンラインツアー （２回開催：参加者200名）
　タレント出演謝金　100千円×3日（撮影）＝300千円
　タレント交通費　20千円×3日（撮影）＝60千円　　　　　　　　　　　　　　　　　　　　　　　　　　　　　　　　　　　　　　　　　　　　　
　撮影・編集　400千円，諸経費　100千円　計860千円　　
　ツアー参加者特産品プレゼント　500千円（2,500円×200名）
　２各種ツアー（造形展、おさかな祭り、えびす市、じゃがいも掘りツアーなど。ツアー20回分）
　参加者特産品お土産（2千円×35人×20回＝1,400千円）
　プレミアム抽選　　　　（5千円×5本×20回＝500千円）
　参加者費補助：県民割無し時（5千円×35人×15回＝2,625千円）　　　　　　　　　　　　　　　　　　　　　　　　　　　　　　　　　　　　　　　　　　　　　計4,525千円　　　　　　　　　　　　　　　　　　　　　　　　　　　　　　　　　　　　　　　　　　　　　　　　　　　　１，２合計5,385千円
④長島町，観光者，オンラインツアー参加者　　　　　</t>
  </si>
  <si>
    <t>①新型コロナウイルスによる影響で，農業や漁業といった一次産業は取引量が減ったり取引先を失ったりしている。そこで，鹿児島県内の飲食店のシェフたちを中心とした生産地等のツアーを行い，今一度長島の食材の素晴らしさを知っていただき，長島の食材を使ってもらえる飲食店を増やす。また，生産者と直で取引ができる仕組みづくりを行うことで，コロナ禍における販路拡大等の事業継続に向けた取組み支援につながる。　
〇シェフツアーを実施し，食事処「あさひや」などのキッチンを使い，実際に調理を行うことで，自店での食材の使い方を探っていただく。　　　　　　　　　　　　　　　　　　　　　　　　　　　　　　　　　　　　〇シェフツアーに参加した飲食店には，長島町の食材の説明書なども置いていただき，鹿児島市などを中心に「長島情熱大陸食材フェア」を開催していただく。
②シェフツアー開催委託料（職員の費用は含まれておりません）　　　　　　　　　　　　　　　　　　　　　　　　　　　　　　　　　　　　　　　　　　　　　　　　　　　　③【内訳】　（１回につきシェフ　４人招聘）　　　　　　　　　　　　　　　　　　　　　　　　　　　　　　　　　　　　　　　　　　　　　　　　　　　　　　　　　　　　　　　　　　　　レンタカー代　8,250円×4人×6回＝198千円　　　　　　　　　　　　　
交通費　5,500円×4人×6回＝132千円
宿泊費　11,000円×4人×6回＝264千円
食材費　44千円×6回＝264千円　　　　　　　　　　　　　　　　　　　　
キッチン使用料　11千円×6回＝66千円　　　　　　　　　　　　　　　　　　　　　　　　　　　　　　　　　　　　　　　　　　　　　　　　企画費　275千円×6回＝1,650千円　                                                                                              長島情熱大陸食材フェア開催費　2,400千円　　　　　　　　　　　　　　　　　　　　　　　　　　　　　　　　　　　　　　合計4,974千円
④シェフツアー参加者</t>
  </si>
  <si>
    <t>①新型コロナ感染症の影響による高齢者等の孤立感解消，仲間づくりを図るための支援として，サロン等の設置の支援や，身近な地域での見守りボランティア，生活支援ボランティアの育成を図り，高齢者が住み慣れた地域の中で安心して生活することを目指す。
②社会福祉協議会委託事業　委託料　3,257千円
③【内訳】　
報酬　　2,792千円
事務費　465千円
（印刷製本費　208千円，旅費　136千円，消耗品費　61千円，講師料　40千円，通信料　20千円）
④社会福祉協議会</t>
  </si>
  <si>
    <t>サロン設置５箇所</t>
  </si>
  <si>
    <t>①在宅介護支援センターにおける職場環境の整備を図るため，ウイルス抑制機能のある空調設備に改修し，新型コロナウイルス感染症の感染防止に努める。施設内でコロナ感染者がでないよう感染防止対策を徹底するとともに，夏季のマスク着用時の不快感を解消する。
②空調機改修費用
③空調改修費　　740千円（2台分）
④在宅介護支援センター</t>
  </si>
  <si>
    <t>施設内感染者0</t>
  </si>
  <si>
    <t>①新型コロナウイルスの影響により，事業継続が困難となっている宿泊施設の業務継続を支援する。また，新型コロナ終息後の交流人口の受け入れ及び事業の再開のための備品の整備や衛生環境の向上を図る。
②備品購入及び施設改修費用
③【内訳】
　備品購入　1,138千円（宴会場椅子・机1,138千円）
・現在の宴会場は，座敷となっており横との仕切り等がないため，椅子と机を設置し，コロナ禍における生活様式への対応を図る。
　修繕　1,600千円
 （無線LAN整備610千円）
・コロナ禍において，テレワークやコワーキングなど新たな働き方のスタイルが定着しつつある。このような需要に対応するため，Wi－Fi環境を整備し，コロナ禍においても宿泊客数の増加に繋げる。
 （食品庫改修990千円）
・現在の食品庫は，仕切りが一定で少なく，様々な食品の適正保管に苦慮している。様々な大きさの食品保管に対応可能な食品棚を整備し，食品への不用な接触を減らし，コロナ感染症防止の対策を図る。
④太陽の里</t>
  </si>
  <si>
    <t>宿泊客数10％増（R3年度と比較）</t>
  </si>
  <si>
    <t>①新型コロナウイルス感染症の影響が甚大な業界の１つである観光業界の支援を目的として，施設の整備を行う。今後は徐々に自粛ムードが和らいでくることが予想され，利用者は増加していくものと考えられる。交流人口の受け入れ及び本町のコロナ収束後の観光地整備のための施設改修や衛生環境の向上を図る。
②施設改修費用
③【内訳】
　施設改修費　3,795千円
　（温泉水中ポンプ交換工事3,795千円）
・本温泉施設は，コロナ禍において約２箇月間休館したことにより，通常は常時運転している水中ポンプを停止しなければならなかった。このことにより，異物がポンプ周りに付着堆積しやすくなり，トラブルが多発している状況である。コロナ禍終息後の利用者の増加へ対応するため，交換工事を行う。
④東泉望</t>
  </si>
  <si>
    <t>施設利用者数10％増（R3年度と比較）</t>
  </si>
  <si>
    <t>①新型コロナウイルスの影響により町外への移動を自粛している人も多いため，子どもたちが安心安全に遊べる場所の確保が必要である。
町内で遊具施設のあるピクニック広場は限られた遊具に多くの子どもが密集しており，順番待ちをしている子も見られる。使用制限のかけられている遊具の改修をすることによりキャパシティを増やし，多くの子どもが安全かつ快適に遊べる場所の確保を目指す。
②遊具改修費
③工事費　3,146千円
④ピクニック広場</t>
  </si>
  <si>
    <t>施設利用者1ヵ月100人</t>
  </si>
  <si>
    <t>①新型コロナウイルス症感染拡大により，第一次産業の消費低下，価格低迷等のため生活を維持することが困難となった者に対し，本町の事業の一環である「ぐるっと一周フラワーロード事業」における花木植栽及び管理作業等に係る業務を委託し，生活支援を図る。
②花木植栽及び管理作業等に係る委託経費に充当
③委託料：賃　　金　16,644千円（作業員20人）
　需 用 費　 1,400千円（消耗品費500千円，燃料代900千円）
　使用料・賃借料　896千円
　原材料費   　800千円
　損害保険料　 260千円　
④NPO法人　ながしま地域活性化推進機構</t>
  </si>
  <si>
    <t>20人の雇用創出</t>
  </si>
  <si>
    <t>①医療分野において画像診断は早期発見の終身となっており，X線CT装置の画像解析は，最も必要とされる装置となっている。画像を３D化して診断することにより医師の診断もより正確に行うことが期待される。また，新型コロナウイルス感染症の影響によるコロナ肺炎等の早期発見につながり，コロナ感染者が重症化する前に処置を行うことが期待できる。
②３Dワークステーション購入費
③３Dワークステーション購入一式　9,295千円
④鷹巣診療所</t>
  </si>
  <si>
    <t>画像診断でコロナ感染症発症者の早期発見が期待でき，感染拡大が抑制できる。
施設内感染者０人</t>
  </si>
  <si>
    <t>①院内における処置室，待合室，病棟などは患者の出入りが多い場所である。病院内においては，新型コロナウイルス感染症の感染防止に最大限努める必要があると思われるので，人の出入りが集中する場所に空気清浄機を設置する。院内での感染防止を徹底し，コロナ過の中でも，病人や患者が安心・安全に利用できる環境を整える。
②空気清浄機購入費
③空気清浄機　2,387千円
　　　　　 310千円×7台×1.1
④鷹巣診療所</t>
  </si>
  <si>
    <t>施設内の感染予防が図られる。
施設内感染者０人</t>
  </si>
  <si>
    <t>①現在，本診療所では入院病棟にテレビや冷蔵庫がないため食堂にある物品を共同で使用している。コロナ禍の中で，他者との接触機会が多い状況であるため，院内でコロナウイルス感染症に集団感染する可能性が高い。患者間の接触機会をを避け，院内のコロナ感染予防を図ることを目的として各入院病棟に床頭台を設置する。
②床頭台購入費
③128,700円×19台
④鷹巣診療所</t>
  </si>
  <si>
    <t>入院病棟等院内の感染予防が図られる。
施設内感染者０人</t>
  </si>
  <si>
    <t>①諸浦港のトイレは地元住民だけでなく県内外からの観光客も利用する。トイレについては和式であり，コロナ禍にも関わらず，不衛生な状態である。利用者のコロナウイルス感染のリスクを下げるため，フタの有る洋式トイレに改修することで飛散を防ぐなど感染症防止対策を徹底し，安心して利用できる環境を整える。
②トイレ改修費
③工事請負費　2,166千円
④諸浦港</t>
  </si>
  <si>
    <t>①現在，当施設では住民に対してみそ作り教室等を実施しているが作業場は１つしかなく密になる状況である。３密対策を実施したより快適な空間をつくるために，作業場を改修する。新型コロナウイルス感染症対策の施された施設に整備することで，コロナ禍の中でも安心して利用できる。
②作業場改修費
③【内訳】みそ麹室改修工事 2,668千円
④農畜産物処理加工施設</t>
  </si>
  <si>
    <t>体験学習3回実施</t>
  </si>
  <si>
    <t>①現在，当施設では，食品の加工やみそ作り教室等が行われている。新型コロナウイルス感染防止の為，窓を開放して換気を行っているが，衛生上窓の開放をしながら作業をするのはふさわしくなく，空気清浄機付きエアコンを設置することで，食品の衛生を保ちながら作業を行える。
また，マスクをつけながらの作業になると熱中症等の危険があることから，新型コロナウイルス対策を実施したより快適な空間の整備の実現を目指す。
②エアコン設置費
③ｴｱｺﾝ設置 490千円
④農林水産物処理加工施設　　</t>
  </si>
  <si>
    <t>利用者数増（R2年度と比較）</t>
  </si>
  <si>
    <t>①令和2年4月27日付け消防庁通知の「新型コロナウィルス感染症拡大防止に伴う心肺停止傷病者への対応について」を踏まえ，当該資機材を購入することで、救急隊員の感染防止対策を行いつつ，質の高い心肺蘇生法と迅速な救急救命処置の実施が可能となり，心肺停止傷病者の救命率の向上を図る。
②救急資機材購入費
③自動心臓マッサージ器　3,318千円×1.1×2基≒7,300千円
　 患者監視装置　5,107千円×1.1×1台≒5,618千円
④東分遣所</t>
  </si>
  <si>
    <t>感染症防止対策を徹底し，質の高い救急救命活動を行う。
救急隊員の感染者0</t>
  </si>
  <si>
    <t>①施設内において，新型コロナウイルス感染症の感染防止を図ることを目的として，文化ホール及び図書館内に空気清浄機を設置する。施設内での感染防止を徹底し，コロナ過の中でも，施設利用者が安心・安全に利用できる環境を整える。
②空気清浄機購入費
③次亜塩素酸空間除菌脱臭機（56畳）　400千円×10台
④文化ホール，町立図書館</t>
  </si>
  <si>
    <t>①鷹巣土地改良区事務所は現在1つの部屋で執務と会議等を行っている。そこで，会議室・執務室・施設監視装置室に分割し，各部屋に空気清浄機能付き空調を整備することで多人数の同時使用を減らし，新型コロナウイルスの感染防止を図る。
　また，飛沫感染防止のため和式トイレを蓋付き洋式トイレへ改修し，コロナウイルスへの感染機会の削減を図り，感染症対策を徹底する。
②施設改修費
③【内訳】
　照明器具改修　195千円
　空調機設置工事　877千円
　パーテーション設置工事　810千円
　トイレ改修　1,168千円
　3,050千円×1.1＝3,355千円
④鷹巣土地改良区事務所</t>
  </si>
  <si>
    <t>①獅子島もくもく館については，住民の集会施設として使用されている。トイレは和式が２基残されている。新型コロナウイルス感染症拡大防止を図るため，フタの有る洋式トイレへの整備を行うことで飛散を防ぐ。
また，玄関については引き戸であり老朽化により，開閉に支障をきたしている。コロナ禍において，他者との接触機会を削減するため改修を行う。
②トイレ改修費及び玄関引き戸改修費
③トイレ改修（洋式化　2基）　2,257千円
　玄関引き戸改修　503千円（一般財源で対応）
④獅子島もくもく館</t>
  </si>
  <si>
    <t>①マンダリンセンターサテライトオフィス開設事業
新型コロナウイルス感染症の流行により，働く人々が，個々の事情に応じた多様で柔軟な働き方を「選択」できるようになっている。働き方が見直されている最中，デジタル田園都市国家構想推進交付金を活用し，マンダリンセンターにサテライトオフィスを開設する。コロナ禍における働き方のオンライン化や３密対策の施された施設を整備することにより，利用者の安全な働き方を実現する。
②サテライトオフィス開発費　68,057千円
③【内訳】
　（施設開設費用：57,883千円，プロジェクト推進費用：10,174円）
補助金　68,057千円×75％＝51,042千円
④マンダリンセンター</t>
  </si>
  <si>
    <t>サテライトオフィス利用者１００人</t>
  </si>
  <si>
    <t>①「書かない窓口」推進プロジェクト
ウィズコロナ下での社会的な環境整備の一環として，行政手続きのスマート化を実現することを目的として，「書かない窓口」プロジェクトを実施する。窓口業務での新型コロナウイルス感染拡大防止及び感染機会を削減することで職員及び住民のコロナウイルス感染のリスクを削減することができる。
②システム導入費　28,782千円
③【内訳】
「書かない窓口」導入業務委託料　28,782千円
補助金　28,782千円×50％＝14,391千円
④長島町役場</t>
  </si>
  <si>
    <t>書かない窓口利用者　１０００人</t>
  </si>
  <si>
    <t>①新型コロナウイルス感染症対策支援として，濃厚接触者への食糧支援及び抗原検査キットの無料配布を実施し，支援体制の強化を図る。
②食糧支援，抗原検査キット，感染症防止対策用消耗品
③濃厚接触者への食料支援
　1,000円×10日×10人×7カ月＝700千円
　抗原検査キットの無料配付
　1,000円×7,300キット＝7,300千円
　感染防止対策用消耗品一式　600千円
④長島町民</t>
  </si>
  <si>
    <t>濃厚接触者への食糧支援として，希望者に対し食料を支援する。（50人分）
抗原検査キットを配布することにより，感染者の早期発見に繋げる。</t>
  </si>
  <si>
    <t>①コロナ禍におけるまん延防止等重点措置の実施に伴う，飲食店の営業時間短縮要請に対する協力金。（令和４年１月27日～３月６日までの39日分）
②県の要請に応じた事業者への協力金の支給
③事業者33件分　3,023千円
④県の要請に応じた町内の飲食店</t>
  </si>
  <si>
    <t>33事業者に対する協力金</t>
  </si>
  <si>
    <t>①新型コロナウイルスの影響により集客数が低迷している「ながしま恵比寿市」の活性化を目的に，出店している店舗の商品を購入し抽選会を開催する。
②抽選に係る経費
③9店舗×5,000円×7回＝315,000円
④ながしま恵比寿市出店者</t>
  </si>
  <si>
    <t>抽選会７回実施</t>
  </si>
  <si>
    <t>①新型コロナウイルス感染症の影響により町民の消費拡大と売上げが低迷する地元小売店並びに飲食店への消費喚起を図る。また，停滞している地域経済の活性化及びコロナ禍において物価高騰等に直面する町民を支援するため，プレミアム率100パーセントのプレミアム付き商品券を発行し，地域全体の好循環につなげる。
②商品券のプレミアム部分と，長島町商工会へ委託する経費に充当
③【プレミアム分】1世帯1冊購入可能
町分　10,000円×4,000世帯分＝40,000千円
県分　　3,000円×4,000世帯分＝12,000千円　
　（県分の内1,000円は，ガソリン券指定）
　　計10,000円で23,000円分の商品券を4,000セット販売（92,000千円）
【事務費】
町分　4,000千円
県分　　600千円
うち通常交付金分43,970千円
その他の財源：県補助金
④長島町民全世帯</t>
  </si>
  <si>
    <t>購入率75％以上，換金率90％以上を目指す。</t>
  </si>
  <si>
    <t>①新型コロナウイルス感染症の影響により町民の消費拡大と売上げが低迷する地元小売店並びに飲食店への消費喚起を図る。また，停滞している地域経済の活性化及びコロナ禍において物価高騰等に直面する町民を支援するため，プレミアム率100パーセントのプレミアム付き商品券を発行し，地域全体の好循環につなげる。
②商品券のプレミアム部分と，長島町商工会へ委託する経費に充当
③【プレミアム分】1世帯1冊購入可能
町分　10,000円×4,000世帯分＝40,000千円
県分　　3,000円×4,000世帯分＝12,000千円　
　（県分の内1,000円は，ガソリン券指定）
　　計10,000円で23,000円分の商品券を4,000セット販売（92,000千円）
【事務費】
町分　4,000千円
県分　　600千円
うち重点交付金分12,630千円
④長島町民全世帯</t>
  </si>
  <si>
    <t>①新型コロナウイルスの影響により燃油価格及び赤潮対策に係る粘土等の費用が高騰しており，本町の漁業者の負担が大きくなっている。漁業者に対し燃油価格及び赤潮対策の費用の一部を補助し，経営の安定を図る。
②燃油価格・赤対策物価高騰分の25％を補助
③【燃料高騰分】
　東町漁協　　　 63,744,230円×25％＝15,936,057円
　北さつま漁協　 16,095,447円×25％＝4,023,861円
　漁協以外購入分　1,000,000円
　【赤潮対策分】
　入来モンモリ粘土　3,304個×3,750円×25％＝3,097,500円
　ミョウバン　　　　　　　416個×20,000円×25％＝2,080,000円
　燃料　　　　　　　　　4,820,000円×25％＝1,205,000円
④東町漁協，北さつま漁協</t>
  </si>
  <si>
    <t>燃料及び赤潮対策に係る費用の物価高騰分25％を支援し，漁業者の経営安定を図る。（申請率90％以上）</t>
  </si>
  <si>
    <t>①新型コロナウイルスの影響により燃油価格が高騰しており，本町の花木・果樹業者の負担が大きくなっている。花木・果樹業者に対し燃油価格の費用の一部を補助し，経営の安定を図る。
②燃油価格高騰分の一部を補助
③150,000ℓ×5円/ℓ＝750千円
④花木・果樹業者６業者</t>
  </si>
  <si>
    <t>花木・果樹業者６業者に対し，燃料１ℓあたり５円の補助を行い事業者の経営安定を図る。（申請率90％以上）</t>
  </si>
  <si>
    <t>①新型コロナウイルスの影響により燃油価格が高騰しており，本町の畜産業者の負担が大きくなっている。畜産業者に対し燃油価格の費用の一部を補助し，経営の安定を図る。
②畜産関係の生産者が飼料１ｔに対してに支払う負担金の補助（県1/3，町1/3，自己負担1/3）
③肉用牛　9,864ｔ×200円＝1,972,800円
　 養豚　　24,672ｔ×200円＝4,934,400円
　 養鶏　　41,960ｔ×200円＝8,392,000円
④畜産業者</t>
  </si>
  <si>
    <t>畜産業者に対し，肥料１ｔあたり200円の補助を行い，事業者の経営安定を図る。（申請率90％以上）</t>
  </si>
  <si>
    <t>①コロナ禍において物価高騰の影響を受けている子育て世帯への負担軽減を図るため，町内保育所等の給食費に係る経費の補助を行い，栄養バランスや量を保った従前とおりの給食を提供する。
②物価上昇に対する保育所等での給食費補助
③町内6保育所（R4年4月～R5年3月）　2,709千円
　4,500円×10％×2,511人≒1,130千円
　7,500円×10％×2,105人≒1,579千円
　その他の財源：県補助金
④町内保育所</t>
  </si>
  <si>
    <t>町内６保育所に対し，物価上昇分10％に係る費用を補助する。</t>
  </si>
  <si>
    <t>①コロナ禍において原油価格の高騰の影響を受けている町内の観光バス事業者の負担軽減を図る。
②町内観光バス事業者に対する補助金
③150千円×４台
④町内観光バス業者</t>
  </si>
  <si>
    <t>タクシー事業者１事業者に対し，１台あたり150千円の補助を行い，経営安定を図る。</t>
  </si>
  <si>
    <t>①コロナ禍において原油価格の高騰の影響を受けている町内のタクシー事業者の負担軽減を図る。
②町内タクシー事業者に対する補助金
③50千円×３台＝150千円
④町内タクシー業者</t>
  </si>
  <si>
    <t>観光バス事業者１事業者に対し，１台あたり50千円の補助を行い，経営安定を図る。</t>
  </si>
  <si>
    <t>①コロナ禍において原油価格の高騰の影響を受けている町内の海上タクシー事業者の負担軽減を図る。
②町内海上タクシー事業者に対する補助金
③200千円×４台
④町内海上タクシー業者</t>
  </si>
  <si>
    <t>海上タクシー事業者４事業者に対し，１台あたり200千円の補助を行い，経営安定を図る。（申請率100％を目指す。）</t>
  </si>
  <si>
    <t>①コロナ禍において原油価格や物価価格の高騰の影響を受けているフェリー運航業者に対し，天草市と連携して支援することで国道に準じた役割を果たす牛深・蔵之元航路の維持を図る。
②船体維持に必要な船舶検査費用を補助
③総事業費25,000千円の５分の１の5,000千円を長島町が補助
④三和商船株式会社</t>
  </si>
  <si>
    <t>総事業費25,000千円の５分の１の5,000千円を長島町が補助し，経営安定及び航路の維持を図る。</t>
  </si>
  <si>
    <t>①コロナ禍において，原油価格や農業資材，肥料価格等が高騰しているため，経済的打撃を受けている農家に対し，肥料価格上昇率を参考に経営支援を図る。
②農業者支援金（物価上昇率1.4，使用料逓減率0.9）
③国70％，県15％，町15％
　支援金＝（当年の肥料費÷価格上昇率÷使用料低減率））×補助率
　補助金総額（見込）99,283千円×15％≒14,893千円
④町内農業等肥料販売事業所</t>
  </si>
  <si>
    <t>物価高騰の影響を受けている農家の支援を目的として，町負担分15％の14,893千円を支援し事業者の経営安定を図る。（申請率90％以上）</t>
  </si>
  <si>
    <t>①コロナ禍において原油価格の高騰の影響を受けている町内事業者（運送事業者，介護サービス事業者，一般廃棄物収集運搬事業者，浄化槽清掃業者，福祉サービス事業者，保育所運営事業者）の業務用車両に係る負担を軽減をするための補助を行う。
②原油価格高騰に影響を受けている町内各事業者に対する補助金
③大型自動車　　　　　　  49台×80千円＝3,920千円
　中型・準中型自動車　　45台×50千円＝2,250千円
　普通自動車　　　　　　  42台×30千円＝1,260千円
　軽自動車　　　　　　　   77台×20千円＝1,540千円
④町内運送事業者等</t>
  </si>
  <si>
    <t>物価高騰の影響を受けてい町内の各事業所に対し補助を行い，負担軽減を図る。（申請率90％以上）</t>
  </si>
  <si>
    <t>①マイナンバーカードの取得促進と，コロナ禍における物価高騰の影響を受けて疲弊している地域経済の活性化を図るため，マイナンバーカード取得者に対し商品券を配付する。
②令和5年3月31日までに交付申請し，令和5年7月31日までに交付を受けた者
③商品券　5,000円×7,000人
　郵便料　295千円
　印刷費　524千円
　消耗品　160千円　
④マイナンバー取得者</t>
  </si>
  <si>
    <t>マイナンバーカード普及率70％</t>
  </si>
  <si>
    <t>①コロナ禍における物価高騰の影響を受けて困窮している子育て世帯の負担軽減を図るため給付金を給付する。
②子育て世帯に対する給付金
③0歳から中学3年生（児童手当支給対象者）
　　 10,000円×1,430人＝14,300千円
　高校1年生から高校3年生（児童手当制度に基づき所得制限あり）　
　 　20,000円×300人＝6,000千円
　郵便料　84円×2回×870通＝147千円
　振込手数料　110円×870件＝96千円
　システム改修委託　1,000千円
④長島町内の子育て世帯</t>
  </si>
  <si>
    <t>給付率90％</t>
  </si>
  <si>
    <t>①コロナ禍における物価高騰の影響を受けて困窮している高齢者（75歳以上）の負担軽減を図るため給付金を給付する。
②高齢者に対する給付金
③15,000円×2,000人＝30,000千円
　郵便料　84円×2回×2,000通＝336千円
④長島町内の高齢者（75歳以上）</t>
  </si>
  <si>
    <t>R4補正（地）</t>
  </si>
  <si>
    <t>R3補正（国）</t>
  </si>
  <si>
    <t>オゾン発生器導入事業</t>
    <rPh sb="3" eb="6">
      <t>ハッセイキ</t>
    </rPh>
    <rPh sb="6" eb="10">
      <t>ドウニュウジギョウ</t>
    </rPh>
    <phoneticPr fontId="33"/>
  </si>
  <si>
    <t>R4</t>
  </si>
  <si>
    <t>⑤-Ⅳ-１．ウィズコロナ下での感染症対応の強化</t>
  </si>
  <si>
    <t>①新型コロナウイルス感染防止を図るため，藤田医科大学の研究で新型コロナウイルスに対して除染効果があるという実験結果が発表されたオゾン脱臭器を公共施設に導入する。
②オゾン発生器購入費
③150千円×25台＝3,750千円
④長島町役場</t>
    <rPh sb="85" eb="88">
      <t>ハッセイキ</t>
    </rPh>
    <rPh sb="88" eb="91">
      <t>コウニュウヒ</t>
    </rPh>
    <rPh sb="112" eb="117">
      <t>ナガシマチョウヤクバ</t>
    </rPh>
    <phoneticPr fontId="33"/>
  </si>
  <si>
    <t>公共施設13施設へ25台のオゾン脱臭機を設置。
クラスター発生0</t>
    <rPh sb="0" eb="4">
      <t>コウキョウシセツ</t>
    </rPh>
    <rPh sb="6" eb="8">
      <t>シセツ</t>
    </rPh>
    <rPh sb="11" eb="12">
      <t>ダイ</t>
    </rPh>
    <rPh sb="16" eb="19">
      <t>ダッシュウキ</t>
    </rPh>
    <rPh sb="20" eb="22">
      <t>セッチ</t>
    </rPh>
    <rPh sb="29" eb="31">
      <t>ハッセイ</t>
    </rPh>
    <phoneticPr fontId="33"/>
  </si>
  <si>
    <t>R3</t>
  </si>
  <si>
    <t>①新型コロナウイルスの影響により農水産物の消費が減少し、当町の一次産品事業者が大きな影響を受ける中，コロナ禍からの脱却と消費拡大を図ることを目的とし，県内の調理系高校の生徒に本町の食材の魅力を知ってもらいながら，町産品を利用したメニューを開発してもらいPRする事業を行う。
開発までの過程を県内のテレビ局が密着取材し，高校生の視点を通じて本町産品の品質や生産へのこだわりを1時間枠の特別番組として放映し，広く周知する。
開発した料理については，県内及び町内の店舗で新メニューとして提供してもらう。
料理はふるさと納税の返礼品としても取り扱うこととし，さらなる消費拡大を図る。
②メニュー開発に係る材料費，番組製作経費等
③【内訳】
　番組制作費＋電波料（１時間番組）　3,500千円（一般財源で対応）
　番組告知CM料(テレビ・ラジオ）　1,200千円（一般財源で対応）
　料理試作材料費（３校分 送料込み）　900千円
　学校謝金（３校分 交通費込み）　300千円
　会場使用料（料理プレゼン）　300千円
　料理監修謝金（３校分）　150千円
　借上げ料（船舶・その他）　300千円
　町内視察時試食食材費　200千円
　企画調整費                  　300千円
④長島町，グルメハイスクール参加者，町内一次産品事業者</t>
    <phoneticPr fontId="33"/>
  </si>
  <si>
    <t>①本施設は，町内の利用者のみではなく，町外からの合宿利用者が多い施設で新型コロナウイルス対策が十分にされていない状況である。
今回，新型コロナウイルス感染症対策として施設のトイレ改修し，0歳児から高齢者まで安心して施設を使用できる環境を提供する。また，和式トイレから洋式トイレへ変更する事で飛沫感染予防を図る事ができる。
②トイレ改修費
③設備改修費　2,860千円
　シャワートイレ４個，ベビーキープ・オムツ台各１台
④川床コミュニティセンター</t>
    <phoneticPr fontId="33"/>
  </si>
  <si>
    <t>①県内外の移動や接触人数を減らすため，役場本所内にリモート会議等ブース（4人用×2式）を整備し，新型コロナウイルス感染症防止を図る。また，同ブースで支所等からのリモート相談にも対応し，コロナ禍における行政事務等のオンライン化を進める。
　多様なワークスタイルが求められるようになった昨今のオフィス環境を整えるため，庁舎改修時にオープンスタイルの庁舎整備を図った。コロナ禍により働き方はさらに多様化され，リモート会議も主流となってきた。それぞれの働き手が快適に仕事のできる環境を整える。
②備品購入費　5,698千円
③ワークブース　2,590千円×2式×1.10
④長島町役場</t>
    <phoneticPr fontId="33"/>
  </si>
  <si>
    <t>①在宅介護支援センターにおける職場環境の整備を図るため，ウイルス抑制機能のある空調設備に改修し，新型コロナウイルス感染症の感染防止に努める。施設内でコロナ感染者がでないよう感染防止対策を徹底するとともに，夏季のマスク着用時の不快感を解消する。
②空調機改修費用
③空調改修費　　702千円（2台分）
④在宅介護支援センター</t>
    <phoneticPr fontId="33"/>
  </si>
  <si>
    <t>①新型コロナウイルスの影響により町外への移動を自粛している人も多いため，子どもたちが安心安全に遊べる場所の確保が必要である。
町内で遊具施設のあるピクニック広場は限られた遊具に多くの子どもが密集しており，順番待ちをしている子も見られる。使用制限のかけられている遊具の改修をすることによりキャパシティを増やし，多くの子どもが安全かつ快適に遊べる場所の確保を目指す。
②遊具改修費
③工事費　2,794千円
④ピクニック広場</t>
    <phoneticPr fontId="33"/>
  </si>
  <si>
    <t>①医療分野において画像診断は早期発見の終身となっており，X線CT装置の画像解析は，最も必要とされる装置となっている。画像を３D化して診断することにより医師の診断もより正確に行うことが期待される。また，新型コロナウイルス感染症の影響によるコロナ肺炎等の早期発見につながり，コロナ感染者が重症化する前に処置を行うことが期待できる。
②３Dワークステーション購入費
③３Dワークステーション購入一式　9,240千円
④鷹巣診療所</t>
    <phoneticPr fontId="33"/>
  </si>
  <si>
    <t>①諸浦港のトイレは地元住民だけでなく県内外からの観光客も利用する。トイレについては和式であり，コロナ禍にも関わらず，不衛生な状態である。利用者のコロナウイルス感染のリスクを下げるため，フタの有る洋式トイレに改修することで飛散を防ぐなど感染症防止対策を徹底し，安心して利用できる環境を整える。
②トイレ改修費
③工事請負費　2,186千円
④諸浦港</t>
    <phoneticPr fontId="33"/>
  </si>
  <si>
    <t>①現在，当施設では住民に対してみそ作り教室等を実施しているが作業場は１つしかなく密になる状況である。３密対策を実施したより快適な空間をつくるために，作業場を改修する。新型コロナウイルス感染症対策の施された施設に整備することで，コロナ禍の中でも安心して利用できる。
②作業場改修費
③【内訳】みそ麹室改修工事 2,624千円
④農畜産物処理加工施設</t>
    <phoneticPr fontId="33"/>
  </si>
  <si>
    <t>①院内における処置室，待合室，病棟などは患者の出入りが多い場所である。病院内においては，新型コロナウイルス感染症の感染防止に最大限努める必要があると思われるので，人の出入りが集中する場所に空気清浄機を設置する。院内での感染防止を徹底し，コロナ過の中でも，病人や患者が安心・安全に利用できる環境を整える。
②空気清浄機購入費
③空気清浄機　2,334千円
　　　　　 303千円×7台×1.1
④鷹巣診療所</t>
    <phoneticPr fontId="33"/>
  </si>
  <si>
    <t>①現在，本診療所では入院病棟にテレビや冷蔵庫がないため食堂にある物品を共同で使用している。コロナ禍の中で，他者との接触機会が多い状況であるため，院内でコロナウイルス感染症に集団感染する可能性が高い。患者間の接触機会をを避け，院内のコロナ感染予防を図ることを目的として各入院病棟に床頭台を設置する。
②床頭台購入費
③124,300円×19台
④鷹巣診療所</t>
    <phoneticPr fontId="33"/>
  </si>
  <si>
    <t>①令和2年4月27日付け消防庁通知の「新型コロナウィルス感染症拡大防止に伴う心肺停止傷病者への対応について」を踏まえ，当該資機材を購入することで、救急隊員の感染防止対策を行いつつ，質の高い心肺蘇生法と迅速な救急救命処置の実施が可能となり，心肺停止傷病者の救命率の向上を図る。
②救急資機材購入費
③自動心臓マッサージ器　3,000千円×1.1×2基＝6,600千円
　 患者監視装置　4,900千円×1.1×1台＝5,390千円
④東分遣所</t>
    <phoneticPr fontId="33"/>
  </si>
  <si>
    <t>①施設内において，新型コロナウイルス感染症の感染防止を図ることを目的として，文化ホール及び図書館内に空気清浄機を設置する。施設内での感染防止を徹底し，コロナ過の中でも，施設利用者が安心・安全に利用できる環境を整える。
②空気清浄機購入費
③次亜塩素酸空間除菌脱臭機（56畳）　168,300円×14台
④文化ホール，町立図書館</t>
    <rPh sb="145" eb="146">
      <t>エン</t>
    </rPh>
    <phoneticPr fontId="33"/>
  </si>
  <si>
    <t>①マイナンバーカードの取得促進と，コロナ禍における物価高騰の影響を受けて疲弊している地域経済の活性化を図るため，マイナンバーカード取得者に対し商品券を配付する。
②令和5年3月31日までに交付申請し，令和5年7月31日までに交付を受けた者
③商品券　5,000円×7,000人
　郵便料　295千円
　印刷費　643千円
　消耗品　160千円　
④マイナンバー取得者</t>
    <phoneticPr fontId="33"/>
  </si>
  <si>
    <t>①コロナ禍における物価高騰の影響を受けて困窮している子育て世帯の負担軽減を図るため給付金を給付する。
②子育て世帯に対する給付金
③0歳から中学3年生（児童手当支給対象者）
　　 10,000円×1,470人＝14,700千円
　高校1年生から高校3年生（児童手当制度に基づき所得制限あり）　
　 　20,000円×300人＝6,000千円
　郵便料　84円×2回×910通＝153千円
　振込手数料　110円×910件＝101千円
　システム改修委託　1,364千円
④長島町内の子育て世帯</t>
    <phoneticPr fontId="33"/>
  </si>
  <si>
    <t>①コロナ禍における物価高騰の影響を受けて困窮している高齢者（75歳以上）の負担軽減を図るため給付金を給付する。
②高齢者に対する給付金
③15,000円×2,025人＝30,375千円
　郵便料　84円×3回×2,025通＝511千円
④長島町内の高齢者（75歳以上）</t>
    <phoneticPr fontId="33"/>
  </si>
  <si>
    <t>①新型コロナウイルスの影響により燃油価格及び赤潮対策に係る粘土等の費用が高騰しており，本町の漁業者の負担が大きくなっている。漁業者に対し燃油価格及び赤潮対策の費用の一部を補助し，経営の安定を図る。
②燃油価格・赤対策物価高騰分の25％を補助
③【燃料高騰分】
　東町漁協　　　 63,744,230円×25％＝15,936,057円
　北さつま漁協　 16,095,447円×25％＝4,023,861円
　漁協以外購入分　1,000,000円
　【赤潮対策分】
　入来モンモリ粘土　3,304個×3,750円×50％＝6,195,000円
　ミョウバン　　　　　　　416個×20,000円×50％＝4,160,000円
④東町漁協，北さつま漁協</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</si>
</sst>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_(* #,##0_);_(* \(#,##0\);_(* &quot;-&quot;_);_(@_)"/>
    <numFmt numFmtId="178" formatCode="0_ "/>
  </numFmts>
  <fonts count="49"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name val="ＭＳ ゴシック"/>
      <family val="3"/>
    </font>
    <font>
      <sz val="14"/>
      <name val="HG創英角ﾎﾟｯﾌﾟ体"/>
      <family val="3"/>
    </font>
    <font>
      <sz val="10"/>
      <name val="Arial"/>
      <family val="2"/>
    </font>
    <font>
      <sz val="12"/>
      <name val="ＭＳ Ｐゴシック"/>
      <family val="3"/>
    </font>
    <font>
      <sz val="16"/>
      <name val="ＭＳ Ｐゴシック"/>
      <family val="3"/>
    </font>
    <font>
      <sz val="12"/>
      <name val="ＭＳ ゴシック"/>
      <family val="3"/>
    </font>
    <font>
      <sz val="12"/>
      <name val="ＭＳ 明朝"/>
      <family val="1"/>
    </font>
    <font>
      <sz val="11"/>
      <color indexed="8"/>
      <name val="ＭＳ Ｐゴシック"/>
      <family val="3"/>
    </font>
    <font>
      <sz val="11"/>
      <color indexed="52"/>
      <name val="ＭＳ Ｐゴシック"/>
      <family val="3"/>
    </font>
    <font>
      <b/>
      <sz val="11"/>
      <color indexed="8"/>
      <name val="游ゴシック"/>
      <family val="3"/>
    </font>
    <font>
      <sz val="14"/>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font>
    <font>
      <sz val="14"/>
      <color theme="1"/>
      <name val="ＭＳ Ｐゴシック"/>
      <family val="3"/>
    </font>
    <font>
      <sz val="14"/>
      <color theme="1"/>
      <name val="ＭＳ Ｐゴシック"/>
      <family val="3"/>
      <charset val="128"/>
    </font>
    <font>
      <sz val="12"/>
      <color theme="1"/>
      <name val="HG丸ｺﾞｼｯｸM-PRO"/>
      <family val="3"/>
    </font>
    <font>
      <sz val="14"/>
      <name val="ＭＳ ゴシック"/>
      <family val="3"/>
      <charset val="128"/>
    </font>
    <font>
      <b/>
      <sz val="14"/>
      <color theme="1"/>
      <name val="ＭＳ Ｐゴシック"/>
      <family val="3"/>
    </font>
    <font>
      <sz val="12"/>
      <color theme="1"/>
      <name val="ＭＳ Ｐゴシック"/>
      <family val="3"/>
    </font>
    <font>
      <sz val="12"/>
      <name val="HG丸ｺﾞｼｯｸM-PRO"/>
      <family val="3"/>
    </font>
    <font>
      <sz val="11"/>
      <name val="ＭＳ Ｐゴシック"/>
      <family val="3"/>
      <charset val="128"/>
    </font>
    <font>
      <sz val="10"/>
      <name val="ＭＳ Ｐゴシック"/>
      <family val="3"/>
    </font>
    <font>
      <sz val="8"/>
      <name val="ＭＳ Ｐゴシック"/>
      <family val="3"/>
    </font>
    <font>
      <sz val="14"/>
      <color theme="1"/>
      <name val="ＭＳ ゴシック"/>
      <family val="3"/>
      <charset val="128"/>
    </font>
    <font>
      <sz val="22"/>
      <name val="ＭＳ Ｐゴシック"/>
      <family val="3"/>
      <charset val="128"/>
    </font>
    <font>
      <sz val="12"/>
      <name val="HG丸ｺﾞｼｯｸM-PRO"/>
      <family val="3"/>
      <charset val="128"/>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4" tint="0.79998168889431442"/>
        <bgColor indexed="64"/>
      </patternFill>
    </fill>
    <fill>
      <patternFill patternType="solid">
        <fgColor theme="4" tint="0.79998168889431442"/>
        <bgColor indexed="27"/>
      </patternFill>
    </fill>
    <fill>
      <patternFill patternType="solid">
        <fgColor theme="0" tint="-4.9989318521683403E-2"/>
        <bgColor indexed="64"/>
      </patternFill>
    </fill>
    <fill>
      <patternFill patternType="solid">
        <fgColor rgb="FFFFFF00"/>
        <bgColor indexed="64"/>
      </patternFill>
    </fill>
  </fills>
  <borders count="2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8"/>
      </left>
      <right/>
      <top/>
      <bottom/>
      <diagonal/>
    </border>
    <border>
      <left style="medium">
        <color indexed="64"/>
      </left>
      <right style="thin">
        <color indexed="8"/>
      </right>
      <top style="hair">
        <color indexed="8"/>
      </top>
      <bottom style="hair">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8"/>
      </top>
      <bottom style="thin">
        <color indexed="8"/>
      </bottom>
      <diagonal/>
    </border>
    <border>
      <left style="medium">
        <color indexed="64"/>
      </left>
      <right/>
      <top/>
      <bottom/>
      <diagonal/>
    </border>
    <border>
      <left/>
      <right style="thin">
        <color indexed="8"/>
      </right>
      <top/>
      <bottom/>
      <diagonal/>
    </border>
    <border>
      <left style="double">
        <color indexed="8"/>
      </left>
      <right style="medium">
        <color indexed="8"/>
      </right>
      <top style="thin">
        <color indexed="8"/>
      </top>
      <bottom style="thin">
        <color indexed="8"/>
      </bottom>
      <diagonal/>
    </border>
    <border>
      <left style="double">
        <color indexed="8"/>
      </left>
      <right style="medium">
        <color indexed="8"/>
      </right>
      <top style="thin">
        <color indexed="8"/>
      </top>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double">
        <color indexed="8"/>
      </left>
      <right/>
      <top style="thin">
        <color indexed="8"/>
      </top>
      <bottom style="thin">
        <color indexed="8"/>
      </bottom>
      <diagonal/>
    </border>
    <border>
      <left/>
      <right/>
      <top style="medium">
        <color indexed="64"/>
      </top>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thin">
        <color indexed="8"/>
      </left>
      <right style="medium">
        <color indexed="64"/>
      </right>
      <top style="medium">
        <color indexed="8"/>
      </top>
      <bottom style="medium">
        <color indexed="64"/>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medium">
        <color indexed="64"/>
      </top>
      <bottom style="medium">
        <color indexed="64"/>
      </bottom>
      <diagonal/>
    </border>
    <border>
      <left style="medium">
        <color indexed="8"/>
      </left>
      <right style="thin">
        <color indexed="8"/>
      </right>
      <top style="double">
        <color indexed="8"/>
      </top>
      <bottom style="hair">
        <color indexed="8"/>
      </bottom>
      <diagonal/>
    </border>
    <border>
      <left/>
      <right style="double">
        <color indexed="8"/>
      </right>
      <top style="thin">
        <color indexed="8"/>
      </top>
      <bottom style="thin">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64"/>
      </right>
      <top style="double">
        <color indexed="8"/>
      </top>
      <bottom style="hair">
        <color indexed="8"/>
      </bottom>
      <diagonal/>
    </border>
    <border>
      <left style="thin">
        <color indexed="8"/>
      </left>
      <right style="thin">
        <color indexed="64"/>
      </right>
      <top style="hair">
        <color indexed="8"/>
      </top>
      <bottom style="hair">
        <color indexed="8"/>
      </bottom>
      <diagonal/>
    </border>
    <border>
      <left style="double">
        <color indexed="8"/>
      </left>
      <right style="medium">
        <color indexed="8"/>
      </right>
      <top style="medium">
        <color indexed="64"/>
      </top>
      <bottom style="thin">
        <color indexed="8"/>
      </bottom>
      <diagonal/>
    </border>
    <border>
      <left/>
      <right style="thin">
        <color indexed="8"/>
      </right>
      <top style="double">
        <color indexed="8"/>
      </top>
      <bottom style="hair">
        <color indexed="8"/>
      </bottom>
      <diagonal/>
    </border>
    <border>
      <left style="thin">
        <color indexed="8"/>
      </left>
      <right/>
      <top style="thin">
        <color indexed="8"/>
      </top>
      <bottom style="thin">
        <color indexed="8"/>
      </bottom>
      <diagonal/>
    </border>
    <border>
      <left style="thin">
        <color indexed="8"/>
      </left>
      <right/>
      <top style="medium">
        <color indexed="64"/>
      </top>
      <bottom style="medium">
        <color indexed="64"/>
      </bottom>
      <diagonal/>
    </border>
    <border>
      <left style="thin">
        <color indexed="8"/>
      </left>
      <right style="thin">
        <color indexed="8"/>
      </right>
      <top style="double">
        <color indexed="8"/>
      </top>
      <bottom style="hair">
        <color indexed="8"/>
      </bottom>
      <diagonal/>
    </border>
    <border>
      <left style="thin">
        <color indexed="8"/>
      </left>
      <right style="thin">
        <color indexed="64"/>
      </right>
      <top style="medium">
        <color indexed="64"/>
      </top>
      <bottom style="medium">
        <color indexed="64"/>
      </bottom>
      <diagonal/>
    </border>
    <border>
      <left style="thin">
        <color indexed="8"/>
      </left>
      <right style="thin">
        <color indexed="8"/>
      </right>
      <top/>
      <bottom style="double">
        <color indexed="8"/>
      </bottom>
      <diagonal/>
    </border>
    <border>
      <left/>
      <right style="thin">
        <color indexed="8"/>
      </right>
      <top style="medium">
        <color indexed="64"/>
      </top>
      <bottom style="medium">
        <color indexed="64"/>
      </bottom>
      <diagonal/>
    </border>
    <border>
      <left style="thin">
        <color indexed="8"/>
      </left>
      <right style="thin">
        <color indexed="64"/>
      </right>
      <top/>
      <bottom style="double">
        <color indexed="8"/>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double">
        <color indexed="8"/>
      </left>
      <right style="double">
        <color indexed="8"/>
      </right>
      <top style="thin">
        <color indexed="8"/>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bottom style="thin">
        <color indexed="8"/>
      </bottom>
      <diagonal/>
    </border>
    <border>
      <left style="double">
        <color indexed="8"/>
      </left>
      <right style="double">
        <color indexed="8"/>
      </right>
      <top style="thin">
        <color indexed="8"/>
      </top>
      <bottom style="double">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double">
        <color indexed="64"/>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style="double">
        <color indexed="8"/>
      </top>
      <bottom style="double">
        <color indexed="8"/>
      </bottom>
      <diagonal/>
    </border>
    <border>
      <left style="double">
        <color indexed="8"/>
      </left>
      <right style="double">
        <color indexed="64"/>
      </right>
      <top style="double">
        <color indexed="8"/>
      </top>
      <bottom style="double">
        <color indexed="8"/>
      </bottom>
      <diagonal/>
    </border>
    <border>
      <left/>
      <right style="double">
        <color indexed="64"/>
      </right>
      <top style="double">
        <color indexed="8"/>
      </top>
      <bottom style="double">
        <color indexed="8"/>
      </bottom>
      <diagonal/>
    </border>
    <border>
      <left/>
      <right style="double">
        <color indexed="64"/>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medium">
        <color indexed="64"/>
      </left>
      <right style="thin">
        <color indexed="8"/>
      </right>
      <top style="hair">
        <color indexed="8"/>
      </top>
      <bottom style="hair">
        <color indexed="64"/>
      </bottom>
      <diagonal/>
    </border>
    <border>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8"/>
      </left>
      <right style="medium">
        <color indexed="64"/>
      </right>
      <top style="medium">
        <color indexed="64"/>
      </top>
      <bottom style="thin">
        <color indexed="8"/>
      </bottom>
      <diagonal/>
    </border>
    <border>
      <left style="double">
        <color indexed="8"/>
      </left>
      <right style="medium">
        <color indexed="64"/>
      </right>
      <top style="thin">
        <color indexed="8"/>
      </top>
      <bottom style="thin">
        <color indexed="8"/>
      </bottom>
      <diagonal/>
    </border>
    <border>
      <left style="double">
        <color indexed="8"/>
      </left>
      <right style="medium">
        <color indexed="64"/>
      </right>
      <top style="thin">
        <color indexed="8"/>
      </top>
      <bottom/>
      <diagonal/>
    </border>
    <border>
      <left/>
      <right/>
      <top style="double">
        <color indexed="8"/>
      </top>
      <bottom style="double">
        <color indexed="8"/>
      </bottom>
      <diagonal/>
    </border>
    <border>
      <left style="double">
        <color indexed="8"/>
      </left>
      <right style="double">
        <color indexed="8"/>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64"/>
      </bottom>
      <diagonal/>
    </border>
    <border>
      <left/>
      <right style="double">
        <color indexed="64"/>
      </right>
      <top style="double">
        <color indexed="8"/>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right style="double">
        <color indexed="64"/>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8"/>
      </top>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8"/>
      </left>
      <right/>
      <top style="medium">
        <color indexed="64"/>
      </top>
      <bottom style="thin">
        <color indexed="64"/>
      </bottom>
      <diagonal/>
    </border>
    <border>
      <left style="thin">
        <color indexed="8"/>
      </left>
      <right style="thin">
        <color indexed="8"/>
      </right>
      <top style="medium">
        <color indexed="8"/>
      </top>
      <bottom style="hair">
        <color indexed="8"/>
      </bottom>
      <diagonal/>
    </border>
    <border>
      <left style="double">
        <color indexed="64"/>
      </left>
      <right/>
      <top style="medium">
        <color indexed="64"/>
      </top>
      <bottom style="thin">
        <color indexed="64"/>
      </bottom>
      <diagonal/>
    </border>
    <border>
      <left style="thin">
        <color indexed="8"/>
      </left>
      <right style="thin">
        <color indexed="8"/>
      </right>
      <top style="hair">
        <color indexed="8"/>
      </top>
      <bottom style="medium">
        <color indexed="8"/>
      </bottom>
      <diagonal/>
    </border>
    <border>
      <left style="thin">
        <color indexed="8"/>
      </left>
      <right style="medium">
        <color indexed="8"/>
      </right>
      <top style="hair">
        <color indexed="8"/>
      </top>
      <bottom style="medium">
        <color indexed="8"/>
      </bottom>
      <diagonal/>
    </border>
    <border>
      <left style="double">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double">
        <color indexed="64"/>
      </right>
      <top style="thin">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medium">
        <color indexed="64"/>
      </bottom>
      <diagonal/>
    </border>
    <border>
      <left style="thin">
        <color indexed="64"/>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style="thin">
        <color indexed="64"/>
      </left>
      <right style="thin">
        <color indexed="64"/>
      </right>
      <top style="medium">
        <color indexed="64"/>
      </top>
      <bottom style="hair">
        <color indexed="64"/>
      </bottom>
      <diagonal/>
    </border>
    <border>
      <left style="thin">
        <color indexed="8"/>
      </left>
      <right style="medium">
        <color indexed="8"/>
      </right>
      <top style="medium">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top style="double">
        <color indexed="8"/>
      </top>
      <bottom style="thin">
        <color indexed="8"/>
      </bottom>
      <diagonal/>
    </border>
    <border>
      <left/>
      <right style="double">
        <color indexed="64"/>
      </right>
      <top style="double">
        <color indexed="8"/>
      </top>
      <bottom style="thin">
        <color indexed="8"/>
      </bottom>
      <diagonal/>
    </border>
    <border>
      <left style="thin">
        <color indexed="8"/>
      </left>
      <right/>
      <top style="thin">
        <color indexed="8"/>
      </top>
      <bottom style="double">
        <color indexed="8"/>
      </bottom>
      <diagonal/>
    </border>
    <border>
      <left/>
      <right style="double">
        <color indexed="64"/>
      </right>
      <top style="thin">
        <color indexed="8"/>
      </top>
      <bottom style="double">
        <color indexed="8"/>
      </bottom>
      <diagonal/>
    </border>
    <border>
      <left style="thin">
        <color indexed="8"/>
      </left>
      <right/>
      <top style="thin">
        <color indexed="64"/>
      </top>
      <bottom style="thin">
        <color indexed="8"/>
      </bottom>
      <diagonal/>
    </border>
    <border>
      <left/>
      <right style="double">
        <color indexed="64"/>
      </right>
      <top style="thin">
        <color indexed="64"/>
      </top>
      <bottom style="thin">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style="double">
        <color indexed="8"/>
      </right>
      <top/>
      <bottom style="double">
        <color indexed="8"/>
      </bottom>
      <diagonal/>
    </border>
    <border diagonalDown="1">
      <left/>
      <right style="thin">
        <color indexed="8"/>
      </right>
      <top/>
      <bottom style="double">
        <color indexed="8"/>
      </bottom>
      <diagonal style="thin">
        <color indexed="8"/>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8"/>
      </left>
      <right style="thin">
        <color indexed="8"/>
      </right>
      <top style="hair">
        <color indexed="8"/>
      </top>
      <bottom style="medium">
        <color indexed="8"/>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8"/>
      </right>
      <top style="medium">
        <color indexed="64"/>
      </top>
      <bottom/>
      <diagonal/>
    </border>
    <border>
      <left/>
      <right style="thin">
        <color indexed="64"/>
      </right>
      <top style="medium">
        <color indexed="64"/>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8"/>
      </right>
      <top style="hair">
        <color indexed="64"/>
      </top>
      <bottom style="hair">
        <color indexed="64"/>
      </bottom>
      <diagonal/>
    </border>
    <border>
      <left/>
      <right/>
      <top/>
      <bottom style="thick">
        <color auto="1"/>
      </bottom>
      <diagonal/>
    </border>
    <border>
      <left/>
      <right style="thin">
        <color indexed="8"/>
      </right>
      <top style="medium">
        <color indexed="64"/>
      </top>
      <bottom style="hair">
        <color indexed="8"/>
      </bottom>
      <diagonal/>
    </border>
    <border>
      <left/>
      <right/>
      <top style="medium">
        <color indexed="64"/>
      </top>
      <bottom style="medium">
        <color indexed="64"/>
      </bottom>
      <diagonal/>
    </border>
    <border>
      <left/>
      <right style="thin">
        <color indexed="8"/>
      </right>
      <top style="medium">
        <color indexed="8"/>
      </top>
      <bottom style="hair">
        <color indexed="8"/>
      </bottom>
      <diagonal/>
    </border>
    <border>
      <left/>
      <right style="thin">
        <color indexed="8"/>
      </right>
      <top style="hair">
        <color indexed="8"/>
      </top>
      <bottom style="medium">
        <color indexed="8"/>
      </bottom>
      <diagonal/>
    </border>
    <border>
      <left/>
      <right style="thick">
        <color auto="1"/>
      </right>
      <top/>
      <bottom/>
      <diagonal/>
    </border>
    <border>
      <left/>
      <right style="thick">
        <color auto="1"/>
      </right>
      <top/>
      <bottom style="thick">
        <color auto="1"/>
      </bottom>
      <diagonal/>
    </border>
    <border>
      <left/>
      <right style="thick">
        <color auto="1"/>
      </right>
      <top style="thick">
        <color auto="1"/>
      </top>
      <bottom style="thick">
        <color auto="1"/>
      </bottom>
      <diagonal/>
    </border>
    <border>
      <left/>
      <right style="medium">
        <color indexed="64"/>
      </right>
      <top style="medium">
        <color indexed="8"/>
      </top>
      <bottom/>
      <diagonal/>
    </border>
    <border>
      <left/>
      <right style="medium">
        <color indexed="64"/>
      </right>
      <top style="medium">
        <color indexed="8"/>
      </top>
      <bottom style="medium">
        <color indexed="64"/>
      </bottom>
      <diagonal/>
    </border>
    <border>
      <left style="thin">
        <color indexed="8"/>
      </left>
      <right style="medium">
        <color indexed="64"/>
      </right>
      <top style="medium">
        <color indexed="64"/>
      </top>
      <bottom style="hair">
        <color indexed="8"/>
      </bottom>
      <diagonal/>
    </border>
    <border>
      <left style="thin">
        <color indexed="8"/>
      </left>
      <right style="medium">
        <color indexed="64"/>
      </right>
      <top/>
      <bottom style="hair">
        <color indexed="8"/>
      </bottom>
      <diagonal/>
    </border>
    <border>
      <left style="thin">
        <color indexed="8"/>
      </left>
      <right style="medium">
        <color indexed="64"/>
      </right>
      <top style="hair">
        <color indexed="8"/>
      </top>
      <bottom style="hair">
        <color indexed="64"/>
      </bottom>
      <diagonal/>
    </border>
    <border>
      <left style="thin">
        <color indexed="8"/>
      </left>
      <right style="medium">
        <color indexed="64"/>
      </right>
      <top style="hair">
        <color indexed="8"/>
      </top>
      <bottom style="medium">
        <color indexed="8"/>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8"/>
      </left>
      <right/>
      <top style="hair">
        <color indexed="8"/>
      </top>
      <bottom style="hair">
        <color indexed="8"/>
      </bottom>
      <diagonal/>
    </border>
    <border>
      <left style="medium">
        <color indexed="64"/>
      </left>
      <right/>
      <top/>
      <bottom style="thin">
        <color indexed="64"/>
      </bottom>
      <diagonal/>
    </border>
    <border>
      <left style="double">
        <color indexed="64"/>
      </left>
      <right/>
      <top style="thin">
        <color indexed="64"/>
      </top>
      <bottom style="medium">
        <color indexed="64"/>
      </bottom>
      <diagonal/>
    </border>
    <border>
      <left style="thin">
        <color indexed="8"/>
      </left>
      <right style="thin">
        <color indexed="8"/>
      </right>
      <top style="hair">
        <color indexed="64"/>
      </top>
      <bottom style="hair">
        <color indexed="8"/>
      </bottom>
      <diagonal/>
    </border>
    <border>
      <left style="thin">
        <color indexed="64"/>
      </left>
      <right/>
      <top style="hair">
        <color indexed="64"/>
      </top>
      <bottom style="hair">
        <color indexed="64"/>
      </bottom>
      <diagonal/>
    </border>
    <border>
      <left style="double">
        <color indexed="8"/>
      </left>
      <right/>
      <top style="thin">
        <color indexed="64"/>
      </top>
      <bottom style="thin">
        <color indexed="64"/>
      </bottom>
      <diagonal/>
    </border>
    <border>
      <left/>
      <right style="double">
        <color indexed="8"/>
      </right>
      <top style="medium">
        <color indexed="64"/>
      </top>
      <bottom style="thin">
        <color indexed="8"/>
      </bottom>
      <diagonal/>
    </border>
    <border>
      <left/>
      <right style="double">
        <color indexed="8"/>
      </right>
      <top style="thin">
        <color indexed="8"/>
      </top>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8"/>
      </top>
      <bottom/>
      <diagonal/>
    </border>
    <border>
      <left/>
      <right style="thin">
        <color indexed="64"/>
      </right>
      <top style="thin">
        <color indexed="8"/>
      </top>
      <bottom/>
      <diagonal/>
    </border>
    <border>
      <left style="thin">
        <color indexed="8"/>
      </left>
      <right style="thin">
        <color indexed="8"/>
      </right>
      <top style="thin">
        <color indexed="64"/>
      </top>
      <bottom/>
      <diagonal/>
    </border>
    <border>
      <left/>
      <right style="thin">
        <color indexed="8"/>
      </right>
      <top style="medium">
        <color indexed="64"/>
      </top>
      <bottom style="thin">
        <color indexed="64"/>
      </bottom>
      <diagonal/>
    </border>
    <border>
      <left/>
      <right/>
      <top style="medium">
        <color indexed="64"/>
      </top>
      <bottom style="hair">
        <color indexed="8"/>
      </bottom>
      <diagonal/>
    </border>
    <border>
      <left/>
      <right/>
      <top/>
      <bottom style="hair">
        <color indexed="8"/>
      </bottom>
      <diagonal/>
    </border>
    <border>
      <left/>
      <right/>
      <top style="hair">
        <color indexed="8"/>
      </top>
      <bottom style="medium">
        <color indexed="8"/>
      </bottom>
      <diagonal/>
    </border>
    <border>
      <left/>
      <right style="thin">
        <color indexed="8"/>
      </right>
      <top style="medium">
        <color indexed="64"/>
      </top>
      <bottom style="thin">
        <color indexed="8"/>
      </bottom>
      <diagonal/>
    </border>
    <border>
      <left style="thin">
        <color indexed="64"/>
      </left>
      <right style="thin">
        <color indexed="8"/>
      </right>
      <top/>
      <bottom style="hair">
        <color indexed="8"/>
      </bottom>
      <diagonal/>
    </border>
    <border>
      <left style="thin">
        <color indexed="64"/>
      </left>
      <right style="thin">
        <color indexed="8"/>
      </right>
      <top style="hair">
        <color indexed="8"/>
      </top>
      <bottom style="medium">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bottom style="hair">
        <color indexed="8"/>
      </bottom>
      <diagonal/>
    </border>
    <border>
      <left style="medium">
        <color indexed="64"/>
      </left>
      <right style="medium">
        <color indexed="64"/>
      </right>
      <top style="hair">
        <color indexed="8"/>
      </top>
      <bottom style="medium">
        <color indexed="8"/>
      </bottom>
      <diagonal/>
    </border>
    <border>
      <left/>
      <right style="double">
        <color indexed="64"/>
      </right>
      <top style="medium">
        <color indexed="64"/>
      </top>
      <bottom/>
      <diagonal/>
    </border>
    <border>
      <left style="double">
        <color indexed="64"/>
      </left>
      <right/>
      <top style="medium">
        <color indexed="64"/>
      </top>
      <bottom/>
      <diagonal/>
    </border>
    <border>
      <left style="thin">
        <color indexed="64"/>
      </left>
      <right/>
      <top style="thin">
        <color indexed="8"/>
      </top>
      <bottom/>
      <diagonal/>
    </border>
    <border>
      <left style="medium">
        <color indexed="64"/>
      </left>
      <right style="thin">
        <color indexed="64"/>
      </right>
      <top style="medium">
        <color indexed="64"/>
      </top>
      <bottom style="hair">
        <color indexed="8"/>
      </bottom>
      <diagonal/>
    </border>
    <border>
      <left style="medium">
        <color indexed="64"/>
      </left>
      <right style="thin">
        <color indexed="64"/>
      </right>
      <top/>
      <bottom style="hair">
        <color indexed="8"/>
      </bottom>
      <diagonal/>
    </border>
    <border>
      <left style="medium">
        <color indexed="64"/>
      </left>
      <right style="thin">
        <color indexed="64"/>
      </right>
      <top style="hair">
        <color indexed="8"/>
      </top>
      <bottom style="medium">
        <color indexed="8"/>
      </bottom>
      <diagonal/>
    </border>
    <border>
      <left/>
      <right style="thin">
        <color indexed="64"/>
      </right>
      <top style="medium">
        <color indexed="64"/>
      </top>
      <bottom style="hair">
        <color indexed="8"/>
      </bottom>
      <diagonal/>
    </border>
    <border>
      <left/>
      <right style="thin">
        <color indexed="64"/>
      </right>
      <top/>
      <bottom style="hair">
        <color indexed="8"/>
      </bottom>
      <diagonal/>
    </border>
    <border>
      <left/>
      <right style="thin">
        <color indexed="64"/>
      </right>
      <top style="hair">
        <color indexed="8"/>
      </top>
      <bottom style="medium">
        <color indexed="8"/>
      </bottom>
      <diagonal/>
    </border>
    <border>
      <left style="thin">
        <color indexed="8"/>
      </left>
      <right/>
      <top/>
      <bottom style="hair">
        <color indexed="8"/>
      </bottom>
      <diagonal/>
    </border>
    <border>
      <left style="thin">
        <color indexed="8"/>
      </left>
      <right/>
      <top style="hair">
        <color indexed="8"/>
      </top>
      <bottom style="hair">
        <color indexed="64"/>
      </bottom>
      <diagonal/>
    </border>
    <border>
      <left style="thin">
        <color indexed="8"/>
      </left>
      <right/>
      <top style="hair">
        <color indexed="8"/>
      </top>
      <bottom style="medium">
        <color indexed="8"/>
      </bottom>
      <diagonal/>
    </border>
    <border>
      <left/>
      <right style="thin">
        <color indexed="64"/>
      </right>
      <top/>
      <bottom style="medium">
        <color indexed="64"/>
      </bottom>
      <diagonal/>
    </border>
    <border>
      <left style="thin">
        <color indexed="8"/>
      </left>
      <right style="thin">
        <color indexed="64"/>
      </right>
      <top/>
      <bottom style="thin">
        <color indexed="8"/>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8"/>
      </left>
      <right style="thin">
        <color indexed="8"/>
      </right>
      <top style="medium">
        <color indexed="64"/>
      </top>
      <bottom style="hair">
        <color indexed="64"/>
      </bottom>
      <diagonal/>
    </border>
    <border>
      <left style="medium">
        <color indexed="64"/>
      </left>
      <right style="medium">
        <color indexed="64"/>
      </right>
      <top style="hair">
        <color indexed="8"/>
      </top>
      <bottom style="hair">
        <color indexed="64"/>
      </bottom>
      <diagonal/>
    </border>
    <border>
      <left/>
      <right/>
      <top style="hair">
        <color indexed="8"/>
      </top>
      <bottom style="hair">
        <color indexed="64"/>
      </bottom>
      <diagonal/>
    </border>
    <border>
      <left style="medium">
        <color indexed="64"/>
      </left>
      <right style="thin">
        <color indexed="64"/>
      </right>
      <top style="hair">
        <color indexed="8"/>
      </top>
      <bottom style="hair">
        <color indexed="64"/>
      </bottom>
      <diagonal/>
    </border>
    <border>
      <left/>
      <right style="thin">
        <color indexed="64"/>
      </right>
      <top style="hair">
        <color indexed="8"/>
      </top>
      <bottom style="hair">
        <color indexed="64"/>
      </bottom>
      <diagonal/>
    </border>
    <border>
      <left style="thin">
        <color indexed="64"/>
      </left>
      <right style="thin">
        <color indexed="8"/>
      </right>
      <top style="hair">
        <color indexed="8"/>
      </top>
      <bottom style="hair">
        <color indexed="64"/>
      </bottom>
      <diagonal/>
    </border>
    <border>
      <left style="medium">
        <color indexed="64"/>
      </left>
      <right style="medium">
        <color indexed="64"/>
      </right>
      <top style="hair">
        <color indexed="64"/>
      </top>
      <bottom style="hair">
        <color indexed="8"/>
      </bottom>
      <diagonal/>
    </border>
    <border>
      <left/>
      <right/>
      <top style="hair">
        <color indexed="64"/>
      </top>
      <bottom style="hair">
        <color indexed="8"/>
      </bottom>
      <diagonal/>
    </border>
    <border>
      <left style="medium">
        <color indexed="64"/>
      </left>
      <right style="thin">
        <color indexed="64"/>
      </right>
      <top style="hair">
        <color indexed="64"/>
      </top>
      <bottom style="hair">
        <color indexed="8"/>
      </bottom>
      <diagonal/>
    </border>
    <border>
      <left/>
      <right style="thin">
        <color indexed="64"/>
      </right>
      <top style="hair">
        <color indexed="64"/>
      </top>
      <bottom style="hair">
        <color indexed="8"/>
      </bottom>
      <diagonal/>
    </border>
    <border>
      <left style="thin">
        <color indexed="64"/>
      </left>
      <right style="thin">
        <color indexed="8"/>
      </right>
      <top style="hair">
        <color indexed="64"/>
      </top>
      <bottom style="hair">
        <color indexed="8"/>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0" borderId="0"/>
    <xf numFmtId="0" fontId="12" fillId="4" borderId="0" applyNumberFormat="0" applyBorder="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5" fillId="0" borderId="8" applyNumberFormat="0" applyFill="0" applyProtection="0">
      <alignment vertical="center"/>
    </xf>
    <xf numFmtId="0" fontId="15" fillId="0" borderId="0" applyNumberFormat="0" applyFill="0" applyBorder="0" applyProtection="0">
      <alignment vertical="center"/>
    </xf>
    <xf numFmtId="0" fontId="16" fillId="23" borderId="4" applyNumberFormat="0" applyProtection="0">
      <alignment vertical="center"/>
    </xf>
    <xf numFmtId="0" fontId="17" fillId="0" borderId="0" applyNumberFormat="0" applyFill="0" applyBorder="0" applyProtection="0">
      <alignment vertical="center"/>
    </xf>
    <xf numFmtId="0" fontId="18" fillId="0" borderId="0" applyNumberFormat="0" applyFill="0" applyBorder="0" applyProtection="0">
      <alignment vertical="center"/>
    </xf>
    <xf numFmtId="0" fontId="19" fillId="0" borderId="9" applyNumberFormat="0" applyFill="0" applyProtection="0">
      <alignment vertical="center"/>
    </xf>
    <xf numFmtId="177" fontId="24" fillId="0" borderId="0" applyFill="0" applyBorder="0" applyAlignment="0" applyProtection="0">
      <alignment vertical="center"/>
    </xf>
    <xf numFmtId="0" fontId="6" fillId="0" borderId="0">
      <alignment vertical="center"/>
    </xf>
  </cellStyleXfs>
  <cellXfs count="552">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49" fontId="21" fillId="0" borderId="0" xfId="0" applyNumberFormat="1" applyFont="1">
      <alignment vertical="center"/>
    </xf>
    <xf numFmtId="0" fontId="25" fillId="0" borderId="0" xfId="0" applyFont="1">
      <alignment vertical="center"/>
    </xf>
    <xf numFmtId="49" fontId="25" fillId="0" borderId="0" xfId="0" applyNumberFormat="1" applyFont="1">
      <alignment vertical="center"/>
    </xf>
    <xf numFmtId="0" fontId="0" fillId="0" borderId="0" xfId="0">
      <alignment vertical="center"/>
    </xf>
    <xf numFmtId="0" fontId="21" fillId="0" borderId="0" xfId="0" applyFont="1" applyAlignment="1">
      <alignment vertical="center" wrapText="1"/>
    </xf>
    <xf numFmtId="0" fontId="26" fillId="0" borderId="0" xfId="0" applyFont="1" applyAlignment="1">
      <alignment vertical="center" wrapText="1"/>
    </xf>
    <xf numFmtId="0" fontId="0" fillId="0" borderId="0" xfId="0" applyAlignment="1">
      <alignment vertical="center"/>
    </xf>
    <xf numFmtId="0" fontId="21" fillId="0" borderId="0" xfId="0" applyFont="1" applyBorder="1" applyAlignment="1">
      <alignment horizontal="center" vertical="center"/>
    </xf>
    <xf numFmtId="0" fontId="32" fillId="0" borderId="87" xfId="0" applyFont="1" applyFill="1" applyBorder="1" applyAlignment="1">
      <alignment horizontal="left" vertical="center"/>
    </xf>
    <xf numFmtId="0" fontId="32" fillId="0" borderId="25" xfId="0" applyFont="1" applyFill="1" applyBorder="1" applyAlignment="1">
      <alignment horizontal="left" vertical="center" wrapText="1"/>
    </xf>
    <xf numFmtId="0" fontId="39" fillId="0" borderId="87" xfId="33" applyFont="1" applyFill="1" applyBorder="1" applyAlignment="1">
      <alignment horizontal="left" vertical="center" wrapText="1" shrinkToFit="1"/>
    </xf>
    <xf numFmtId="0" fontId="39" fillId="0" borderId="25" xfId="33" applyFont="1" applyFill="1" applyBorder="1" applyAlignment="1">
      <alignment horizontal="left" vertical="center" shrinkToFit="1"/>
    </xf>
    <xf numFmtId="0" fontId="39" fillId="0" borderId="87" xfId="33" applyFont="1" applyFill="1" applyBorder="1" applyAlignment="1">
      <alignment horizontal="left" vertical="center" wrapText="1"/>
    </xf>
    <xf numFmtId="0" fontId="39" fillId="0" borderId="25" xfId="33" applyFont="1" applyFill="1" applyBorder="1" applyAlignment="1">
      <alignment horizontal="left" vertical="center"/>
    </xf>
    <xf numFmtId="0" fontId="39" fillId="0" borderId="25" xfId="33" applyFont="1" applyFill="1" applyBorder="1" applyAlignment="1">
      <alignment horizontal="left" vertical="center" wrapText="1"/>
    </xf>
    <xf numFmtId="0" fontId="27" fillId="25" borderId="51" xfId="0" applyFont="1" applyFill="1" applyBorder="1" applyAlignment="1">
      <alignment horizontal="center" vertical="center" wrapText="1" shrinkToFit="1"/>
    </xf>
    <xf numFmtId="0" fontId="27" fillId="25" borderId="54" xfId="0" applyFont="1" applyFill="1" applyBorder="1" applyAlignment="1">
      <alignment horizontal="center" vertical="center" wrapText="1"/>
    </xf>
    <xf numFmtId="0" fontId="27" fillId="25" borderId="60" xfId="0" applyFont="1" applyFill="1" applyBorder="1" applyAlignment="1">
      <alignment horizontal="center" vertical="center" wrapText="1" shrinkToFit="1"/>
    </xf>
    <xf numFmtId="0" fontId="27" fillId="25" borderId="62" xfId="0" applyFont="1" applyFill="1" applyBorder="1" applyAlignment="1">
      <alignment horizontal="center" vertical="center" wrapText="1"/>
    </xf>
    <xf numFmtId="0" fontId="27" fillId="25" borderId="64" xfId="0" applyFont="1" applyFill="1" applyBorder="1" applyAlignment="1">
      <alignment horizontal="center" vertical="center" wrapText="1"/>
    </xf>
    <xf numFmtId="0" fontId="22" fillId="25" borderId="31" xfId="0" applyFont="1" applyFill="1" applyBorder="1" applyAlignment="1">
      <alignment horizontal="center" vertical="center" wrapText="1"/>
    </xf>
    <xf numFmtId="0" fontId="22" fillId="25" borderId="36" xfId="0" applyFont="1" applyFill="1" applyBorder="1" applyAlignment="1">
      <alignment horizontal="center" vertical="center" wrapText="1"/>
    </xf>
    <xf numFmtId="0" fontId="35" fillId="0" borderId="0" xfId="0" applyFont="1">
      <alignment vertical="center"/>
    </xf>
    <xf numFmtId="0" fontId="35" fillId="0" borderId="0" xfId="0" applyFont="1" applyAlignment="1">
      <alignment horizontal="center" vertical="center"/>
    </xf>
    <xf numFmtId="0" fontId="21" fillId="0" borderId="0" xfId="0" applyFont="1" applyBorder="1" applyAlignment="1">
      <alignment horizontal="left" vertical="center"/>
    </xf>
    <xf numFmtId="0" fontId="21" fillId="0" borderId="108" xfId="0" applyFont="1" applyBorder="1" applyAlignment="1">
      <alignment horizontal="center" vertical="center" wrapText="1"/>
    </xf>
    <xf numFmtId="0" fontId="21" fillId="0" borderId="109" xfId="0" applyFont="1" applyBorder="1" applyAlignment="1">
      <alignment horizontal="center" vertical="center" wrapText="1"/>
    </xf>
    <xf numFmtId="0" fontId="32" fillId="0" borderId="87" xfId="33" applyFont="1" applyFill="1" applyBorder="1" applyAlignment="1">
      <alignment horizontal="left" vertical="center" wrapText="1"/>
    </xf>
    <xf numFmtId="0" fontId="21" fillId="0" borderId="87" xfId="0" applyFont="1" applyBorder="1" applyAlignment="1">
      <alignment vertical="center" wrapText="1"/>
    </xf>
    <xf numFmtId="0" fontId="21" fillId="0" borderId="25" xfId="0" applyFont="1" applyBorder="1">
      <alignment vertical="center"/>
    </xf>
    <xf numFmtId="0" fontId="21" fillId="0" borderId="110" xfId="0" applyFont="1" applyBorder="1" applyAlignment="1">
      <alignment vertical="center" wrapText="1"/>
    </xf>
    <xf numFmtId="0" fontId="21" fillId="0" borderId="111" xfId="0" applyFont="1" applyBorder="1">
      <alignment vertical="center"/>
    </xf>
    <xf numFmtId="0" fontId="27" fillId="25" borderId="114" xfId="0" applyFont="1" applyFill="1" applyBorder="1" applyAlignment="1">
      <alignment vertical="center" wrapText="1"/>
    </xf>
    <xf numFmtId="0" fontId="27" fillId="25" borderId="115" xfId="0" applyFont="1" applyFill="1" applyBorder="1" applyAlignment="1">
      <alignment horizontal="center" vertical="center" wrapText="1"/>
    </xf>
    <xf numFmtId="0" fontId="25" fillId="0" borderId="55" xfId="0" applyFont="1" applyBorder="1" applyAlignment="1" applyProtection="1">
      <alignment vertical="center" wrapText="1"/>
      <protection locked="0"/>
    </xf>
    <xf numFmtId="0" fontId="28" fillId="0" borderId="61" xfId="0" applyFont="1" applyBorder="1" applyAlignment="1" applyProtection="1">
      <alignment horizontal="left" vertical="center" wrapText="1"/>
      <protection locked="0"/>
    </xf>
    <xf numFmtId="0" fontId="28" fillId="0" borderId="61" xfId="0" applyFont="1" applyBorder="1" applyAlignment="1" applyProtection="1">
      <alignment horizontal="center" vertical="center" wrapText="1"/>
      <protection locked="0"/>
    </xf>
    <xf numFmtId="0" fontId="28" fillId="0" borderId="61" xfId="0" applyNumberFormat="1" applyFont="1" applyBorder="1" applyAlignment="1" applyProtection="1">
      <alignment horizontal="center" vertical="center" shrinkToFit="1"/>
      <protection locked="0"/>
    </xf>
    <xf numFmtId="177" fontId="24" fillId="0" borderId="61" xfId="43" applyBorder="1" applyAlignment="1" applyProtection="1">
      <alignment vertical="center" shrinkToFit="1"/>
      <protection locked="0"/>
    </xf>
    <xf numFmtId="177" fontId="24" fillId="0" borderId="61" xfId="43" applyBorder="1" applyAlignment="1" applyProtection="1">
      <alignment vertical="center" wrapText="1" shrinkToFit="1"/>
      <protection locked="0"/>
    </xf>
    <xf numFmtId="0" fontId="28" fillId="0" borderId="67" xfId="0" applyNumberFormat="1" applyFont="1" applyBorder="1" applyAlignment="1" applyProtection="1">
      <alignment vertical="center" wrapText="1" shrinkToFit="1"/>
      <protection locked="0"/>
    </xf>
    <xf numFmtId="0" fontId="28" fillId="0" borderId="73" xfId="0" applyNumberFormat="1" applyFont="1" applyBorder="1" applyAlignment="1" applyProtection="1">
      <alignment vertical="center" wrapText="1" shrinkToFit="1"/>
      <protection locked="0"/>
    </xf>
    <xf numFmtId="0" fontId="25" fillId="0" borderId="56" xfId="0" applyFont="1" applyBorder="1" applyAlignment="1" applyProtection="1">
      <alignment vertical="center" wrapText="1"/>
      <protection locked="0"/>
    </xf>
    <xf numFmtId="0" fontId="28" fillId="0" borderId="48" xfId="0" applyFont="1" applyBorder="1" applyAlignment="1" applyProtection="1">
      <alignment horizontal="left" vertical="center" wrapText="1"/>
      <protection locked="0"/>
    </xf>
    <xf numFmtId="0" fontId="28" fillId="0" borderId="48" xfId="0" applyFont="1" applyBorder="1" applyAlignment="1" applyProtection="1">
      <alignment horizontal="center" vertical="center" wrapText="1"/>
      <protection locked="0"/>
    </xf>
    <xf numFmtId="0" fontId="28" fillId="0" borderId="48" xfId="0" applyNumberFormat="1" applyFont="1" applyBorder="1" applyAlignment="1" applyProtection="1">
      <alignment horizontal="center" vertical="center" shrinkToFit="1"/>
      <protection locked="0"/>
    </xf>
    <xf numFmtId="177" fontId="24" fillId="0" borderId="48" xfId="43" applyBorder="1" applyAlignment="1" applyProtection="1">
      <alignment vertical="center" shrinkToFit="1"/>
      <protection locked="0"/>
    </xf>
    <xf numFmtId="177" fontId="24" fillId="0" borderId="48" xfId="43" applyBorder="1" applyAlignment="1" applyProtection="1">
      <alignment vertical="center" wrapText="1" shrinkToFit="1"/>
      <protection locked="0"/>
    </xf>
    <xf numFmtId="0" fontId="28" fillId="0" borderId="68" xfId="0" applyNumberFormat="1" applyFont="1" applyBorder="1" applyAlignment="1" applyProtection="1">
      <alignment vertical="center" wrapText="1" shrinkToFit="1"/>
      <protection locked="0"/>
    </xf>
    <xf numFmtId="0" fontId="28" fillId="0" borderId="70" xfId="0" applyNumberFormat="1" applyFont="1" applyBorder="1" applyAlignment="1" applyProtection="1">
      <alignment vertical="center" wrapText="1" shrinkToFit="1"/>
      <protection locked="0"/>
    </xf>
    <xf numFmtId="0" fontId="25" fillId="0" borderId="48" xfId="0" applyFont="1" applyBorder="1" applyAlignment="1" applyProtection="1">
      <alignment horizontal="center" vertical="center"/>
      <protection locked="0"/>
    </xf>
    <xf numFmtId="0" fontId="28" fillId="0" borderId="69" xfId="0" applyNumberFormat="1" applyFont="1" applyBorder="1" applyAlignment="1" applyProtection="1">
      <alignment vertical="center" wrapText="1" shrinkToFit="1"/>
      <protection locked="0"/>
    </xf>
    <xf numFmtId="0" fontId="28" fillId="0" borderId="71" xfId="0" applyNumberFormat="1" applyFont="1" applyBorder="1" applyAlignment="1" applyProtection="1">
      <alignment vertical="center" wrapText="1" shrinkToFit="1"/>
      <protection locked="0"/>
    </xf>
    <xf numFmtId="0" fontId="28" fillId="0" borderId="72" xfId="0" applyNumberFormat="1" applyFont="1" applyBorder="1" applyAlignment="1" applyProtection="1">
      <alignment vertical="center" wrapText="1" shrinkToFit="1"/>
      <protection locked="0"/>
    </xf>
    <xf numFmtId="0" fontId="21" fillId="0" borderId="20" xfId="0" applyFont="1" applyBorder="1" applyAlignment="1" applyProtection="1">
      <alignment horizontal="center" vertical="center"/>
      <protection locked="0"/>
    </xf>
    <xf numFmtId="0" fontId="21" fillId="0" borderId="20" xfId="0" applyFont="1" applyBorder="1" applyAlignment="1" applyProtection="1">
      <alignment horizontal="left" vertical="center" wrapText="1"/>
      <protection locked="0"/>
    </xf>
    <xf numFmtId="0" fontId="21" fillId="0" borderId="20" xfId="0" applyFont="1" applyBorder="1" applyAlignment="1" applyProtection="1">
      <alignment horizontal="center" vertical="center" wrapText="1"/>
      <protection locked="0"/>
    </xf>
    <xf numFmtId="177" fontId="21" fillId="0" borderId="20" xfId="43" applyFont="1" applyBorder="1" applyAlignment="1" applyProtection="1">
      <alignment horizontal="right" vertical="center" shrinkToFit="1"/>
      <protection locked="0"/>
    </xf>
    <xf numFmtId="0" fontId="21" fillId="0" borderId="21" xfId="0" applyFont="1" applyBorder="1" applyAlignment="1" applyProtection="1">
      <alignment horizontal="center" vertical="center"/>
      <protection locked="0"/>
    </xf>
    <xf numFmtId="0" fontId="21" fillId="0" borderId="21" xfId="0" applyFont="1" applyBorder="1" applyAlignment="1" applyProtection="1">
      <alignment horizontal="left" vertical="center" wrapText="1"/>
      <protection locked="0"/>
    </xf>
    <xf numFmtId="0" fontId="21" fillId="0" borderId="21" xfId="0" applyFont="1" applyBorder="1" applyAlignment="1" applyProtection="1">
      <alignment horizontal="center" vertical="center" wrapText="1"/>
      <protection locked="0"/>
    </xf>
    <xf numFmtId="177" fontId="21" fillId="0" borderId="21" xfId="43" applyFont="1" applyBorder="1" applyAlignment="1" applyProtection="1">
      <alignment horizontal="right" vertical="center" shrinkToFit="1"/>
      <protection locked="0"/>
    </xf>
    <xf numFmtId="177" fontId="21" fillId="0" borderId="21" xfId="43" applyFont="1" applyBorder="1" applyAlignment="1" applyProtection="1">
      <alignment horizontal="right" vertical="center"/>
      <protection locked="0"/>
    </xf>
    <xf numFmtId="0" fontId="21" fillId="0" borderId="93" xfId="0" applyFont="1" applyBorder="1" applyAlignment="1" applyProtection="1">
      <alignment horizontal="center" vertical="center"/>
      <protection locked="0"/>
    </xf>
    <xf numFmtId="0" fontId="21" fillId="0" borderId="93" xfId="0" applyFont="1" applyBorder="1" applyAlignment="1" applyProtection="1">
      <alignment horizontal="left" vertical="center" wrapText="1"/>
      <protection locked="0"/>
    </xf>
    <xf numFmtId="0" fontId="21" fillId="0" borderId="93" xfId="0" applyFont="1" applyBorder="1" applyAlignment="1" applyProtection="1">
      <alignment horizontal="center" vertical="center" wrapText="1"/>
      <protection locked="0"/>
    </xf>
    <xf numFmtId="177" fontId="21" fillId="0" borderId="93" xfId="43" applyFont="1" applyBorder="1" applyAlignment="1" applyProtection="1">
      <alignment horizontal="right" vertical="center" shrinkToFit="1"/>
      <protection locked="0"/>
    </xf>
    <xf numFmtId="0" fontId="22" fillId="26" borderId="13" xfId="0" applyFont="1" applyFill="1" applyBorder="1" applyAlignment="1">
      <alignment horizontal="center" vertical="center" shrinkToFit="1"/>
    </xf>
    <xf numFmtId="0" fontId="22" fillId="26" borderId="0" xfId="0" applyFont="1" applyFill="1" applyBorder="1" applyAlignment="1">
      <alignment horizontal="center" vertical="center" shrinkToFit="1"/>
    </xf>
    <xf numFmtId="0" fontId="21" fillId="26" borderId="0" xfId="0" applyFont="1" applyFill="1" applyBorder="1" applyAlignment="1">
      <alignment vertical="center"/>
    </xf>
    <xf numFmtId="0" fontId="21" fillId="26" borderId="0" xfId="0" applyFont="1" applyFill="1" applyBorder="1" applyAlignment="1">
      <alignment horizontal="center" vertical="center"/>
    </xf>
    <xf numFmtId="177" fontId="21" fillId="26" borderId="32" xfId="43" applyFont="1" applyFill="1" applyBorder="1" applyAlignment="1">
      <alignment horizontal="right" vertical="center" wrapText="1" shrinkToFit="1"/>
    </xf>
    <xf numFmtId="177" fontId="21" fillId="26" borderId="0" xfId="43" applyFont="1" applyFill="1" applyBorder="1" applyAlignment="1">
      <alignment horizontal="center" vertical="center" shrinkToFit="1"/>
    </xf>
    <xf numFmtId="0" fontId="21" fillId="26" borderId="0" xfId="0" applyFont="1" applyFill="1" applyBorder="1">
      <alignment vertical="center"/>
    </xf>
    <xf numFmtId="0" fontId="23" fillId="26" borderId="0" xfId="0" applyFont="1" applyFill="1" applyAlignment="1">
      <alignment horizontal="center" vertical="center"/>
    </xf>
    <xf numFmtId="0" fontId="21" fillId="26" borderId="0" xfId="0" applyFont="1" applyFill="1">
      <alignment vertical="center"/>
    </xf>
    <xf numFmtId="0" fontId="21" fillId="26" borderId="10" xfId="0" applyFont="1" applyFill="1" applyBorder="1" applyAlignment="1">
      <alignment horizontal="center" vertical="center"/>
    </xf>
    <xf numFmtId="0" fontId="21" fillId="26" borderId="14" xfId="0" applyFont="1" applyFill="1" applyBorder="1" applyAlignment="1">
      <alignment horizontal="center" vertical="center"/>
    </xf>
    <xf numFmtId="0" fontId="21" fillId="26" borderId="14" xfId="0" applyFont="1" applyFill="1" applyBorder="1" applyAlignment="1">
      <alignment horizontal="center" vertical="center" shrinkToFit="1"/>
    </xf>
    <xf numFmtId="0" fontId="21" fillId="26" borderId="91" xfId="0" applyFont="1" applyFill="1" applyBorder="1" applyAlignment="1">
      <alignment horizontal="center" vertical="center" shrinkToFit="1"/>
    </xf>
    <xf numFmtId="0" fontId="21" fillId="26" borderId="15" xfId="0" applyFont="1" applyFill="1" applyBorder="1" applyAlignment="1">
      <alignment horizontal="center" vertical="center" shrinkToFit="1"/>
    </xf>
    <xf numFmtId="0" fontId="21" fillId="26" borderId="16" xfId="0" applyFont="1" applyFill="1" applyBorder="1" applyAlignment="1">
      <alignment horizontal="center" vertical="center" shrinkToFit="1"/>
    </xf>
    <xf numFmtId="177" fontId="21" fillId="26" borderId="54" xfId="43" applyFont="1" applyFill="1" applyBorder="1" applyAlignment="1">
      <alignment horizontal="center" vertical="center" shrinkToFit="1"/>
    </xf>
    <xf numFmtId="0" fontId="21" fillId="0" borderId="127" xfId="0" applyFont="1" applyBorder="1">
      <alignment vertical="center"/>
    </xf>
    <xf numFmtId="0" fontId="21" fillId="0" borderId="129" xfId="0" applyFont="1" applyBorder="1" applyAlignment="1" applyProtection="1">
      <alignment horizontal="center" vertical="center"/>
      <protection locked="0"/>
    </xf>
    <xf numFmtId="0" fontId="40" fillId="26" borderId="0" xfId="0" applyFont="1" applyFill="1" applyAlignment="1">
      <alignment horizontal="left" vertical="center"/>
    </xf>
    <xf numFmtId="0" fontId="41" fillId="26" borderId="82" xfId="0" applyFont="1" applyFill="1" applyBorder="1" applyAlignment="1">
      <alignment vertical="center" shrinkToFit="1"/>
    </xf>
    <xf numFmtId="0" fontId="41" fillId="26" borderId="84" xfId="0" applyFont="1" applyFill="1" applyBorder="1" applyAlignment="1">
      <alignment vertical="center"/>
    </xf>
    <xf numFmtId="0" fontId="41" fillId="26" borderId="82" xfId="0" applyFont="1" applyFill="1" applyBorder="1" applyAlignment="1">
      <alignment vertical="center"/>
    </xf>
    <xf numFmtId="0" fontId="35" fillId="26" borderId="76" xfId="0" applyFont="1" applyFill="1" applyBorder="1" applyAlignment="1">
      <alignment horizontal="center" vertical="center"/>
    </xf>
    <xf numFmtId="0" fontId="41" fillId="26" borderId="100" xfId="0" applyFont="1" applyFill="1" applyBorder="1" applyAlignment="1">
      <alignment vertical="center"/>
    </xf>
    <xf numFmtId="0" fontId="35" fillId="26" borderId="142" xfId="0" applyFont="1" applyFill="1" applyBorder="1" applyAlignment="1">
      <alignment horizontal="center" vertical="center"/>
    </xf>
    <xf numFmtId="0" fontId="39" fillId="0" borderId="130" xfId="33" applyFont="1" applyFill="1" applyBorder="1" applyAlignment="1" applyProtection="1">
      <alignment horizontal="left" vertical="center" wrapText="1"/>
      <protection locked="0"/>
    </xf>
    <xf numFmtId="177" fontId="21" fillId="26" borderId="20" xfId="43" applyFont="1" applyFill="1" applyBorder="1" applyAlignment="1" applyProtection="1">
      <alignment horizontal="right" vertical="center" shrinkToFit="1"/>
    </xf>
    <xf numFmtId="177" fontId="21" fillId="26" borderId="21" xfId="43" applyFont="1" applyFill="1" applyBorder="1" applyAlignment="1" applyProtection="1">
      <alignment horizontal="right" vertical="center" shrinkToFit="1"/>
    </xf>
    <xf numFmtId="177" fontId="21" fillId="26" borderId="93" xfId="43" applyFont="1" applyFill="1" applyBorder="1" applyAlignment="1" applyProtection="1">
      <alignment horizontal="right" vertical="center" shrinkToFit="1"/>
    </xf>
    <xf numFmtId="177" fontId="21" fillId="26" borderId="21" xfId="43" applyFont="1" applyFill="1" applyBorder="1" applyAlignment="1" applyProtection="1">
      <alignment horizontal="right" vertical="center"/>
    </xf>
    <xf numFmtId="0" fontId="0" fillId="0" borderId="10" xfId="0" applyBorder="1">
      <alignment vertical="center"/>
    </xf>
    <xf numFmtId="0" fontId="0" fillId="0" borderId="147" xfId="0" applyBorder="1">
      <alignment vertical="center"/>
    </xf>
    <xf numFmtId="0" fontId="0" fillId="0" borderId="148" xfId="0" applyBorder="1">
      <alignment vertical="center"/>
    </xf>
    <xf numFmtId="0" fontId="0" fillId="0" borderId="150" xfId="0" applyBorder="1">
      <alignment vertical="center"/>
    </xf>
    <xf numFmtId="0" fontId="21" fillId="0" borderId="27" xfId="0" applyFont="1" applyBorder="1" applyAlignment="1">
      <alignment horizontal="center" vertical="center"/>
    </xf>
    <xf numFmtId="0" fontId="21" fillId="0" borderId="149" xfId="0" applyFont="1" applyBorder="1" applyAlignment="1">
      <alignment horizontal="center" vertical="center"/>
    </xf>
    <xf numFmtId="178" fontId="25" fillId="0" borderId="58" xfId="0" applyNumberFormat="1" applyFont="1" applyBorder="1" applyAlignment="1" applyProtection="1">
      <alignment horizontal="center" vertical="center" wrapText="1"/>
      <protection locked="0"/>
    </xf>
    <xf numFmtId="178" fontId="25" fillId="0" borderId="47" xfId="0" applyNumberFormat="1" applyFont="1" applyBorder="1" applyAlignment="1" applyProtection="1">
      <alignment horizontal="center" vertical="center" wrapText="1" shrinkToFit="1"/>
      <protection locked="0"/>
    </xf>
    <xf numFmtId="178" fontId="25" fillId="0" borderId="47" xfId="0" applyNumberFormat="1" applyFont="1" applyBorder="1" applyAlignment="1" applyProtection="1">
      <alignment horizontal="center" vertical="center" shrinkToFit="1"/>
      <protection locked="0"/>
    </xf>
    <xf numFmtId="0" fontId="0" fillId="26" borderId="0" xfId="0" applyFill="1">
      <alignment vertical="center"/>
    </xf>
    <xf numFmtId="176" fontId="28" fillId="26" borderId="63" xfId="0" applyNumberFormat="1" applyFont="1" applyFill="1" applyBorder="1" applyAlignment="1">
      <alignment horizontal="center" vertical="center" shrinkToFit="1"/>
    </xf>
    <xf numFmtId="176" fontId="28" fillId="26" borderId="63" xfId="0" applyNumberFormat="1" applyFont="1" applyFill="1" applyBorder="1" applyAlignment="1">
      <alignment vertical="center" shrinkToFit="1"/>
    </xf>
    <xf numFmtId="176" fontId="28" fillId="26" borderId="65" xfId="0" applyNumberFormat="1" applyFont="1" applyFill="1" applyBorder="1" applyAlignment="1">
      <alignment vertical="center" shrinkToFit="1"/>
    </xf>
    <xf numFmtId="176" fontId="28" fillId="26" borderId="66" xfId="0" applyNumberFormat="1" applyFont="1" applyFill="1" applyBorder="1" applyAlignment="1">
      <alignment vertical="center" shrinkToFit="1"/>
    </xf>
    <xf numFmtId="0" fontId="25" fillId="26" borderId="52" xfId="0" applyFont="1" applyFill="1" applyBorder="1" applyAlignment="1">
      <alignment horizontal="center" vertical="center"/>
    </xf>
    <xf numFmtId="0" fontId="25" fillId="26" borderId="16" xfId="0" applyFont="1" applyFill="1" applyBorder="1" applyAlignment="1">
      <alignment horizontal="center" vertical="center"/>
    </xf>
    <xf numFmtId="0" fontId="0" fillId="0" borderId="27" xfId="0" applyBorder="1">
      <alignment vertical="center"/>
    </xf>
    <xf numFmtId="0" fontId="0" fillId="0" borderId="149" xfId="0" applyBorder="1">
      <alignment vertical="center"/>
    </xf>
    <xf numFmtId="0" fontId="0" fillId="0" borderId="36" xfId="0" applyBorder="1">
      <alignment vertical="center"/>
    </xf>
    <xf numFmtId="0" fontId="0" fillId="0" borderId="0" xfId="0" applyBorder="1">
      <alignment vertical="center"/>
    </xf>
    <xf numFmtId="0" fontId="0" fillId="0" borderId="27" xfId="0" applyFill="1" applyBorder="1">
      <alignment vertical="center"/>
    </xf>
    <xf numFmtId="0" fontId="0" fillId="0" borderId="10" xfId="0" applyFill="1" applyBorder="1">
      <alignment vertical="center"/>
    </xf>
    <xf numFmtId="0" fontId="0" fillId="0" borderId="149" xfId="0" applyFill="1" applyBorder="1">
      <alignment vertical="center"/>
    </xf>
    <xf numFmtId="0" fontId="0" fillId="0" borderId="10" xfId="0" applyFont="1" applyBorder="1" applyAlignment="1">
      <alignment horizontal="left" vertical="center"/>
    </xf>
    <xf numFmtId="0" fontId="43" fillId="0" borderId="147" xfId="0" applyFont="1" applyBorder="1" applyAlignment="1">
      <alignment horizontal="left" vertical="center"/>
    </xf>
    <xf numFmtId="0" fontId="43" fillId="0" borderId="27" xfId="0" applyFont="1" applyBorder="1" applyAlignment="1">
      <alignment horizontal="left" vertical="center"/>
    </xf>
    <xf numFmtId="0" fontId="43" fillId="0" borderId="148" xfId="0" applyFont="1" applyBorder="1" applyAlignment="1">
      <alignment horizontal="left" vertical="center"/>
    </xf>
    <xf numFmtId="0" fontId="21" fillId="0" borderId="148" xfId="0" applyFont="1" applyFill="1" applyBorder="1" applyAlignment="1">
      <alignment horizontal="center" vertical="center"/>
    </xf>
    <xf numFmtId="0" fontId="21" fillId="0" borderId="150" xfId="0" applyFont="1" applyFill="1" applyBorder="1" applyAlignment="1">
      <alignment horizontal="center" vertical="center"/>
    </xf>
    <xf numFmtId="0" fontId="43" fillId="0" borderId="0" xfId="0" applyFont="1" applyBorder="1" applyAlignment="1">
      <alignment horizontal="left" vertical="center"/>
    </xf>
    <xf numFmtId="0" fontId="21" fillId="0" borderId="148" xfId="0" applyFont="1" applyBorder="1" applyAlignment="1">
      <alignment horizontal="center" vertical="center"/>
    </xf>
    <xf numFmtId="0" fontId="21" fillId="0" borderId="10" xfId="0" applyFont="1" applyBorder="1" applyAlignment="1">
      <alignment horizontal="center" vertical="center"/>
    </xf>
    <xf numFmtId="0" fontId="21" fillId="0" borderId="147" xfId="0" applyFont="1" applyBorder="1" applyAlignment="1">
      <alignment horizontal="center" vertical="center"/>
    </xf>
    <xf numFmtId="0" fontId="0" fillId="0" borderId="10" xfId="0" applyFont="1" applyBorder="1" applyAlignment="1">
      <alignment horizontal="center" vertical="center"/>
    </xf>
    <xf numFmtId="0" fontId="0" fillId="0" borderId="0" xfId="0" applyFill="1" applyBorder="1">
      <alignment vertical="center"/>
    </xf>
    <xf numFmtId="0" fontId="0" fillId="0" borderId="0" xfId="0" applyAlignment="1">
      <alignment horizontal="right" vertical="center"/>
    </xf>
    <xf numFmtId="0" fontId="25" fillId="0" borderId="153" xfId="0" applyFont="1" applyBorder="1">
      <alignment vertical="center"/>
    </xf>
    <xf numFmtId="0" fontId="25" fillId="0" borderId="154" xfId="0" applyFont="1" applyBorder="1">
      <alignment vertical="center"/>
    </xf>
    <xf numFmtId="0" fontId="45" fillId="0" borderId="153" xfId="0" applyFont="1" applyBorder="1" applyAlignment="1">
      <alignment vertical="center" wrapText="1"/>
    </xf>
    <xf numFmtId="0" fontId="44" fillId="0" borderId="154" xfId="0" applyFont="1" applyBorder="1" applyAlignment="1">
      <alignment vertical="center" wrapText="1"/>
    </xf>
    <xf numFmtId="0" fontId="22" fillId="25" borderId="156" xfId="0" applyFont="1" applyFill="1" applyBorder="1" applyAlignment="1">
      <alignment horizontal="center" vertical="center" wrapText="1"/>
    </xf>
    <xf numFmtId="0" fontId="22" fillId="25" borderId="159" xfId="0" applyFont="1" applyFill="1" applyBorder="1" applyAlignment="1">
      <alignment horizontal="center" vertical="center" wrapText="1"/>
    </xf>
    <xf numFmtId="0" fontId="21" fillId="0" borderId="147" xfId="0" applyFont="1" applyBorder="1">
      <alignment vertical="center"/>
    </xf>
    <xf numFmtId="0" fontId="25" fillId="0" borderId="160" xfId="0" applyFont="1" applyBorder="1" applyAlignment="1">
      <alignment vertical="center" wrapText="1"/>
    </xf>
    <xf numFmtId="0" fontId="21" fillId="0" borderId="0" xfId="0" applyFont="1" applyFill="1" applyBorder="1" applyAlignment="1">
      <alignment vertical="center" wrapText="1"/>
    </xf>
    <xf numFmtId="0" fontId="21" fillId="26" borderId="128" xfId="0" applyFont="1" applyFill="1" applyBorder="1" applyAlignment="1" applyProtection="1">
      <alignment horizontal="center" vertical="center" wrapText="1"/>
    </xf>
    <xf numFmtId="0" fontId="21" fillId="26" borderId="21" xfId="0" applyFont="1" applyFill="1" applyBorder="1" applyAlignment="1" applyProtection="1">
      <alignment horizontal="center" vertical="center" wrapText="1"/>
    </xf>
    <xf numFmtId="0" fontId="21" fillId="0" borderId="23" xfId="0" applyFont="1" applyBorder="1" applyAlignment="1" applyProtection="1">
      <alignment horizontal="left" vertical="center" wrapText="1"/>
      <protection locked="0"/>
    </xf>
    <xf numFmtId="0" fontId="21" fillId="26" borderId="95" xfId="0" applyFont="1" applyFill="1" applyBorder="1" applyAlignment="1">
      <alignment vertical="center" wrapText="1"/>
    </xf>
    <xf numFmtId="0" fontId="21" fillId="0" borderId="166" xfId="0" applyFont="1" applyBorder="1" applyAlignment="1">
      <alignment vertical="center" wrapText="1"/>
    </xf>
    <xf numFmtId="0" fontId="21" fillId="26" borderId="151" xfId="0" applyFont="1" applyFill="1" applyBorder="1" applyAlignment="1">
      <alignment horizontal="right" vertical="center"/>
    </xf>
    <xf numFmtId="0" fontId="0" fillId="0" borderId="148" xfId="0" applyFill="1" applyBorder="1">
      <alignment vertical="center"/>
    </xf>
    <xf numFmtId="0" fontId="39" fillId="0" borderId="165" xfId="33" applyFont="1" applyFill="1" applyBorder="1" applyAlignment="1" applyProtection="1">
      <alignment horizontal="left" vertical="center" wrapText="1"/>
      <protection locked="0"/>
    </xf>
    <xf numFmtId="0" fontId="21" fillId="0" borderId="167"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22" fillId="25" borderId="23" xfId="0" applyFont="1" applyFill="1" applyBorder="1" applyAlignment="1">
      <alignment vertical="center" wrapText="1"/>
    </xf>
    <xf numFmtId="0" fontId="22" fillId="25" borderId="22" xfId="0" applyFont="1" applyFill="1" applyBorder="1" applyAlignment="1">
      <alignment vertical="center" wrapText="1"/>
    </xf>
    <xf numFmtId="0" fontId="22" fillId="25" borderId="155" xfId="0" applyFont="1" applyFill="1" applyBorder="1" applyAlignment="1">
      <alignment vertical="center" wrapText="1"/>
    </xf>
    <xf numFmtId="0" fontId="22" fillId="25" borderId="31" xfId="0" applyFont="1" applyFill="1" applyBorder="1" applyAlignment="1">
      <alignment horizontal="center" vertical="center" textRotation="255"/>
    </xf>
    <xf numFmtId="0" fontId="22" fillId="25" borderId="37" xfId="0" applyFont="1" applyFill="1" applyBorder="1" applyAlignment="1">
      <alignment vertical="center" wrapText="1"/>
    </xf>
    <xf numFmtId="0" fontId="43" fillId="0" borderId="36" xfId="0" applyFont="1" applyBorder="1" applyAlignment="1">
      <alignment horizontal="left" vertical="center"/>
    </xf>
    <xf numFmtId="0" fontId="21" fillId="26" borderId="168" xfId="0" applyFont="1" applyFill="1" applyBorder="1" applyAlignment="1">
      <alignment vertical="center"/>
    </xf>
    <xf numFmtId="0" fontId="21" fillId="0" borderId="48" xfId="0" applyFont="1" applyFill="1" applyBorder="1" applyAlignment="1" applyProtection="1">
      <alignment horizontal="center" vertical="center" wrapText="1"/>
      <protection locked="0"/>
    </xf>
    <xf numFmtId="0" fontId="21" fillId="0" borderId="173" xfId="0" applyFont="1" applyBorder="1">
      <alignment vertical="center"/>
    </xf>
    <xf numFmtId="0" fontId="21" fillId="0" borderId="176" xfId="0" applyFont="1" applyBorder="1" applyAlignment="1" applyProtection="1">
      <alignment horizontal="center" vertical="center" wrapText="1"/>
      <protection locked="0"/>
    </xf>
    <xf numFmtId="0" fontId="21" fillId="0" borderId="177" xfId="0" applyFont="1" applyBorder="1" applyAlignment="1" applyProtection="1">
      <alignment horizontal="center" vertical="center" wrapText="1"/>
      <protection locked="0"/>
    </xf>
    <xf numFmtId="0" fontId="21" fillId="0" borderId="177" xfId="0" applyFont="1" applyBorder="1" applyAlignment="1" applyProtection="1">
      <alignment horizontal="center" vertical="center"/>
      <protection locked="0"/>
    </xf>
    <xf numFmtId="0" fontId="21" fillId="0" borderId="178" xfId="0" applyFont="1" applyBorder="1" applyAlignment="1" applyProtection="1">
      <alignment horizontal="center" vertical="center" wrapText="1"/>
      <protection locked="0"/>
    </xf>
    <xf numFmtId="0" fontId="21" fillId="26" borderId="152" xfId="0" applyFont="1" applyFill="1" applyBorder="1" applyAlignment="1">
      <alignment horizontal="center" vertical="center" shrinkToFit="1"/>
    </xf>
    <xf numFmtId="0" fontId="21" fillId="0" borderId="120" xfId="0" applyFont="1" applyBorder="1" applyAlignment="1" applyProtection="1">
      <alignment horizontal="center" vertical="center"/>
      <protection locked="0"/>
    </xf>
    <xf numFmtId="0" fontId="21" fillId="0" borderId="120" xfId="0" applyFont="1" applyBorder="1" applyAlignment="1" applyProtection="1">
      <alignment horizontal="left" vertical="center" wrapText="1"/>
      <protection locked="0"/>
    </xf>
    <xf numFmtId="0" fontId="21" fillId="26" borderId="120" xfId="0" applyFont="1" applyFill="1" applyBorder="1" applyAlignment="1" applyProtection="1">
      <alignment horizontal="center" vertical="center" wrapText="1"/>
    </xf>
    <xf numFmtId="0" fontId="21" fillId="0" borderId="120" xfId="0" applyFont="1" applyFill="1" applyBorder="1" applyAlignment="1" applyProtection="1">
      <alignment horizontal="center" vertical="center" wrapText="1"/>
      <protection locked="0"/>
    </xf>
    <xf numFmtId="0" fontId="21" fillId="0" borderId="120" xfId="0" applyFont="1" applyBorder="1" applyAlignment="1" applyProtection="1">
      <alignment horizontal="center" vertical="center" wrapText="1"/>
      <protection locked="0"/>
    </xf>
    <xf numFmtId="177" fontId="21" fillId="26" borderId="120" xfId="43" applyFont="1" applyFill="1" applyBorder="1" applyAlignment="1" applyProtection="1">
      <alignment horizontal="right" vertical="center"/>
    </xf>
    <xf numFmtId="177" fontId="21" fillId="0" borderId="120" xfId="43" applyFont="1" applyBorder="1" applyAlignment="1" applyProtection="1">
      <alignment horizontal="right" vertical="center"/>
      <protection locked="0"/>
    </xf>
    <xf numFmtId="0" fontId="21" fillId="0" borderId="179" xfId="0" applyFont="1" applyBorder="1" applyAlignment="1" applyProtection="1">
      <alignment horizontal="center" vertical="center" wrapText="1"/>
      <protection locked="0"/>
    </xf>
    <xf numFmtId="0" fontId="22" fillId="25" borderId="26" xfId="0" applyFont="1" applyFill="1" applyBorder="1" applyAlignment="1">
      <alignment horizontal="center" vertical="center" wrapText="1"/>
    </xf>
    <xf numFmtId="0" fontId="22" fillId="25" borderId="79" xfId="0" applyFont="1" applyFill="1" applyBorder="1" applyAlignment="1">
      <alignment horizontal="center" vertical="center" wrapText="1"/>
    </xf>
    <xf numFmtId="0" fontId="21" fillId="0" borderId="48" xfId="0" applyFont="1" applyBorder="1" applyAlignment="1" applyProtection="1">
      <alignment horizontal="center" vertical="center"/>
      <protection locked="0"/>
    </xf>
    <xf numFmtId="0" fontId="21" fillId="0" borderId="186" xfId="0" applyFont="1" applyBorder="1" applyAlignment="1" applyProtection="1">
      <alignment horizontal="center" vertical="center"/>
      <protection locked="0"/>
    </xf>
    <xf numFmtId="0" fontId="21" fillId="0" borderId="10" xfId="0" applyFont="1" applyBorder="1">
      <alignment vertical="center"/>
    </xf>
    <xf numFmtId="0" fontId="21" fillId="0" borderId="36" xfId="0" applyFont="1" applyBorder="1">
      <alignment vertical="center"/>
    </xf>
    <xf numFmtId="0" fontId="25" fillId="0" borderId="36" xfId="0" applyFont="1" applyBorder="1" applyAlignment="1">
      <alignment vertical="center" wrapText="1"/>
    </xf>
    <xf numFmtId="0" fontId="21" fillId="0" borderId="27" xfId="0" applyFont="1" applyBorder="1">
      <alignment vertical="center"/>
    </xf>
    <xf numFmtId="0" fontId="21" fillId="0" borderId="0" xfId="0" applyFont="1" applyBorder="1">
      <alignment vertical="center"/>
    </xf>
    <xf numFmtId="0" fontId="25" fillId="0" borderId="0" xfId="0" applyFont="1" applyBorder="1" applyAlignment="1">
      <alignment vertical="center" wrapText="1"/>
    </xf>
    <xf numFmtId="0" fontId="21" fillId="0" borderId="149" xfId="0" applyFont="1" applyBorder="1">
      <alignment vertical="center"/>
    </xf>
    <xf numFmtId="0" fontId="21" fillId="0" borderId="151" xfId="0" applyFont="1" applyBorder="1">
      <alignment vertical="center"/>
    </xf>
    <xf numFmtId="0" fontId="25" fillId="0" borderId="151" xfId="0" applyFont="1" applyBorder="1" applyAlignment="1">
      <alignment vertical="center" wrapText="1"/>
    </xf>
    <xf numFmtId="0" fontId="0" fillId="0" borderId="151" xfId="0" applyBorder="1">
      <alignment vertical="center"/>
    </xf>
    <xf numFmtId="0" fontId="0" fillId="0" borderId="27" xfId="0" applyFont="1" applyBorder="1" applyAlignment="1">
      <alignment horizontal="left" vertical="center"/>
    </xf>
    <xf numFmtId="0" fontId="0" fillId="0" borderId="149" xfId="0" applyFont="1" applyBorder="1" applyAlignment="1">
      <alignment horizontal="left" vertical="center"/>
    </xf>
    <xf numFmtId="0" fontId="0" fillId="0" borderId="148" xfId="0" applyFont="1" applyBorder="1" applyAlignment="1">
      <alignment horizontal="left" vertical="center"/>
    </xf>
    <xf numFmtId="0" fontId="0" fillId="0" borderId="150" xfId="0" applyFont="1" applyBorder="1" applyAlignment="1">
      <alignment horizontal="left" vertical="center"/>
    </xf>
    <xf numFmtId="0" fontId="21" fillId="0" borderId="147" xfId="0" applyFont="1" applyBorder="1" applyAlignment="1">
      <alignment horizontal="left" vertical="center"/>
    </xf>
    <xf numFmtId="0" fontId="39" fillId="25" borderId="31" xfId="0" applyFont="1" applyFill="1" applyBorder="1" applyAlignment="1">
      <alignment horizontal="center" vertical="center" textRotation="255"/>
    </xf>
    <xf numFmtId="0" fontId="39" fillId="25" borderId="155" xfId="0" applyFont="1" applyFill="1" applyBorder="1" applyAlignment="1">
      <alignment vertical="center" wrapText="1"/>
    </xf>
    <xf numFmtId="0" fontId="39" fillId="25" borderId="31" xfId="0" applyFont="1" applyFill="1" applyBorder="1" applyAlignment="1">
      <alignment horizontal="center" vertical="center" wrapText="1"/>
    </xf>
    <xf numFmtId="0" fontId="39" fillId="25" borderId="36" xfId="0" applyFont="1" applyFill="1" applyBorder="1" applyAlignment="1">
      <alignment horizontal="center" vertical="center" wrapText="1"/>
    </xf>
    <xf numFmtId="0" fontId="39" fillId="25" borderId="37" xfId="0" applyFont="1" applyFill="1" applyBorder="1" applyAlignment="1">
      <alignment vertical="center" wrapText="1"/>
    </xf>
    <xf numFmtId="0" fontId="39" fillId="25" borderId="26" xfId="0" applyFont="1" applyFill="1" applyBorder="1" applyAlignment="1">
      <alignment horizontal="center" vertical="center" wrapText="1"/>
    </xf>
    <xf numFmtId="0" fontId="39" fillId="25" borderId="23" xfId="0" applyFont="1" applyFill="1" applyBorder="1" applyAlignment="1">
      <alignment vertical="center" wrapText="1"/>
    </xf>
    <xf numFmtId="0" fontId="39" fillId="25" borderId="37" xfId="0" applyFont="1" applyFill="1" applyBorder="1" applyAlignment="1">
      <alignment horizontal="center" vertical="center" wrapText="1"/>
    </xf>
    <xf numFmtId="0" fontId="39" fillId="25" borderId="22" xfId="0" applyFont="1" applyFill="1" applyBorder="1" applyAlignment="1">
      <alignment vertical="center" wrapText="1"/>
    </xf>
    <xf numFmtId="0" fontId="21" fillId="26" borderId="0" xfId="0" applyFont="1" applyFill="1" applyBorder="1" applyAlignment="1">
      <alignment vertical="center" wrapText="1"/>
    </xf>
    <xf numFmtId="0" fontId="23" fillId="26" borderId="0" xfId="0" applyFont="1" applyFill="1" applyAlignment="1">
      <alignment horizontal="left" vertical="center"/>
    </xf>
    <xf numFmtId="0" fontId="34" fillId="26" borderId="34" xfId="0" applyFont="1" applyFill="1" applyBorder="1" applyAlignment="1">
      <alignment vertical="center"/>
    </xf>
    <xf numFmtId="0" fontId="34" fillId="26" borderId="26" xfId="0" applyFont="1" applyFill="1" applyBorder="1" applyAlignment="1">
      <alignment vertical="center"/>
    </xf>
    <xf numFmtId="49" fontId="0" fillId="0" borderId="0" xfId="0" applyNumberFormat="1">
      <alignment vertical="center"/>
    </xf>
    <xf numFmtId="0" fontId="21" fillId="0" borderId="118" xfId="0" applyNumberFormat="1" applyFont="1" applyBorder="1" applyAlignment="1">
      <alignment horizontal="center" vertical="center"/>
    </xf>
    <xf numFmtId="0" fontId="21" fillId="0" borderId="48" xfId="0" applyNumberFormat="1" applyFont="1" applyBorder="1" applyAlignment="1">
      <alignment horizontal="center" vertical="center"/>
    </xf>
    <xf numFmtId="0" fontId="21" fillId="0" borderId="120" xfId="0" applyNumberFormat="1" applyFont="1" applyBorder="1" applyAlignment="1">
      <alignment horizontal="center" vertical="center"/>
    </xf>
    <xf numFmtId="0" fontId="34" fillId="26" borderId="0" xfId="0" applyFont="1" applyFill="1" applyBorder="1" applyAlignment="1">
      <alignment horizontal="center" vertical="center"/>
    </xf>
    <xf numFmtId="0" fontId="34" fillId="26" borderId="184" xfId="0" applyFont="1" applyFill="1" applyBorder="1" applyAlignment="1">
      <alignment vertical="center" wrapText="1"/>
    </xf>
    <xf numFmtId="0" fontId="34" fillId="26" borderId="27" xfId="0" applyFont="1" applyFill="1" applyBorder="1" applyAlignment="1" applyProtection="1">
      <alignment horizontal="left" vertical="center" shrinkToFit="1"/>
    </xf>
    <xf numFmtId="0" fontId="34" fillId="26" borderId="0" xfId="0" applyFont="1" applyFill="1" applyBorder="1" applyAlignment="1" applyProtection="1">
      <alignment horizontal="left" vertical="center" shrinkToFit="1"/>
    </xf>
    <xf numFmtId="0" fontId="34" fillId="26" borderId="0" xfId="0" applyFont="1" applyFill="1" applyBorder="1" applyAlignment="1" applyProtection="1">
      <alignment horizontal="left" vertical="center"/>
    </xf>
    <xf numFmtId="0" fontId="34" fillId="26" borderId="148" xfId="0" applyFont="1" applyFill="1" applyBorder="1" applyAlignment="1" applyProtection="1">
      <alignment horizontal="left" vertical="center"/>
    </xf>
    <xf numFmtId="0" fontId="34" fillId="26" borderId="151" xfId="0" applyFont="1" applyFill="1" applyBorder="1" applyAlignment="1" applyProtection="1">
      <alignment horizontal="left" vertical="center"/>
    </xf>
    <xf numFmtId="0" fontId="34" fillId="26" borderId="150" xfId="0" applyFont="1" applyFill="1" applyBorder="1" applyAlignment="1" applyProtection="1">
      <alignment horizontal="left" vertical="center"/>
    </xf>
    <xf numFmtId="0" fontId="21" fillId="0" borderId="165" xfId="0" applyFont="1" applyBorder="1" applyAlignment="1" applyProtection="1">
      <alignment horizontal="center" vertical="center" wrapText="1"/>
      <protection locked="0"/>
    </xf>
    <xf numFmtId="0" fontId="21" fillId="0" borderId="190" xfId="0" applyFont="1" applyBorder="1" applyAlignment="1" applyProtection="1">
      <alignment horizontal="center" vertical="center" wrapText="1"/>
      <protection locked="0"/>
    </xf>
    <xf numFmtId="0" fontId="21" fillId="0" borderId="189" xfId="0" applyFont="1" applyBorder="1" applyAlignment="1" applyProtection="1">
      <alignment horizontal="center" vertical="center" wrapText="1"/>
      <protection locked="0"/>
    </xf>
    <xf numFmtId="0" fontId="21" fillId="26" borderId="0" xfId="0" applyFont="1" applyFill="1" applyBorder="1" applyAlignment="1">
      <alignment horizontal="right" vertical="center"/>
    </xf>
    <xf numFmtId="0" fontId="21" fillId="0" borderId="200" xfId="0" applyFont="1" applyBorder="1" applyAlignment="1" applyProtection="1">
      <alignment horizontal="center" vertical="center" wrapText="1"/>
      <protection locked="0"/>
    </xf>
    <xf numFmtId="0" fontId="21" fillId="0" borderId="201" xfId="0" applyFont="1" applyBorder="1" applyAlignment="1" applyProtection="1">
      <alignment horizontal="center" vertical="center" wrapText="1"/>
      <protection locked="0"/>
    </xf>
    <xf numFmtId="0" fontId="21" fillId="0" borderId="201" xfId="0" applyFont="1" applyBorder="1" applyAlignment="1" applyProtection="1">
      <alignment horizontal="center" vertical="center"/>
      <protection locked="0"/>
    </xf>
    <xf numFmtId="0" fontId="21" fillId="0" borderId="202" xfId="0" applyFont="1" applyBorder="1" applyAlignment="1" applyProtection="1">
      <alignment horizontal="center" vertical="center" wrapText="1"/>
      <protection locked="0"/>
    </xf>
    <xf numFmtId="0" fontId="21" fillId="0" borderId="20" xfId="43" applyNumberFormat="1" applyFont="1" applyBorder="1" applyAlignment="1" applyProtection="1">
      <alignment vertical="center" wrapText="1"/>
      <protection locked="0"/>
    </xf>
    <xf numFmtId="0" fontId="21" fillId="0" borderId="21" xfId="43" applyNumberFormat="1" applyFont="1" applyBorder="1" applyAlignment="1" applyProtection="1">
      <alignment vertical="center" wrapText="1"/>
      <protection locked="0"/>
    </xf>
    <xf numFmtId="0" fontId="21" fillId="0" borderId="93" xfId="43" applyNumberFormat="1" applyFont="1" applyBorder="1" applyAlignment="1" applyProtection="1">
      <alignment vertical="center" wrapText="1"/>
      <protection locked="0"/>
    </xf>
    <xf numFmtId="0" fontId="21" fillId="0" borderId="120" xfId="43" applyNumberFormat="1" applyFont="1" applyBorder="1" applyAlignment="1" applyProtection="1">
      <alignment vertical="center" wrapText="1"/>
      <protection locked="0"/>
    </xf>
    <xf numFmtId="0" fontId="21" fillId="0" borderId="0" xfId="0" applyNumberFormat="1" applyFont="1">
      <alignment vertical="center"/>
    </xf>
    <xf numFmtId="0" fontId="21" fillId="0" borderId="128" xfId="0" applyNumberFormat="1" applyFont="1" applyBorder="1" applyAlignment="1" applyProtection="1">
      <alignment horizontal="center" vertical="center" wrapText="1"/>
    </xf>
    <xf numFmtId="0" fontId="21" fillId="0" borderId="204" xfId="0" applyNumberFormat="1" applyFont="1" applyBorder="1" applyAlignment="1" applyProtection="1">
      <alignment horizontal="center" vertical="center" wrapText="1"/>
    </xf>
    <xf numFmtId="0" fontId="21" fillId="0" borderId="204" xfId="0" applyNumberFormat="1" applyFont="1" applyBorder="1" applyAlignment="1" applyProtection="1">
      <alignment horizontal="center" vertical="center"/>
    </xf>
    <xf numFmtId="0" fontId="21" fillId="0" borderId="205" xfId="0" applyNumberFormat="1" applyFont="1" applyBorder="1" applyAlignment="1" applyProtection="1">
      <alignment horizontal="center" vertical="center" wrapText="1"/>
    </xf>
    <xf numFmtId="0" fontId="21" fillId="0" borderId="169" xfId="0" applyNumberFormat="1" applyFont="1" applyBorder="1" applyAlignment="1">
      <alignment horizontal="center" vertical="center"/>
    </xf>
    <xf numFmtId="0" fontId="21" fillId="0" borderId="131" xfId="0" applyNumberFormat="1" applyFont="1" applyBorder="1" applyAlignment="1">
      <alignment horizontal="center" vertical="center"/>
    </xf>
    <xf numFmtId="0" fontId="21" fillId="0" borderId="47" xfId="0" applyNumberFormat="1" applyFont="1" applyBorder="1" applyAlignment="1">
      <alignment horizontal="center" vertical="center"/>
    </xf>
    <xf numFmtId="0" fontId="21" fillId="0" borderId="132" xfId="0" applyNumberFormat="1" applyFont="1" applyBorder="1" applyAlignment="1">
      <alignment horizontal="center" vertical="center"/>
    </xf>
    <xf numFmtId="0" fontId="21" fillId="0" borderId="170" xfId="0" applyNumberFormat="1" applyFont="1" applyBorder="1" applyAlignment="1">
      <alignment horizontal="center" vertical="center"/>
    </xf>
    <xf numFmtId="0" fontId="21" fillId="0" borderId="121" xfId="0" applyNumberFormat="1" applyFont="1" applyBorder="1" applyAlignment="1">
      <alignment horizontal="center" vertical="center"/>
    </xf>
    <xf numFmtId="0" fontId="34" fillId="26" borderId="206" xfId="0" applyFont="1" applyFill="1" applyBorder="1" applyAlignment="1">
      <alignment vertical="center" wrapText="1"/>
    </xf>
    <xf numFmtId="0" fontId="34" fillId="26" borderId="207" xfId="0" applyFont="1" applyFill="1" applyBorder="1" applyAlignment="1">
      <alignment vertical="center" wrapText="1"/>
    </xf>
    <xf numFmtId="0" fontId="39" fillId="25" borderId="23" xfId="0" applyFont="1" applyFill="1" applyBorder="1" applyAlignment="1">
      <alignment horizontal="center" vertical="center" wrapText="1"/>
    </xf>
    <xf numFmtId="0" fontId="22" fillId="25" borderId="23" xfId="0" applyFont="1" applyFill="1" applyBorder="1" applyAlignment="1">
      <alignment horizontal="center" vertical="center" wrapText="1"/>
    </xf>
    <xf numFmtId="0" fontId="22" fillId="25" borderId="33" xfId="0" applyFont="1" applyFill="1" applyBorder="1" applyAlignment="1">
      <alignment horizontal="center" vertical="center" wrapText="1"/>
    </xf>
    <xf numFmtId="0" fontId="39" fillId="25" borderId="33" xfId="0" applyFont="1" applyFill="1" applyBorder="1" applyAlignment="1">
      <alignment horizontal="center" vertical="center" wrapText="1"/>
    </xf>
    <xf numFmtId="0" fontId="22" fillId="25" borderId="199" xfId="0" applyFont="1" applyFill="1" applyBorder="1" applyAlignment="1">
      <alignment vertical="center" wrapText="1"/>
    </xf>
    <xf numFmtId="0" fontId="0" fillId="26" borderId="101" xfId="0" applyFont="1" applyFill="1" applyBorder="1" applyAlignment="1">
      <alignment horizontal="center" vertical="center"/>
    </xf>
    <xf numFmtId="0" fontId="0" fillId="26" borderId="75" xfId="0" applyFont="1" applyFill="1" applyBorder="1" applyAlignment="1">
      <alignment horizontal="center" vertical="center"/>
    </xf>
    <xf numFmtId="0" fontId="0" fillId="26" borderId="76" xfId="0" applyFont="1" applyFill="1" applyBorder="1" applyAlignment="1">
      <alignment horizontal="center" vertical="center"/>
    </xf>
    <xf numFmtId="0" fontId="21" fillId="26" borderId="28" xfId="0" applyFont="1" applyFill="1" applyBorder="1" applyAlignment="1">
      <alignment horizontal="center" vertical="center"/>
    </xf>
    <xf numFmtId="0" fontId="21" fillId="26" borderId="81" xfId="0" applyFont="1" applyFill="1" applyBorder="1" applyAlignment="1">
      <alignment vertical="center" wrapText="1"/>
    </xf>
    <xf numFmtId="0" fontId="0" fillId="26" borderId="77" xfId="0" applyFont="1" applyFill="1" applyBorder="1" applyAlignment="1">
      <alignment horizontal="center" vertical="center"/>
    </xf>
    <xf numFmtId="0" fontId="22" fillId="25" borderId="203" xfId="0" applyFont="1" applyFill="1" applyBorder="1" applyAlignment="1">
      <alignment vertical="center" wrapText="1"/>
    </xf>
    <xf numFmtId="0" fontId="0" fillId="0" borderId="0" xfId="0" applyFont="1" applyBorder="1">
      <alignment vertical="center"/>
    </xf>
    <xf numFmtId="0" fontId="43" fillId="0" borderId="0" xfId="0" applyFont="1" applyBorder="1">
      <alignment vertical="center"/>
    </xf>
    <xf numFmtId="0" fontId="43" fillId="0" borderId="27" xfId="0" applyFont="1" applyBorder="1">
      <alignment vertical="center"/>
    </xf>
    <xf numFmtId="0" fontId="43" fillId="0" borderId="148" xfId="0" applyFont="1" applyBorder="1">
      <alignment vertical="center"/>
    </xf>
    <xf numFmtId="0" fontId="43" fillId="0" borderId="151" xfId="0" applyFont="1" applyBorder="1">
      <alignment vertical="center"/>
    </xf>
    <xf numFmtId="0" fontId="43" fillId="0" borderId="10" xfId="0" applyFont="1" applyFill="1" applyBorder="1">
      <alignment vertical="center"/>
    </xf>
    <xf numFmtId="0" fontId="43" fillId="0" borderId="147" xfId="0" applyFont="1" applyBorder="1">
      <alignment vertical="center"/>
    </xf>
    <xf numFmtId="0" fontId="43" fillId="0" borderId="149" xfId="0" applyFont="1" applyFill="1" applyBorder="1">
      <alignment vertical="center"/>
    </xf>
    <xf numFmtId="0" fontId="43" fillId="0" borderId="150" xfId="0" applyFont="1" applyBorder="1">
      <alignment vertical="center"/>
    </xf>
    <xf numFmtId="0" fontId="43" fillId="0" borderId="0" xfId="0" applyFont="1">
      <alignment vertical="center"/>
    </xf>
    <xf numFmtId="0" fontId="43" fillId="0" borderId="27" xfId="0" applyFont="1" applyFill="1" applyBorder="1">
      <alignment vertical="center"/>
    </xf>
    <xf numFmtId="0" fontId="0" fillId="0" borderId="27" xfId="0" applyFont="1" applyFill="1" applyBorder="1">
      <alignment vertical="center"/>
    </xf>
    <xf numFmtId="0" fontId="32" fillId="0" borderId="27" xfId="0" applyFont="1" applyBorder="1" applyAlignment="1">
      <alignment horizontal="center" vertical="center"/>
    </xf>
    <xf numFmtId="0" fontId="34" fillId="26" borderId="149" xfId="0" applyFont="1" applyFill="1" applyBorder="1" applyAlignment="1" applyProtection="1">
      <alignment horizontal="left" vertical="center" shrinkToFit="1"/>
    </xf>
    <xf numFmtId="0" fontId="34" fillId="26" borderId="151" xfId="0" applyFont="1" applyFill="1" applyBorder="1" applyAlignment="1" applyProtection="1">
      <alignment horizontal="left" vertical="center" shrinkToFit="1"/>
    </xf>
    <xf numFmtId="0" fontId="21" fillId="0" borderId="208" xfId="0" applyFont="1" applyBorder="1" applyAlignment="1" applyProtection="1">
      <alignment horizontal="center" vertical="center" wrapText="1"/>
      <protection locked="0"/>
    </xf>
    <xf numFmtId="0" fontId="21" fillId="0" borderId="209" xfId="0" applyFont="1" applyBorder="1" applyAlignment="1" applyProtection="1">
      <alignment horizontal="center" vertical="center" wrapText="1"/>
      <protection locked="0"/>
    </xf>
    <xf numFmtId="0" fontId="21" fillId="0" borderId="209" xfId="0" applyFont="1" applyBorder="1" applyAlignment="1" applyProtection="1">
      <alignment horizontal="center" vertical="center"/>
      <protection locked="0"/>
    </xf>
    <xf numFmtId="0" fontId="21" fillId="0" borderId="210" xfId="0" applyFont="1" applyBorder="1" applyAlignment="1" applyProtection="1">
      <alignment horizontal="center" vertical="center" wrapText="1"/>
      <protection locked="0"/>
    </xf>
    <xf numFmtId="0" fontId="21" fillId="26" borderId="27" xfId="0" applyFont="1" applyFill="1" applyBorder="1">
      <alignment vertical="center"/>
    </xf>
    <xf numFmtId="0" fontId="21" fillId="26" borderId="148" xfId="0" applyFont="1" applyFill="1" applyBorder="1">
      <alignment vertical="center"/>
    </xf>
    <xf numFmtId="0" fontId="22" fillId="25" borderId="78" xfId="0" applyFont="1" applyFill="1" applyBorder="1" applyAlignment="1">
      <alignment horizontal="center" vertical="center" wrapText="1"/>
    </xf>
    <xf numFmtId="0" fontId="46" fillId="25" borderId="37" xfId="0" applyFont="1" applyFill="1" applyBorder="1" applyAlignment="1">
      <alignment horizontal="center" vertical="center" wrapText="1"/>
    </xf>
    <xf numFmtId="0" fontId="46" fillId="25" borderId="33" xfId="0" applyFont="1" applyFill="1" applyBorder="1" applyAlignment="1">
      <alignment horizontal="center" vertical="center" wrapText="1"/>
    </xf>
    <xf numFmtId="0" fontId="46" fillId="25" borderId="23" xfId="0" applyFont="1" applyFill="1" applyBorder="1" applyAlignment="1">
      <alignment horizontal="center" vertical="center" wrapText="1"/>
    </xf>
    <xf numFmtId="0" fontId="21" fillId="0" borderId="20" xfId="0" applyFont="1" applyFill="1" applyBorder="1" applyAlignment="1" applyProtection="1">
      <alignment horizontal="center" vertical="center"/>
      <protection locked="0"/>
    </xf>
    <xf numFmtId="0" fontId="21" fillId="0" borderId="46" xfId="0" applyFont="1" applyFill="1" applyBorder="1" applyAlignment="1" applyProtection="1">
      <alignment horizontal="center" vertical="center"/>
      <protection locked="0"/>
    </xf>
    <xf numFmtId="0" fontId="21" fillId="0" borderId="46" xfId="0" applyFont="1" applyFill="1" applyBorder="1" applyAlignment="1" applyProtection="1">
      <alignment horizontal="center" vertical="center" shrinkToFit="1"/>
      <protection locked="0"/>
    </xf>
    <xf numFmtId="0" fontId="21" fillId="0" borderId="92" xfId="0" applyFont="1" applyFill="1" applyBorder="1" applyAlignment="1" applyProtection="1">
      <alignment horizontal="center" vertical="center" shrinkToFit="1"/>
      <protection locked="0"/>
    </xf>
    <xf numFmtId="0" fontId="21" fillId="0" borderId="170" xfId="0" applyFont="1" applyFill="1" applyBorder="1" applyAlignment="1" applyProtection="1">
      <alignment horizontal="center" vertical="center" shrinkToFit="1"/>
      <protection locked="0"/>
    </xf>
    <xf numFmtId="0" fontId="21" fillId="0" borderId="200" xfId="0" applyNumberFormat="1" applyFont="1" applyBorder="1" applyAlignment="1" applyProtection="1">
      <alignment horizontal="center" vertical="center" wrapText="1"/>
    </xf>
    <xf numFmtId="0" fontId="21" fillId="0" borderId="201" xfId="0" applyNumberFormat="1" applyFont="1" applyBorder="1" applyAlignment="1" applyProtection="1">
      <alignment horizontal="center" vertical="center" wrapText="1"/>
    </xf>
    <xf numFmtId="0" fontId="21" fillId="0" borderId="201" xfId="0" applyNumberFormat="1" applyFont="1" applyBorder="1" applyAlignment="1" applyProtection="1">
      <alignment horizontal="center" vertical="center"/>
    </xf>
    <xf numFmtId="0" fontId="21" fillId="0" borderId="202" xfId="0" applyNumberFormat="1" applyFont="1" applyBorder="1" applyAlignment="1" applyProtection="1">
      <alignment horizontal="center" vertical="center" wrapText="1"/>
    </xf>
    <xf numFmtId="0" fontId="21" fillId="0" borderId="214" xfId="0" applyNumberFormat="1" applyFont="1" applyBorder="1" applyAlignment="1" applyProtection="1">
      <alignment horizontal="center" vertical="center" wrapText="1"/>
    </xf>
    <xf numFmtId="0" fontId="21" fillId="0" borderId="215" xfId="0" applyNumberFormat="1" applyFont="1" applyBorder="1" applyAlignment="1" applyProtection="1">
      <alignment horizontal="center" vertical="center" wrapText="1"/>
    </xf>
    <xf numFmtId="0" fontId="21" fillId="0" borderId="215" xfId="0" applyNumberFormat="1" applyFont="1" applyBorder="1" applyAlignment="1" applyProtection="1">
      <alignment horizontal="center" vertical="center"/>
    </xf>
    <xf numFmtId="0" fontId="21" fillId="0" borderId="216" xfId="0" applyNumberFormat="1" applyFont="1" applyBorder="1" applyAlignment="1" applyProtection="1">
      <alignment horizontal="center" vertical="center" wrapText="1"/>
    </xf>
    <xf numFmtId="0" fontId="21" fillId="0" borderId="217" xfId="0" applyNumberFormat="1" applyFont="1" applyBorder="1" applyAlignment="1" applyProtection="1">
      <alignment horizontal="center" vertical="center" wrapText="1"/>
    </xf>
    <xf numFmtId="0" fontId="21" fillId="0" borderId="218" xfId="0" applyNumberFormat="1" applyFont="1" applyBorder="1" applyAlignment="1" applyProtection="1">
      <alignment horizontal="center" vertical="center" wrapText="1"/>
    </xf>
    <xf numFmtId="0" fontId="21" fillId="0" borderId="218" xfId="0" applyNumberFormat="1" applyFont="1" applyBorder="1" applyAlignment="1" applyProtection="1">
      <alignment horizontal="center" vertical="center"/>
    </xf>
    <xf numFmtId="0" fontId="21" fillId="0" borderId="219" xfId="0" applyNumberFormat="1" applyFont="1" applyBorder="1" applyAlignment="1" applyProtection="1">
      <alignment horizontal="center" vertical="center" wrapText="1"/>
    </xf>
    <xf numFmtId="0" fontId="21" fillId="0" borderId="129" xfId="0" applyFont="1" applyBorder="1" applyAlignment="1" applyProtection="1">
      <alignment horizontal="left" vertical="center" wrapText="1"/>
      <protection locked="0"/>
    </xf>
    <xf numFmtId="0" fontId="21" fillId="0" borderId="220" xfId="0" applyFont="1" applyBorder="1" applyAlignment="1" applyProtection="1">
      <alignment horizontal="left" vertical="center" wrapText="1"/>
      <protection locked="0"/>
    </xf>
    <xf numFmtId="0" fontId="21" fillId="0" borderId="221" xfId="0" applyFont="1" applyBorder="1" applyAlignment="1" applyProtection="1">
      <alignment horizontal="left" vertical="center" wrapText="1"/>
      <protection locked="0"/>
    </xf>
    <xf numFmtId="0" fontId="21" fillId="0" borderId="222" xfId="0" applyFont="1" applyBorder="1" applyAlignment="1" applyProtection="1">
      <alignment horizontal="left" vertical="center" wrapText="1"/>
      <protection locked="0"/>
    </xf>
    <xf numFmtId="0" fontId="34" fillId="26" borderId="149" xfId="0" applyFont="1" applyFill="1" applyBorder="1" applyAlignment="1">
      <alignment vertical="center" wrapText="1"/>
    </xf>
    <xf numFmtId="0" fontId="34" fillId="26" borderId="223" xfId="0" applyFont="1" applyFill="1" applyBorder="1" applyAlignment="1">
      <alignment vertical="center" wrapText="1"/>
    </xf>
    <xf numFmtId="0" fontId="34" fillId="26" borderId="158" xfId="0" applyFont="1" applyFill="1" applyBorder="1" applyAlignment="1">
      <alignment horizontal="center" vertical="center"/>
    </xf>
    <xf numFmtId="0" fontId="34" fillId="26" borderId="224" xfId="0" applyFont="1" applyFill="1" applyBorder="1" applyAlignment="1">
      <alignment horizontal="center" vertical="center"/>
    </xf>
    <xf numFmtId="0" fontId="21" fillId="0" borderId="227" xfId="0" applyFont="1" applyBorder="1" applyAlignment="1" applyProtection="1">
      <alignment horizontal="center" vertical="center" wrapText="1"/>
      <protection locked="0"/>
    </xf>
    <xf numFmtId="0" fontId="39" fillId="25" borderId="23"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22" fillId="25" borderId="31" xfId="0" applyFont="1" applyFill="1" applyBorder="1" applyAlignment="1">
      <alignment horizontal="center" vertical="center" wrapText="1"/>
    </xf>
    <xf numFmtId="0" fontId="22" fillId="25" borderId="33" xfId="0" applyFont="1" applyFill="1" applyBorder="1" applyAlignment="1">
      <alignment horizontal="center" vertical="center" wrapText="1"/>
    </xf>
    <xf numFmtId="0" fontId="22" fillId="25" borderId="23" xfId="0" applyFont="1" applyFill="1" applyBorder="1" applyAlignment="1">
      <alignment horizontal="center" vertical="center" wrapText="1"/>
    </xf>
    <xf numFmtId="0" fontId="39" fillId="25" borderId="33" xfId="0" applyFont="1" applyFill="1" applyBorder="1" applyAlignment="1">
      <alignment horizontal="center" vertical="center" wrapText="1"/>
    </xf>
    <xf numFmtId="0" fontId="34" fillId="26" borderId="69" xfId="0" applyFont="1" applyFill="1" applyBorder="1" applyAlignment="1">
      <alignment horizontal="center" vertical="center"/>
    </xf>
    <xf numFmtId="0" fontId="34" fillId="26" borderId="225" xfId="0" applyFont="1" applyFill="1" applyBorder="1" applyAlignment="1">
      <alignment vertical="center" wrapText="1"/>
    </xf>
    <xf numFmtId="0" fontId="21" fillId="0" borderId="147" xfId="0" applyFont="1" applyBorder="1" applyAlignment="1">
      <alignment vertical="center" wrapText="1"/>
    </xf>
    <xf numFmtId="0" fontId="21" fillId="0" borderId="228" xfId="0" applyFont="1" applyBorder="1" applyAlignment="1" applyProtection="1">
      <alignment horizontal="center" vertical="center" wrapText="1"/>
      <protection locked="0"/>
    </xf>
    <xf numFmtId="0" fontId="21" fillId="0" borderId="229" xfId="0" applyFont="1" applyBorder="1" applyAlignment="1" applyProtection="1">
      <alignment horizontal="center" vertical="center" wrapText="1"/>
      <protection locked="0"/>
    </xf>
    <xf numFmtId="0" fontId="21" fillId="0" borderId="230" xfId="0" applyNumberFormat="1" applyFont="1" applyBorder="1" applyAlignment="1" applyProtection="1">
      <alignment horizontal="center" vertical="center" wrapText="1"/>
    </xf>
    <xf numFmtId="0" fontId="21" fillId="0" borderId="231" xfId="0" applyNumberFormat="1" applyFont="1" applyBorder="1" applyAlignment="1" applyProtection="1">
      <alignment horizontal="center" vertical="center" wrapText="1"/>
    </xf>
    <xf numFmtId="0" fontId="21" fillId="0" borderId="229" xfId="0" applyNumberFormat="1" applyFont="1" applyBorder="1" applyAlignment="1" applyProtection="1">
      <alignment horizontal="center" vertical="center" wrapText="1"/>
    </xf>
    <xf numFmtId="0" fontId="21" fillId="0" borderId="232" xfId="0" applyNumberFormat="1" applyFont="1" applyBorder="1" applyAlignment="1" applyProtection="1">
      <alignment horizontal="center" vertical="center" wrapText="1"/>
    </xf>
    <xf numFmtId="0" fontId="21" fillId="0" borderId="233" xfId="0" applyFont="1" applyBorder="1" applyAlignment="1" applyProtection="1">
      <alignment horizontal="center" vertical="center" wrapText="1"/>
      <protection locked="0"/>
    </xf>
    <xf numFmtId="0" fontId="21" fillId="0" borderId="234" xfId="0" applyFont="1" applyBorder="1" applyAlignment="1" applyProtection="1">
      <alignment horizontal="center" vertical="center" wrapText="1"/>
      <protection locked="0"/>
    </xf>
    <xf numFmtId="0" fontId="21" fillId="0" borderId="235" xfId="0" applyNumberFormat="1" applyFont="1" applyBorder="1" applyAlignment="1" applyProtection="1">
      <alignment horizontal="center" vertical="center" wrapText="1"/>
    </xf>
    <xf numFmtId="0" fontId="21" fillId="0" borderId="236" xfId="0" applyNumberFormat="1" applyFont="1" applyBorder="1" applyAlignment="1" applyProtection="1">
      <alignment horizontal="center" vertical="center" wrapText="1"/>
    </xf>
    <xf numFmtId="0" fontId="21" fillId="0" borderId="234" xfId="0" applyNumberFormat="1" applyFont="1" applyBorder="1" applyAlignment="1" applyProtection="1">
      <alignment horizontal="center" vertical="center" wrapText="1"/>
    </xf>
    <xf numFmtId="0" fontId="21" fillId="0" borderId="237" xfId="0" applyNumberFormat="1" applyFont="1" applyBorder="1" applyAlignment="1" applyProtection="1">
      <alignment horizontal="center" vertical="center" wrapText="1"/>
    </xf>
    <xf numFmtId="0" fontId="0" fillId="0" borderId="0" xfId="0" applyAlignment="1">
      <alignment vertical="center" wrapText="1"/>
    </xf>
    <xf numFmtId="0" fontId="34" fillId="26" borderId="51" xfId="0" applyFont="1" applyFill="1" applyBorder="1" applyAlignment="1">
      <alignment horizontal="center" vertical="center"/>
    </xf>
    <xf numFmtId="0" fontId="34" fillId="26" borderId="113" xfId="0" applyFont="1" applyFill="1" applyBorder="1" applyAlignment="1">
      <alignment horizontal="center" vertical="center"/>
    </xf>
    <xf numFmtId="0" fontId="21" fillId="24" borderId="160" xfId="0" applyFont="1" applyFill="1" applyBorder="1" applyAlignment="1">
      <alignment vertical="center" wrapText="1"/>
    </xf>
    <xf numFmtId="0" fontId="32" fillId="24" borderId="161" xfId="0" applyFont="1" applyFill="1" applyBorder="1" applyAlignment="1">
      <alignment vertical="center" wrapText="1"/>
    </xf>
    <xf numFmtId="0" fontId="32" fillId="24" borderId="163" xfId="0" applyFont="1" applyFill="1" applyBorder="1" applyAlignment="1">
      <alignment vertical="center" wrapText="1"/>
    </xf>
    <xf numFmtId="0" fontId="34" fillId="26" borderId="39" xfId="0" applyFont="1" applyFill="1" applyBorder="1" applyAlignment="1">
      <alignment horizontal="center" vertical="center" wrapText="1"/>
    </xf>
    <xf numFmtId="0" fontId="34" fillId="26" borderId="96" xfId="0" applyFont="1" applyFill="1" applyBorder="1" applyAlignment="1">
      <alignment horizontal="center" vertical="center" wrapText="1"/>
    </xf>
    <xf numFmtId="0" fontId="34" fillId="26" borderId="24" xfId="0" applyFont="1" applyFill="1" applyBorder="1" applyAlignment="1">
      <alignment horizontal="center" vertical="center" wrapText="1"/>
    </xf>
    <xf numFmtId="0" fontId="34" fillId="26" borderId="94" xfId="0" applyFont="1" applyFill="1" applyBorder="1" applyAlignment="1">
      <alignment horizontal="center" vertical="center" wrapText="1"/>
    </xf>
    <xf numFmtId="177" fontId="34" fillId="26" borderId="30" xfId="43" applyFont="1" applyFill="1" applyBorder="1" applyAlignment="1">
      <alignment horizontal="center" vertical="center"/>
    </xf>
    <xf numFmtId="177" fontId="34" fillId="26" borderId="99" xfId="43" applyFont="1" applyFill="1" applyBorder="1" applyAlignment="1">
      <alignment horizontal="center" vertical="center"/>
    </xf>
    <xf numFmtId="177" fontId="34" fillId="26" borderId="194" xfId="43" applyFont="1" applyFill="1" applyBorder="1" applyAlignment="1">
      <alignment horizontal="center" vertical="center"/>
    </xf>
    <xf numFmtId="177" fontId="34" fillId="26" borderId="24" xfId="43" applyFont="1" applyFill="1" applyBorder="1" applyAlignment="1">
      <alignment horizontal="center" vertical="center"/>
    </xf>
    <xf numFmtId="177" fontId="34" fillId="26" borderId="94" xfId="43" applyFont="1" applyFill="1" applyBorder="1" applyAlignment="1">
      <alignment horizontal="center" vertical="center"/>
    </xf>
    <xf numFmtId="177" fontId="34" fillId="26" borderId="40" xfId="43" applyFont="1" applyFill="1" applyBorder="1" applyAlignment="1">
      <alignment horizontal="center" vertical="center"/>
    </xf>
    <xf numFmtId="177" fontId="34" fillId="26" borderId="42" xfId="43" applyFont="1" applyFill="1" applyBorder="1" applyAlignment="1">
      <alignment horizontal="center" vertical="center"/>
    </xf>
    <xf numFmtId="0" fontId="34" fillId="26" borderId="38" xfId="0" applyFont="1" applyFill="1" applyBorder="1" applyAlignment="1">
      <alignment horizontal="center" vertical="center" wrapText="1"/>
    </xf>
    <xf numFmtId="177" fontId="34" fillId="0" borderId="40" xfId="43" applyFont="1" applyFill="1" applyBorder="1" applyAlignment="1" applyProtection="1">
      <alignment horizontal="center" vertical="center"/>
      <protection locked="0"/>
    </xf>
    <xf numFmtId="177" fontId="34" fillId="0" borderId="24" xfId="43" applyFont="1" applyFill="1" applyBorder="1" applyAlignment="1" applyProtection="1">
      <alignment horizontal="center" vertical="center"/>
      <protection locked="0"/>
    </xf>
    <xf numFmtId="177" fontId="34" fillId="0" borderId="42" xfId="43" applyFont="1" applyFill="1" applyBorder="1" applyAlignment="1" applyProtection="1">
      <alignment horizontal="center" vertical="center"/>
      <protection locked="0"/>
    </xf>
    <xf numFmtId="177" fontId="34" fillId="26" borderId="40" xfId="0" applyNumberFormat="1" applyFont="1" applyFill="1" applyBorder="1" applyAlignment="1">
      <alignment horizontal="center" vertical="center"/>
    </xf>
    <xf numFmtId="177" fontId="34" fillId="26" borderId="24" xfId="0" applyNumberFormat="1" applyFont="1" applyFill="1" applyBorder="1" applyAlignment="1">
      <alignment horizontal="center" vertical="center"/>
    </xf>
    <xf numFmtId="177" fontId="34" fillId="26" borderId="42" xfId="0" applyNumberFormat="1" applyFont="1" applyFill="1" applyBorder="1" applyAlignment="1">
      <alignment horizontal="center" vertical="center"/>
    </xf>
    <xf numFmtId="0" fontId="34" fillId="26" borderId="185" xfId="0" applyFont="1" applyFill="1" applyBorder="1" applyAlignment="1">
      <alignment horizontal="center" vertical="center" wrapText="1"/>
    </xf>
    <xf numFmtId="0" fontId="34" fillId="26" borderId="183" xfId="0" applyFont="1" applyFill="1" applyBorder="1" applyAlignment="1">
      <alignment horizontal="center" vertical="center" wrapText="1"/>
    </xf>
    <xf numFmtId="177" fontId="34" fillId="26" borderId="188" xfId="0" applyNumberFormat="1" applyFont="1" applyFill="1" applyBorder="1" applyAlignment="1">
      <alignment horizontal="center" vertical="center"/>
    </xf>
    <xf numFmtId="177" fontId="34" fillId="26" borderId="182" xfId="0" applyNumberFormat="1" applyFont="1" applyFill="1" applyBorder="1" applyAlignment="1">
      <alignment horizontal="center" vertical="center"/>
    </xf>
    <xf numFmtId="177" fontId="34" fillId="26" borderId="195" xfId="0" applyNumberFormat="1" applyFont="1" applyFill="1" applyBorder="1" applyAlignment="1">
      <alignment horizontal="center" vertical="center"/>
    </xf>
    <xf numFmtId="177" fontId="34" fillId="26" borderId="122" xfId="43" applyFont="1" applyFill="1" applyBorder="1" applyAlignment="1">
      <alignment horizontal="center" vertical="center"/>
    </xf>
    <xf numFmtId="177" fontId="34" fillId="26" borderId="124" xfId="43" applyFont="1" applyFill="1" applyBorder="1" applyAlignment="1">
      <alignment horizontal="center" vertical="center"/>
    </xf>
    <xf numFmtId="177" fontId="34" fillId="26" borderId="123" xfId="43" applyFont="1" applyFill="1" applyBorder="1" applyAlignment="1">
      <alignment horizontal="center" vertical="center"/>
    </xf>
    <xf numFmtId="0" fontId="34" fillId="26" borderId="112" xfId="0" applyFont="1" applyFill="1" applyBorder="1" applyAlignment="1">
      <alignment horizontal="center" vertical="center"/>
    </xf>
    <xf numFmtId="0" fontId="34" fillId="26" borderId="193" xfId="0" applyFont="1" applyFill="1" applyBorder="1" applyAlignment="1">
      <alignment horizontal="center" vertical="center"/>
    </xf>
    <xf numFmtId="177" fontId="34" fillId="26" borderId="181" xfId="43" applyFont="1" applyFill="1" applyBorder="1" applyAlignment="1">
      <alignment horizontal="center" vertical="center"/>
    </xf>
    <xf numFmtId="177" fontId="34" fillId="26" borderId="125" xfId="43" applyFont="1" applyFill="1" applyBorder="1" applyAlignment="1">
      <alignment horizontal="center" vertical="center"/>
    </xf>
    <xf numFmtId="177" fontId="34" fillId="0" borderId="212" xfId="43" applyFont="1" applyFill="1" applyBorder="1" applyAlignment="1" applyProtection="1">
      <alignment horizontal="center" vertical="center"/>
      <protection locked="0"/>
    </xf>
    <xf numFmtId="177" fontId="34" fillId="0" borderId="36" xfId="43" applyFont="1" applyFill="1" applyBorder="1" applyAlignment="1" applyProtection="1">
      <alignment horizontal="center" vertical="center"/>
      <protection locked="0"/>
    </xf>
    <xf numFmtId="177" fontId="34" fillId="0" borderId="147" xfId="43" applyFont="1" applyFill="1" applyBorder="1" applyAlignment="1" applyProtection="1">
      <alignment horizontal="center" vertical="center"/>
      <protection locked="0"/>
    </xf>
    <xf numFmtId="0" fontId="21" fillId="24" borderId="147" xfId="0" applyFont="1" applyFill="1" applyBorder="1" applyAlignment="1">
      <alignment vertical="center" wrapText="1"/>
    </xf>
    <xf numFmtId="0" fontId="32" fillId="24" borderId="174" xfId="0" applyFont="1" applyFill="1" applyBorder="1" applyAlignment="1">
      <alignment vertical="center" wrapText="1"/>
    </xf>
    <xf numFmtId="0" fontId="32" fillId="24" borderId="175" xfId="0" applyFont="1" applyFill="1" applyBorder="1" applyAlignment="1">
      <alignment vertical="center" wrapText="1"/>
    </xf>
    <xf numFmtId="0" fontId="47" fillId="26" borderId="0" xfId="0" applyFont="1" applyFill="1" applyBorder="1" applyAlignment="1">
      <alignment horizontal="center" vertical="center"/>
    </xf>
    <xf numFmtId="0" fontId="34" fillId="0" borderId="57" xfId="0" applyFont="1" applyFill="1" applyBorder="1" applyAlignment="1" applyProtection="1">
      <alignment vertical="center"/>
      <protection locked="0"/>
    </xf>
    <xf numFmtId="0" fontId="34" fillId="0" borderId="97" xfId="0" applyFont="1" applyFill="1" applyBorder="1" applyAlignment="1" applyProtection="1">
      <alignment vertical="center"/>
      <protection locked="0"/>
    </xf>
    <xf numFmtId="177" fontId="34" fillId="0" borderId="119" xfId="43" applyFont="1" applyFill="1" applyBorder="1" applyAlignment="1" applyProtection="1">
      <alignment horizontal="center" vertical="center"/>
      <protection locked="0"/>
    </xf>
    <xf numFmtId="177" fontId="34" fillId="0" borderId="39" xfId="43" applyFont="1" applyFill="1" applyBorder="1" applyAlignment="1" applyProtection="1">
      <alignment horizontal="center" vertical="center"/>
      <protection locked="0"/>
    </xf>
    <xf numFmtId="177" fontId="34" fillId="0" borderId="41" xfId="43" applyFont="1" applyFill="1" applyBorder="1" applyAlignment="1" applyProtection="1">
      <alignment horizontal="center" vertical="center"/>
      <protection locked="0"/>
    </xf>
    <xf numFmtId="0" fontId="34" fillId="0" borderId="29" xfId="0" applyFont="1" applyFill="1" applyBorder="1" applyAlignment="1" applyProtection="1">
      <alignment vertical="center"/>
      <protection locked="0"/>
    </xf>
    <xf numFmtId="0" fontId="34" fillId="0" borderId="98" xfId="0" applyFont="1" applyFill="1" applyBorder="1" applyAlignment="1" applyProtection="1">
      <alignment vertical="center"/>
      <protection locked="0"/>
    </xf>
    <xf numFmtId="0" fontId="34" fillId="26" borderId="10" xfId="0" applyFont="1" applyFill="1" applyBorder="1" applyAlignment="1">
      <alignment horizontal="center" vertical="center" wrapText="1"/>
    </xf>
    <xf numFmtId="0" fontId="34" fillId="26" borderId="211" xfId="0" applyFont="1" applyFill="1" applyBorder="1" applyAlignment="1">
      <alignment horizontal="center" vertical="center" wrapText="1"/>
    </xf>
    <xf numFmtId="177" fontId="34" fillId="26" borderId="188" xfId="43" applyFont="1" applyFill="1" applyBorder="1" applyAlignment="1">
      <alignment horizontal="center" vertical="center"/>
    </xf>
    <xf numFmtId="177" fontId="34" fillId="26" borderId="182" xfId="43" applyFont="1" applyFill="1" applyBorder="1" applyAlignment="1">
      <alignment horizontal="center" vertical="center"/>
    </xf>
    <xf numFmtId="177" fontId="34" fillId="26" borderId="195" xfId="43" applyFont="1" applyFill="1" applyBorder="1" applyAlignment="1">
      <alignment horizontal="center" vertical="center"/>
    </xf>
    <xf numFmtId="177" fontId="34" fillId="26" borderId="226" xfId="43" applyFont="1" applyFill="1" applyBorder="1" applyAlignment="1">
      <alignment horizontal="center" vertical="center"/>
    </xf>
    <xf numFmtId="177" fontId="34" fillId="26" borderId="183" xfId="43" applyFont="1" applyFill="1" applyBorder="1" applyAlignment="1">
      <alignment horizontal="center" vertical="center"/>
    </xf>
    <xf numFmtId="0" fontId="25" fillId="26" borderId="38"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34" fillId="26" borderId="0" xfId="0" applyFont="1" applyFill="1" applyBorder="1" applyAlignment="1">
      <alignment horizontal="center" vertical="center" wrapText="1"/>
    </xf>
    <xf numFmtId="177" fontId="34" fillId="0" borderId="122" xfId="0" applyNumberFormat="1" applyFont="1" applyFill="1" applyBorder="1" applyAlignment="1" applyProtection="1">
      <alignment horizontal="right" vertical="center"/>
      <protection locked="0"/>
    </xf>
    <xf numFmtId="177" fontId="34" fillId="0" borderId="124" xfId="0" applyNumberFormat="1" applyFont="1" applyFill="1" applyBorder="1" applyAlignment="1" applyProtection="1">
      <alignment horizontal="right" vertical="center"/>
      <protection locked="0"/>
    </xf>
    <xf numFmtId="177" fontId="34" fillId="0" borderId="123" xfId="0" applyNumberFormat="1" applyFont="1" applyFill="1" applyBorder="1" applyAlignment="1" applyProtection="1">
      <alignment horizontal="right" vertical="center"/>
      <protection locked="0"/>
    </xf>
    <xf numFmtId="0" fontId="21" fillId="0" borderId="126" xfId="0" applyFont="1" applyBorder="1" applyAlignment="1">
      <alignment horizontal="center" vertical="center" wrapText="1"/>
    </xf>
    <xf numFmtId="177" fontId="34" fillId="26" borderId="116" xfId="0" applyNumberFormat="1" applyFont="1" applyFill="1" applyBorder="1" applyAlignment="1">
      <alignment horizontal="center" vertical="center"/>
    </xf>
    <xf numFmtId="177" fontId="34" fillId="26" borderId="168" xfId="0" applyNumberFormat="1" applyFont="1" applyFill="1" applyBorder="1" applyAlignment="1">
      <alignment horizontal="center" vertical="center"/>
    </xf>
    <xf numFmtId="177" fontId="34" fillId="26" borderId="95" xfId="0" applyNumberFormat="1" applyFont="1" applyFill="1" applyBorder="1" applyAlignment="1">
      <alignment horizontal="center" vertical="center"/>
    </xf>
    <xf numFmtId="177" fontId="34" fillId="0" borderId="40" xfId="0" applyNumberFormat="1" applyFont="1" applyFill="1" applyBorder="1" applyAlignment="1" applyProtection="1">
      <alignment horizontal="right" vertical="center"/>
      <protection locked="0"/>
    </xf>
    <xf numFmtId="177" fontId="34" fillId="0" borderId="24" xfId="0" applyNumberFormat="1" applyFont="1" applyFill="1" applyBorder="1" applyAlignment="1" applyProtection="1">
      <alignment horizontal="right" vertical="center"/>
      <protection locked="0"/>
    </xf>
    <xf numFmtId="177" fontId="34" fillId="0" borderId="42" xfId="0" applyNumberFormat="1" applyFont="1" applyFill="1" applyBorder="1" applyAlignment="1" applyProtection="1">
      <alignment horizontal="right" vertical="center"/>
      <protection locked="0"/>
    </xf>
    <xf numFmtId="177" fontId="34" fillId="26" borderId="116" xfId="0" applyNumberFormat="1" applyFont="1" applyFill="1" applyBorder="1" applyAlignment="1">
      <alignment horizontal="right" vertical="center"/>
    </xf>
    <xf numFmtId="177" fontId="34" fillId="26" borderId="168" xfId="0" applyNumberFormat="1" applyFont="1" applyFill="1" applyBorder="1" applyAlignment="1">
      <alignment horizontal="right" vertical="center"/>
    </xf>
    <xf numFmtId="177" fontId="34" fillId="26" borderId="95" xfId="0" applyNumberFormat="1" applyFont="1" applyFill="1" applyBorder="1" applyAlignment="1">
      <alignment horizontal="right" vertical="center"/>
    </xf>
    <xf numFmtId="177" fontId="34" fillId="26" borderId="0" xfId="0" applyNumberFormat="1" applyFont="1" applyFill="1" applyBorder="1" applyAlignment="1">
      <alignment horizontal="right" vertical="center"/>
    </xf>
    <xf numFmtId="177" fontId="34" fillId="26" borderId="148" xfId="0" applyNumberFormat="1" applyFont="1" applyFill="1" applyBorder="1" applyAlignment="1">
      <alignment horizontal="right" vertical="center"/>
    </xf>
    <xf numFmtId="0" fontId="22" fillId="25" borderId="17" xfId="0" applyFont="1" applyFill="1" applyBorder="1" applyAlignment="1">
      <alignment horizontal="center" vertical="center" wrapText="1"/>
    </xf>
    <xf numFmtId="0" fontId="22" fillId="25" borderId="23" xfId="0" applyFont="1" applyFill="1" applyBorder="1" applyAlignment="1">
      <alignment horizontal="center" vertical="center" wrapText="1"/>
    </xf>
    <xf numFmtId="0" fontId="22" fillId="25" borderId="22" xfId="0" applyFont="1" applyFill="1" applyBorder="1" applyAlignment="1">
      <alignment horizontal="center" vertical="center" wrapText="1"/>
    </xf>
    <xf numFmtId="0" fontId="21" fillId="0" borderId="171" xfId="0" applyFont="1" applyBorder="1" applyAlignment="1">
      <alignment horizontal="center" vertical="center" wrapText="1"/>
    </xf>
    <xf numFmtId="0" fontId="21" fillId="0" borderId="172" xfId="0" applyFont="1" applyBorder="1" applyAlignment="1">
      <alignment horizontal="center" vertical="center" wrapText="1"/>
    </xf>
    <xf numFmtId="0" fontId="21" fillId="0" borderId="160" xfId="0" applyFont="1" applyBorder="1" applyAlignment="1">
      <alignment horizontal="center" vertical="center" wrapText="1"/>
    </xf>
    <xf numFmtId="0" fontId="32" fillId="0" borderId="162" xfId="0" applyFont="1" applyBorder="1" applyAlignment="1">
      <alignment horizontal="center" vertical="center" wrapText="1"/>
    </xf>
    <xf numFmtId="0" fontId="32" fillId="0" borderId="164" xfId="0" applyFont="1" applyBorder="1" applyAlignment="1">
      <alignment horizontal="center" vertical="center" wrapText="1"/>
    </xf>
    <xf numFmtId="0" fontId="21" fillId="24" borderId="161" xfId="0" applyFont="1" applyFill="1" applyBorder="1" applyAlignment="1">
      <alignment vertical="center" wrapText="1"/>
    </xf>
    <xf numFmtId="0" fontId="21" fillId="24" borderId="163" xfId="0" applyFont="1" applyFill="1" applyBorder="1" applyAlignment="1">
      <alignment vertical="center" wrapText="1"/>
    </xf>
    <xf numFmtId="0" fontId="25" fillId="24" borderId="160" xfId="0" applyFont="1" applyFill="1" applyBorder="1" applyAlignment="1">
      <alignment vertical="center" wrapText="1"/>
    </xf>
    <xf numFmtId="0" fontId="34" fillId="24" borderId="161" xfId="0" applyFont="1" applyFill="1" applyBorder="1" applyAlignment="1">
      <alignment vertical="center" wrapText="1"/>
    </xf>
    <xf numFmtId="0" fontId="34" fillId="24" borderId="163" xfId="0" applyFont="1" applyFill="1" applyBorder="1" applyAlignment="1">
      <alignment vertical="center" wrapText="1"/>
    </xf>
    <xf numFmtId="177" fontId="34" fillId="26" borderId="51" xfId="0" applyNumberFormat="1" applyFont="1" applyFill="1" applyBorder="1" applyAlignment="1">
      <alignment horizontal="center" vertical="center" wrapText="1"/>
    </xf>
    <xf numFmtId="177" fontId="34" fillId="26" borderId="113" xfId="0" applyNumberFormat="1" applyFont="1" applyFill="1" applyBorder="1" applyAlignment="1">
      <alignment horizontal="center" vertical="center"/>
    </xf>
    <xf numFmtId="177" fontId="34" fillId="26" borderId="51" xfId="0" applyNumberFormat="1" applyFont="1" applyFill="1" applyBorder="1" applyAlignment="1">
      <alignment horizontal="center" vertical="center"/>
    </xf>
    <xf numFmtId="0" fontId="39" fillId="25" borderId="17" xfId="0" applyFont="1" applyFill="1" applyBorder="1" applyAlignment="1">
      <alignment horizontal="center" vertical="center" wrapText="1"/>
    </xf>
    <xf numFmtId="0" fontId="39" fillId="25" borderId="23" xfId="0" applyFont="1" applyFill="1" applyBorder="1" applyAlignment="1">
      <alignment horizontal="center" vertical="center" wrapText="1"/>
    </xf>
    <xf numFmtId="0" fontId="39" fillId="25" borderId="22" xfId="0" applyFont="1" applyFill="1" applyBorder="1" applyAlignment="1">
      <alignment horizontal="center" vertical="center" wrapText="1"/>
    </xf>
    <xf numFmtId="0" fontId="22" fillId="25" borderId="17" xfId="0" applyFont="1" applyFill="1" applyBorder="1" applyAlignment="1">
      <alignment horizontal="center" vertical="center" wrapText="1" shrinkToFit="1"/>
    </xf>
    <xf numFmtId="0" fontId="22" fillId="25" borderId="23" xfId="0" applyFont="1" applyFill="1" applyBorder="1" applyAlignment="1">
      <alignment horizontal="center" vertical="center" wrapText="1" shrinkToFit="1"/>
    </xf>
    <xf numFmtId="0" fontId="22" fillId="25" borderId="22" xfId="0" applyFont="1" applyFill="1" applyBorder="1" applyAlignment="1">
      <alignment horizontal="center" vertical="center" wrapText="1" shrinkToFit="1"/>
    </xf>
    <xf numFmtId="0" fontId="21" fillId="24" borderId="174" xfId="0" applyFont="1" applyFill="1" applyBorder="1" applyAlignment="1">
      <alignment vertical="center" wrapText="1"/>
    </xf>
    <xf numFmtId="0" fontId="21" fillId="24" borderId="175" xfId="0" applyFont="1" applyFill="1" applyBorder="1" applyAlignment="1">
      <alignment vertical="center" wrapText="1"/>
    </xf>
    <xf numFmtId="0" fontId="21" fillId="24" borderId="43" xfId="0" applyFont="1" applyFill="1" applyBorder="1" applyAlignment="1">
      <alignment horizontal="center" vertical="center" wrapText="1"/>
    </xf>
    <xf numFmtId="0" fontId="21" fillId="24" borderId="44" xfId="0" applyFont="1" applyFill="1" applyBorder="1" applyAlignment="1">
      <alignment horizontal="center" vertical="center" wrapText="1"/>
    </xf>
    <xf numFmtId="0" fontId="21" fillId="24" borderId="45" xfId="0" applyFont="1" applyFill="1" applyBorder="1" applyAlignment="1">
      <alignment horizontal="center" vertical="center" wrapText="1"/>
    </xf>
    <xf numFmtId="0" fontId="22" fillId="25" borderId="17" xfId="0" applyFont="1" applyFill="1" applyBorder="1" applyAlignment="1">
      <alignment horizontal="left" vertical="center" wrapText="1"/>
    </xf>
    <xf numFmtId="0" fontId="22" fillId="25" borderId="23"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34" fillId="0" borderId="117" xfId="0" applyFont="1" applyBorder="1" applyAlignment="1" applyProtection="1">
      <alignment horizontal="left" vertical="center"/>
      <protection locked="0"/>
    </xf>
    <xf numFmtId="0" fontId="34" fillId="0" borderId="39" xfId="0" applyFont="1" applyBorder="1" applyAlignment="1" applyProtection="1">
      <alignment horizontal="left" vertical="center"/>
      <protection locked="0"/>
    </xf>
    <xf numFmtId="0" fontId="34" fillId="0" borderId="41" xfId="0" applyFont="1" applyBorder="1" applyAlignment="1" applyProtection="1">
      <alignment horizontal="left" vertical="center"/>
      <protection locked="0"/>
    </xf>
    <xf numFmtId="0" fontId="34" fillId="0" borderId="191" xfId="0" applyFont="1" applyBorder="1" applyAlignment="1" applyProtection="1">
      <alignment horizontal="left" vertical="center"/>
      <protection locked="0"/>
    </xf>
    <xf numFmtId="0" fontId="34" fillId="0" borderId="24" xfId="0" applyFont="1" applyBorder="1" applyAlignment="1" applyProtection="1">
      <alignment horizontal="left" vertical="center"/>
      <protection locked="0"/>
    </xf>
    <xf numFmtId="0" fontId="34" fillId="0" borderId="42" xfId="0" applyFont="1" applyBorder="1" applyAlignment="1" applyProtection="1">
      <alignment horizontal="left" vertical="center"/>
      <protection locked="0"/>
    </xf>
    <xf numFmtId="0" fontId="34" fillId="26" borderId="40" xfId="0" applyFont="1" applyFill="1" applyBorder="1" applyAlignment="1">
      <alignment horizontal="left" vertical="center"/>
    </xf>
    <xf numFmtId="0" fontId="34" fillId="26" borderId="24" xfId="0" applyFont="1" applyFill="1" applyBorder="1" applyAlignment="1">
      <alignment horizontal="left" vertical="center"/>
    </xf>
    <xf numFmtId="0" fontId="34" fillId="26" borderId="42" xfId="0" applyFont="1" applyFill="1" applyBorder="1" applyAlignment="1">
      <alignment horizontal="left" vertical="center"/>
    </xf>
    <xf numFmtId="0" fontId="34" fillId="0" borderId="40" xfId="0" applyFont="1" applyBorder="1" applyAlignment="1" applyProtection="1">
      <alignment horizontal="left" vertical="center"/>
      <protection locked="0"/>
    </xf>
    <xf numFmtId="0" fontId="25" fillId="26" borderId="49" xfId="0" applyFont="1" applyFill="1" applyBorder="1" applyAlignment="1">
      <alignment horizontal="left" vertical="center"/>
    </xf>
    <xf numFmtId="0" fontId="25" fillId="26" borderId="34" xfId="0" applyFont="1" applyFill="1" applyBorder="1" applyAlignment="1">
      <alignment horizontal="left" vertical="center"/>
    </xf>
    <xf numFmtId="0" fontId="25" fillId="26" borderId="192" xfId="0" applyFont="1" applyFill="1" applyBorder="1" applyAlignment="1">
      <alignment horizontal="left" vertical="center"/>
    </xf>
    <xf numFmtId="0" fontId="34" fillId="26" borderId="50" xfId="0" applyFont="1" applyFill="1" applyBorder="1" applyAlignment="1">
      <alignment horizontal="left" vertical="center"/>
    </xf>
    <xf numFmtId="0" fontId="34" fillId="26" borderId="26" xfId="0" applyFont="1" applyFill="1" applyBorder="1" applyAlignment="1">
      <alignment horizontal="left" vertical="center"/>
    </xf>
    <xf numFmtId="0" fontId="34" fillId="26" borderId="53" xfId="0" applyFont="1" applyFill="1" applyBorder="1" applyAlignment="1">
      <alignment horizontal="left" vertical="center"/>
    </xf>
    <xf numFmtId="0" fontId="34" fillId="26" borderId="50" xfId="0" applyFont="1" applyFill="1" applyBorder="1" applyAlignment="1">
      <alignment horizontal="left" vertical="center" shrinkToFit="1"/>
    </xf>
    <xf numFmtId="0" fontId="34" fillId="26" borderId="26" xfId="0" applyFont="1" applyFill="1" applyBorder="1" applyAlignment="1">
      <alignment horizontal="left" vertical="center" shrinkToFit="1"/>
    </xf>
    <xf numFmtId="0" fontId="34" fillId="26" borderId="86" xfId="0" applyFont="1" applyFill="1" applyBorder="1" applyAlignment="1">
      <alignment horizontal="left" vertical="center" shrinkToFit="1"/>
    </xf>
    <xf numFmtId="0" fontId="22" fillId="25" borderId="10" xfId="0" applyFont="1" applyFill="1" applyBorder="1" applyAlignment="1">
      <alignment horizontal="center" vertical="center" shrinkToFit="1"/>
    </xf>
    <xf numFmtId="0" fontId="22" fillId="25" borderId="11" xfId="0" applyFont="1" applyFill="1" applyBorder="1" applyAlignment="1">
      <alignment horizontal="center" vertical="center" shrinkToFit="1"/>
    </xf>
    <xf numFmtId="0" fontId="22" fillId="25" borderId="12" xfId="0" applyFont="1" applyFill="1" applyBorder="1" applyAlignment="1">
      <alignment horizontal="center" vertical="center" shrinkToFit="1"/>
    </xf>
    <xf numFmtId="0" fontId="22" fillId="25" borderId="88" xfId="0" applyFont="1" applyFill="1" applyBorder="1" applyAlignment="1">
      <alignment horizontal="center" vertical="center" textRotation="255" shrinkToFit="1"/>
    </xf>
    <xf numFmtId="0" fontId="39" fillId="25" borderId="89" xfId="0" applyFont="1" applyFill="1" applyBorder="1" applyAlignment="1">
      <alignment horizontal="center" vertical="center" textRotation="255" shrinkToFit="1"/>
    </xf>
    <xf numFmtId="0" fontId="39" fillId="25" borderId="90" xfId="0" applyFont="1" applyFill="1" applyBorder="1" applyAlignment="1">
      <alignment horizontal="center" vertical="center" textRotation="255" shrinkToFit="1"/>
    </xf>
    <xf numFmtId="0" fontId="34" fillId="26" borderId="196" xfId="0" applyFont="1" applyFill="1" applyBorder="1" applyAlignment="1">
      <alignment horizontal="center" vertical="center" wrapText="1"/>
    </xf>
    <xf numFmtId="0" fontId="34" fillId="26" borderId="197" xfId="0" applyFont="1" applyFill="1" applyBorder="1" applyAlignment="1">
      <alignment horizontal="center" vertical="center" wrapText="1"/>
    </xf>
    <xf numFmtId="0" fontId="34" fillId="26" borderId="184" xfId="0" applyFont="1" applyFill="1" applyBorder="1" applyAlignment="1">
      <alignment horizontal="center" vertical="center" wrapText="1"/>
    </xf>
    <xf numFmtId="0" fontId="39" fillId="25" borderId="17" xfId="0" applyFont="1" applyFill="1" applyBorder="1" applyAlignment="1">
      <alignment horizontal="center" vertical="center" wrapText="1" shrinkToFit="1"/>
    </xf>
    <xf numFmtId="0" fontId="39" fillId="25" borderId="18" xfId="0" applyFont="1" applyFill="1" applyBorder="1" applyAlignment="1">
      <alignment horizontal="center" vertical="center" wrapText="1" shrinkToFit="1"/>
    </xf>
    <xf numFmtId="0" fontId="39" fillId="25" borderId="19" xfId="0" applyFont="1" applyFill="1" applyBorder="1" applyAlignment="1">
      <alignment horizontal="center" vertical="center" wrapText="1" shrinkToFit="1"/>
    </xf>
    <xf numFmtId="0" fontId="22" fillId="25" borderId="31" xfId="0" applyFont="1" applyFill="1" applyBorder="1" applyAlignment="1">
      <alignment horizontal="center" vertical="center" wrapText="1"/>
    </xf>
    <xf numFmtId="0" fontId="34" fillId="26" borderId="213" xfId="0" applyFont="1" applyFill="1" applyBorder="1" applyAlignment="1">
      <alignment horizontal="center" vertical="center"/>
    </xf>
    <xf numFmtId="0" fontId="22" fillId="25" borderId="17" xfId="0" applyFont="1" applyFill="1" applyBorder="1" applyAlignment="1">
      <alignment horizontal="center" vertical="center" textRotation="255"/>
    </xf>
    <xf numFmtId="0" fontId="22" fillId="25" borderId="18" xfId="0" applyFont="1" applyFill="1" applyBorder="1" applyAlignment="1">
      <alignment horizontal="center" vertical="center" textRotation="255"/>
    </xf>
    <xf numFmtId="0" fontId="22" fillId="25" borderId="19" xfId="0" applyFont="1" applyFill="1" applyBorder="1" applyAlignment="1">
      <alignment horizontal="center" vertical="center" textRotation="255"/>
    </xf>
    <xf numFmtId="0" fontId="39" fillId="25" borderId="17" xfId="0" applyFont="1" applyFill="1" applyBorder="1" applyAlignment="1">
      <alignment horizontal="center" vertical="center" textRotation="255"/>
    </xf>
    <xf numFmtId="0" fontId="39" fillId="25" borderId="18" xfId="0" applyFont="1" applyFill="1" applyBorder="1" applyAlignment="1">
      <alignment horizontal="center" vertical="center" textRotation="255"/>
    </xf>
    <xf numFmtId="0" fontId="39" fillId="25" borderId="19" xfId="0" applyFont="1" applyFill="1" applyBorder="1" applyAlignment="1">
      <alignment horizontal="center" vertical="center" textRotation="255"/>
    </xf>
    <xf numFmtId="0" fontId="22" fillId="25" borderId="180" xfId="0" applyFont="1" applyFill="1" applyBorder="1" applyAlignment="1">
      <alignment horizontal="center" vertical="center" wrapText="1"/>
    </xf>
    <xf numFmtId="0" fontId="39" fillId="25" borderId="198" xfId="0" applyFont="1" applyFill="1" applyBorder="1" applyAlignment="1">
      <alignment horizontal="center" vertical="center" wrapText="1"/>
    </xf>
    <xf numFmtId="0" fontId="22" fillId="25" borderId="32" xfId="0" applyFont="1" applyFill="1" applyBorder="1" applyAlignment="1">
      <alignment horizontal="center" vertical="center" wrapText="1"/>
    </xf>
    <xf numFmtId="0" fontId="22" fillId="25" borderId="33" xfId="0" applyFont="1" applyFill="1" applyBorder="1" applyAlignment="1">
      <alignment horizontal="center" vertical="center" wrapText="1"/>
    </xf>
    <xf numFmtId="0" fontId="22" fillId="25" borderId="37" xfId="0" applyFont="1" applyFill="1" applyBorder="1" applyAlignment="1">
      <alignment horizontal="center" vertical="center" wrapText="1"/>
    </xf>
    <xf numFmtId="0" fontId="21" fillId="25" borderId="157" xfId="0" applyFont="1" applyFill="1" applyBorder="1" applyAlignment="1">
      <alignment horizontal="center" vertical="center" wrapText="1"/>
    </xf>
    <xf numFmtId="0" fontId="21" fillId="25" borderId="158" xfId="0" applyFont="1" applyFill="1" applyBorder="1" applyAlignment="1">
      <alignment horizontal="center" vertical="center" wrapText="1"/>
    </xf>
    <xf numFmtId="0" fontId="34" fillId="26" borderId="187" xfId="0" applyFont="1" applyFill="1" applyBorder="1" applyAlignment="1">
      <alignment horizontal="center" vertical="center" wrapText="1"/>
    </xf>
    <xf numFmtId="177" fontId="34" fillId="0" borderId="116" xfId="0" applyNumberFormat="1" applyFont="1" applyFill="1" applyBorder="1" applyAlignment="1" applyProtection="1">
      <alignment horizontal="center" vertical="center"/>
      <protection locked="0"/>
    </xf>
    <xf numFmtId="177" fontId="34" fillId="0" borderId="168" xfId="0" applyNumberFormat="1" applyFont="1" applyFill="1" applyBorder="1" applyAlignment="1" applyProtection="1">
      <alignment horizontal="center" vertical="center"/>
      <protection locked="0"/>
    </xf>
    <xf numFmtId="177" fontId="34" fillId="0" borderId="95" xfId="0" applyNumberFormat="1" applyFont="1" applyFill="1" applyBorder="1" applyAlignment="1" applyProtection="1">
      <alignment horizontal="center" vertical="center"/>
      <protection locked="0"/>
    </xf>
    <xf numFmtId="0" fontId="26" fillId="26" borderId="0" xfId="0" applyFont="1" applyFill="1" applyBorder="1" applyAlignment="1">
      <alignment horizontal="center" vertical="center"/>
    </xf>
    <xf numFmtId="0" fontId="28" fillId="26" borderId="23" xfId="0" applyFont="1" applyFill="1" applyBorder="1" applyAlignment="1">
      <alignment horizontal="center" vertical="center" wrapText="1"/>
    </xf>
    <xf numFmtId="0" fontId="32" fillId="26" borderId="79" xfId="0" applyFont="1" applyFill="1" applyBorder="1" applyAlignment="1">
      <alignment vertical="center" wrapText="1"/>
    </xf>
    <xf numFmtId="0" fontId="42" fillId="26" borderId="59" xfId="0" applyFont="1" applyFill="1" applyBorder="1" applyAlignment="1" applyProtection="1">
      <alignment horizontal="center" vertical="center" wrapText="1"/>
    </xf>
    <xf numFmtId="0" fontId="42" fillId="26" borderId="86" xfId="0" applyFont="1" applyFill="1" applyBorder="1" applyAlignment="1" applyProtection="1">
      <alignment horizontal="center" vertical="center" wrapText="1"/>
    </xf>
    <xf numFmtId="0" fontId="21" fillId="26" borderId="26" xfId="0" applyFont="1" applyFill="1" applyBorder="1" applyAlignment="1">
      <alignment vertical="center" wrapText="1"/>
    </xf>
    <xf numFmtId="0" fontId="42" fillId="0" borderId="137" xfId="0" applyFont="1" applyFill="1" applyBorder="1" applyAlignment="1" applyProtection="1">
      <alignment horizontal="center" vertical="center" wrapText="1"/>
      <protection locked="0"/>
    </xf>
    <xf numFmtId="0" fontId="42" fillId="0" borderId="138" xfId="0" applyFont="1" applyFill="1" applyBorder="1" applyAlignment="1" applyProtection="1">
      <alignment horizontal="center" vertical="center" wrapText="1"/>
      <protection locked="0"/>
    </xf>
    <xf numFmtId="0" fontId="21" fillId="26" borderId="79" xfId="0" applyFont="1" applyFill="1" applyBorder="1" applyAlignment="1">
      <alignment vertical="center" wrapText="1"/>
    </xf>
    <xf numFmtId="0" fontId="42" fillId="0" borderId="59" xfId="0" applyFont="1" applyFill="1" applyBorder="1" applyAlignment="1" applyProtection="1">
      <alignment horizontal="center" vertical="center" wrapText="1"/>
      <protection locked="0"/>
    </xf>
    <xf numFmtId="0" fontId="42" fillId="0" borderId="86" xfId="0" applyFont="1" applyFill="1" applyBorder="1" applyAlignment="1" applyProtection="1">
      <alignment horizontal="center" vertical="center" wrapText="1"/>
      <protection locked="0"/>
    </xf>
    <xf numFmtId="0" fontId="32" fillId="26" borderId="35" xfId="0" applyFont="1" applyFill="1" applyBorder="1" applyAlignment="1">
      <alignment vertical="center" wrapText="1"/>
    </xf>
    <xf numFmtId="0" fontId="42" fillId="0" borderId="59" xfId="0" applyFont="1" applyBorder="1" applyAlignment="1" applyProtection="1">
      <alignment horizontal="center" vertical="center" wrapText="1"/>
      <protection locked="0"/>
    </xf>
    <xf numFmtId="0" fontId="42" fillId="0" borderId="86" xfId="0" applyFont="1" applyBorder="1" applyAlignment="1" applyProtection="1">
      <alignment horizontal="center" vertical="center" wrapText="1"/>
      <protection locked="0"/>
    </xf>
    <xf numFmtId="0" fontId="42" fillId="0" borderId="135" xfId="0" applyFont="1" applyFill="1" applyBorder="1" applyAlignment="1" applyProtection="1">
      <alignment horizontal="center" vertical="center" wrapText="1"/>
      <protection locked="0"/>
    </xf>
    <xf numFmtId="0" fontId="42" fillId="0" borderId="136" xfId="0" applyFont="1" applyFill="1" applyBorder="1" applyAlignment="1" applyProtection="1">
      <alignment horizontal="center" vertical="center" wrapText="1"/>
      <protection locked="0"/>
    </xf>
    <xf numFmtId="0" fontId="21" fillId="24" borderId="82" xfId="0" applyFont="1" applyFill="1" applyBorder="1" applyAlignment="1">
      <alignment horizontal="left" vertical="center"/>
    </xf>
    <xf numFmtId="0" fontId="32" fillId="24" borderId="100" xfId="0" applyFont="1" applyFill="1" applyBorder="1" applyAlignment="1">
      <alignment horizontal="left" vertical="center"/>
    </xf>
    <xf numFmtId="0" fontId="32" fillId="24" borderId="85" xfId="0" applyFont="1" applyFill="1" applyBorder="1" applyAlignment="1">
      <alignment horizontal="left" vertical="center"/>
    </xf>
    <xf numFmtId="0" fontId="0" fillId="26" borderId="74" xfId="0" applyFont="1" applyFill="1" applyBorder="1" applyAlignment="1">
      <alignment horizontal="center" vertical="center"/>
    </xf>
    <xf numFmtId="0" fontId="21" fillId="26" borderId="78" xfId="0" applyFont="1" applyFill="1" applyBorder="1" applyAlignment="1">
      <alignment vertical="center" wrapText="1"/>
    </xf>
    <xf numFmtId="0" fontId="42" fillId="0" borderId="133" xfId="0" applyFont="1" applyFill="1" applyBorder="1" applyAlignment="1" applyProtection="1">
      <alignment horizontal="center" vertical="center" wrapText="1"/>
      <protection locked="0"/>
    </xf>
    <xf numFmtId="0" fontId="42" fillId="0" borderId="134" xfId="0" applyFont="1" applyFill="1" applyBorder="1" applyAlignment="1" applyProtection="1">
      <alignment horizontal="center" vertical="center" wrapText="1"/>
      <protection locked="0"/>
    </xf>
    <xf numFmtId="0" fontId="35" fillId="26" borderId="143" xfId="0" applyFont="1" applyFill="1" applyBorder="1" applyAlignment="1">
      <alignment vertical="center"/>
    </xf>
    <xf numFmtId="0" fontId="35" fillId="26" borderId="83" xfId="0" applyFont="1" applyFill="1" applyBorder="1" applyAlignment="1">
      <alignment horizontal="center" vertical="center" wrapText="1"/>
    </xf>
    <xf numFmtId="0" fontId="35" fillId="26" borderId="85" xfId="0" applyFont="1" applyFill="1" applyBorder="1" applyAlignment="1">
      <alignment horizontal="center" vertical="center"/>
    </xf>
    <xf numFmtId="0" fontId="36" fillId="24" borderId="82" xfId="0" applyFont="1" applyFill="1" applyBorder="1" applyAlignment="1">
      <alignment horizontal="left" vertical="center"/>
    </xf>
    <xf numFmtId="0" fontId="37" fillId="24" borderId="100" xfId="0" applyFont="1" applyFill="1" applyBorder="1" applyAlignment="1">
      <alignment horizontal="left" vertical="center"/>
    </xf>
    <xf numFmtId="0" fontId="37" fillId="24" borderId="85" xfId="0" applyFont="1" applyFill="1" applyBorder="1" applyAlignment="1">
      <alignment horizontal="left" vertical="center"/>
    </xf>
    <xf numFmtId="0" fontId="21" fillId="26" borderId="102" xfId="0" applyFont="1" applyFill="1" applyBorder="1" applyAlignment="1">
      <alignment vertical="center" wrapText="1"/>
    </xf>
    <xf numFmtId="0" fontId="32" fillId="26" borderId="102" xfId="0" applyFont="1" applyFill="1" applyBorder="1" applyAlignment="1">
      <alignment vertical="center" wrapText="1"/>
    </xf>
    <xf numFmtId="0" fontId="42" fillId="0" borderId="103" xfId="0" applyFont="1" applyBorder="1" applyAlignment="1" applyProtection="1">
      <alignment horizontal="center" vertical="center" wrapText="1"/>
      <protection locked="0"/>
    </xf>
    <xf numFmtId="0" fontId="42" fillId="0" borderId="104" xfId="0" applyFont="1" applyBorder="1" applyAlignment="1" applyProtection="1">
      <alignment horizontal="center" vertical="center" wrapText="1"/>
      <protection locked="0"/>
    </xf>
    <xf numFmtId="0" fontId="48" fillId="0" borderId="59" xfId="0" applyFont="1" applyFill="1" applyBorder="1" applyAlignment="1" applyProtection="1">
      <alignment horizontal="center" vertical="center"/>
      <protection locked="0"/>
    </xf>
    <xf numFmtId="0" fontId="48" fillId="0" borderId="86" xfId="0" applyFont="1" applyFill="1" applyBorder="1" applyAlignment="1" applyProtection="1">
      <alignment horizontal="center" vertical="center"/>
      <protection locked="0"/>
    </xf>
    <xf numFmtId="0" fontId="40" fillId="26" borderId="139" xfId="0" applyFont="1" applyFill="1" applyBorder="1" applyAlignment="1">
      <alignment horizontal="center" vertical="center"/>
    </xf>
    <xf numFmtId="0" fontId="40" fillId="26" borderId="140" xfId="0" applyFont="1" applyFill="1" applyBorder="1" applyAlignment="1">
      <alignment horizontal="center" vertical="center"/>
    </xf>
    <xf numFmtId="0" fontId="40" fillId="26" borderId="141" xfId="0" applyFont="1" applyFill="1" applyBorder="1" applyAlignment="1">
      <alignment horizontal="center" vertical="center"/>
    </xf>
    <xf numFmtId="0" fontId="36" fillId="26" borderId="144" xfId="0" applyFont="1" applyFill="1" applyBorder="1" applyAlignment="1">
      <alignment horizontal="center" vertical="center"/>
    </xf>
    <xf numFmtId="0" fontId="36" fillId="26" borderId="145" xfId="0" applyFont="1" applyFill="1" applyBorder="1" applyAlignment="1">
      <alignment horizontal="center" vertical="center"/>
    </xf>
    <xf numFmtId="0" fontId="36" fillId="26" borderId="146" xfId="0" applyFont="1" applyFill="1" applyBorder="1" applyAlignment="1">
      <alignment horizontal="center" vertical="center"/>
    </xf>
    <xf numFmtId="0" fontId="32" fillId="26" borderId="26" xfId="0" applyFont="1" applyFill="1" applyBorder="1" applyAlignment="1">
      <alignment vertical="center" wrapText="1"/>
    </xf>
    <xf numFmtId="0" fontId="21" fillId="26" borderId="80" xfId="0" applyFont="1" applyFill="1" applyBorder="1" applyAlignment="1">
      <alignment vertical="center" wrapText="1"/>
    </xf>
    <xf numFmtId="0" fontId="32" fillId="26" borderId="80" xfId="0" applyFont="1" applyFill="1" applyBorder="1" applyAlignment="1">
      <alignment vertical="center" wrapText="1"/>
    </xf>
    <xf numFmtId="0" fontId="21" fillId="27" borderId="82" xfId="0" applyFont="1" applyFill="1" applyBorder="1" applyAlignment="1">
      <alignment horizontal="left" vertical="center"/>
    </xf>
    <xf numFmtId="0" fontId="32" fillId="27" borderId="100" xfId="0" applyFont="1" applyFill="1" applyBorder="1" applyAlignment="1">
      <alignment horizontal="left" vertical="center"/>
    </xf>
    <xf numFmtId="0" fontId="32" fillId="27" borderId="85" xfId="0" applyFont="1" applyFill="1" applyBorder="1" applyAlignment="1">
      <alignment horizontal="left" vertical="center"/>
    </xf>
    <xf numFmtId="0" fontId="32" fillId="26" borderId="79" xfId="0" applyFont="1" applyFill="1" applyBorder="1" applyAlignment="1">
      <alignment horizontal="left" vertical="center" wrapText="1"/>
    </xf>
    <xf numFmtId="0" fontId="21" fillId="26" borderId="79" xfId="0" applyFont="1" applyFill="1" applyBorder="1" applyAlignment="1">
      <alignment horizontal="left" vertical="center" wrapText="1"/>
    </xf>
    <xf numFmtId="0" fontId="32" fillId="26" borderId="105" xfId="0" applyFont="1" applyFill="1" applyBorder="1" applyAlignment="1">
      <alignment vertical="center" wrapText="1"/>
    </xf>
    <xf numFmtId="0" fontId="42" fillId="26" borderId="106" xfId="0" applyFont="1" applyFill="1" applyBorder="1" applyAlignment="1" applyProtection="1">
      <alignment horizontal="center" vertical="center" wrapText="1"/>
    </xf>
    <xf numFmtId="0" fontId="42" fillId="26" borderId="107" xfId="0" applyFont="1" applyFill="1" applyBorder="1" applyAlignment="1" applyProtection="1">
      <alignment horizontal="center" vertical="center" wrapText="1"/>
    </xf>
    <xf numFmtId="0" fontId="37" fillId="26" borderId="79" xfId="0" applyFont="1" applyFill="1" applyBorder="1" applyAlignment="1">
      <alignment vertical="center" wrapText="1"/>
    </xf>
    <xf numFmtId="0" fontId="38" fillId="26" borderId="59" xfId="0" applyFont="1" applyFill="1" applyBorder="1" applyAlignment="1" applyProtection="1">
      <alignment horizontal="center" vertical="center" wrapText="1"/>
    </xf>
    <xf numFmtId="0" fontId="38" fillId="26" borderId="86" xfId="0" applyFont="1" applyFill="1" applyBorder="1" applyAlignment="1" applyProtection="1">
      <alignment horizontal="center" vertical="center" wrapText="1"/>
    </xf>
    <xf numFmtId="0" fontId="22" fillId="25" borderId="89" xfId="0" applyFont="1" applyFill="1" applyBorder="1" applyAlignment="1">
      <alignment horizontal="center" vertical="center" textRotation="255" shrinkToFit="1"/>
    </xf>
    <xf numFmtId="0" fontId="22" fillId="25" borderId="90" xfId="0" applyFont="1" applyFill="1" applyBorder="1" applyAlignment="1">
      <alignment horizontal="center" vertical="center" textRotation="255" shrinkToFit="1"/>
    </xf>
    <xf numFmtId="0" fontId="22" fillId="25" borderId="18" xfId="0" applyFont="1" applyFill="1" applyBorder="1" applyAlignment="1">
      <alignment horizontal="center" vertical="center" wrapText="1" shrinkToFit="1"/>
    </xf>
    <xf numFmtId="0" fontId="22" fillId="25" borderId="19" xfId="0" applyFont="1" applyFill="1" applyBorder="1" applyAlignment="1">
      <alignment horizontal="center" vertical="center" wrapText="1" shrinkToFit="1"/>
    </xf>
    <xf numFmtId="0" fontId="0" fillId="0" borderId="0" xfId="0" applyAlignment="1">
      <alignment horizontal="center" vertical="center" wrapText="1"/>
    </xf>
    <xf numFmtId="0" fontId="0" fillId="0" borderId="0" xfId="0" applyFont="1" applyAlignment="1">
      <alignment horizontal="center" vertical="center" wrapText="1"/>
    </xf>
    <xf numFmtId="0" fontId="43" fillId="0" borderId="0" xfId="0" applyFont="1" applyAlignment="1">
      <alignment horizontal="center" vertical="center" wrapText="1"/>
    </xf>
    <xf numFmtId="0" fontId="39" fillId="25" borderId="32" xfId="0" applyFont="1" applyFill="1" applyBorder="1" applyAlignment="1">
      <alignment horizontal="center" vertical="center" wrapText="1"/>
    </xf>
    <xf numFmtId="0" fontId="39" fillId="25" borderId="33" xfId="0" applyFont="1" applyFill="1" applyBorder="1" applyAlignment="1">
      <alignment horizontal="center" vertical="center" wrapText="1"/>
    </xf>
    <xf numFmtId="0" fontId="39" fillId="25" borderId="180" xfId="0" applyFont="1" applyFill="1" applyBorder="1" applyAlignment="1">
      <alignment horizontal="center" vertical="center" wrapText="1"/>
    </xf>
    <xf numFmtId="0" fontId="0" fillId="0" borderId="32" xfId="0"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4"/>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4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_様式" xfId="33"/>
    <cellStyle name="良い" xfId="34" builtinId="26" customBuiltin="1"/>
  </cellStyles>
  <dxfs count="12">
    <dxf>
      <fill>
        <patternFill>
          <bgColor theme="5" tint="0.79998168889431442"/>
        </patternFill>
      </fill>
    </dxf>
    <dxf>
      <fill>
        <patternFill>
          <bgColor theme="5"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none">
          <bgColor auto="1"/>
        </patternFill>
      </fill>
    </dxf>
    <dxf>
      <fill>
        <patternFill>
          <bgColor theme="0" tint="-4.9989318521683403E-2"/>
        </patternFill>
      </fill>
    </dxf>
    <dxf>
      <fill>
        <patternFill>
          <bgColor theme="0" tint="-4.9989318521683403E-2"/>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8F8F8"/>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132715</xdr:rowOff>
    </xdr:from>
    <xdr:to>
      <xdr:col>2</xdr:col>
      <xdr:colOff>1149985</xdr:colOff>
      <xdr:row>3</xdr:row>
      <xdr:rowOff>400050</xdr:rowOff>
    </xdr:to>
    <xdr:sp macro="" textlink="" fLocksText="0">
      <xdr:nvSpPr>
        <xdr:cNvPr id="2" name="Rectangle 2"/>
        <xdr:cNvSpPr>
          <a:spLocks noChangeArrowheads="1"/>
        </xdr:cNvSpPr>
      </xdr:nvSpPr>
      <xdr:spPr>
        <a:xfrm>
          <a:off x="361950" y="1100455"/>
          <a:ext cx="1169035" cy="267335"/>
        </a:xfrm>
        <a:prstGeom prst="rect">
          <a:avLst/>
        </a:prstGeom>
        <a:noFill/>
        <a:ln>
          <a:noFill/>
        </a:ln>
        <a:effectLst/>
      </xdr:spPr>
      <xdr:txBody>
        <a:bodyPr vertOverflow="clip" horzOverflow="overflow" wrap="square" lIns="20160" tIns="20160" rIns="20160" bIns="20160" anchor="t"/>
        <a:lstStyle/>
        <a:p>
          <a:pPr algn="l" rtl="0">
            <a:defRPr sz="1000"/>
          </a:pPr>
          <a:r>
            <a:rPr lang="ja-JP" altLang="en-US" sz="1400" b="0" i="0" u="none" strike="noStrike" baseline="0">
              <a:solidFill>
                <a:srgbClr val="000000"/>
              </a:solidFill>
              <a:latin typeface="ＭＳ Ｐゴシック"/>
              <a:ea typeface="ＭＳ Ｐゴシック"/>
            </a:rPr>
            <a:t>チェック項目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789"/>
  <sheetViews>
    <sheetView topLeftCell="A662" workbookViewId="0">
      <selection activeCell="C669" sqref="C669"/>
    </sheetView>
  </sheetViews>
  <sheetFormatPr defaultRowHeight="13.5" x14ac:dyDescent="0.15"/>
  <cols>
    <col min="1" max="1" width="22.75" bestFit="1" customWidth="1"/>
  </cols>
  <sheetData>
    <row r="1" spans="1:5" x14ac:dyDescent="0.15">
      <c r="A1" t="s">
        <v>5473</v>
      </c>
      <c r="B1" t="s">
        <v>6512</v>
      </c>
      <c r="C1" t="s">
        <v>4835</v>
      </c>
      <c r="D1" t="s">
        <v>6116</v>
      </c>
      <c r="E1" t="s">
        <v>6117</v>
      </c>
    </row>
    <row r="2" spans="1:5" x14ac:dyDescent="0.15">
      <c r="A2" t="s">
        <v>424</v>
      </c>
      <c r="B2" t="s">
        <v>3635</v>
      </c>
      <c r="C2" t="s">
        <v>5899</v>
      </c>
      <c r="D2" t="s">
        <v>424</v>
      </c>
    </row>
    <row r="3" spans="1:5" x14ac:dyDescent="0.15">
      <c r="A3" t="s">
        <v>2953</v>
      </c>
      <c r="B3" t="s">
        <v>4924</v>
      </c>
      <c r="C3" t="s">
        <v>422</v>
      </c>
      <c r="D3" t="s">
        <v>424</v>
      </c>
      <c r="E3" t="s">
        <v>433</v>
      </c>
    </row>
    <row r="4" spans="1:5" x14ac:dyDescent="0.15">
      <c r="A4" t="s">
        <v>6174</v>
      </c>
      <c r="B4" t="s">
        <v>4925</v>
      </c>
      <c r="C4" t="s">
        <v>419</v>
      </c>
      <c r="D4" t="s">
        <v>424</v>
      </c>
      <c r="E4" t="s">
        <v>441</v>
      </c>
    </row>
    <row r="5" spans="1:5" x14ac:dyDescent="0.15">
      <c r="A5" t="s">
        <v>6176</v>
      </c>
      <c r="B5" t="s">
        <v>4926</v>
      </c>
      <c r="C5" t="s">
        <v>367</v>
      </c>
      <c r="D5" t="s">
        <v>424</v>
      </c>
      <c r="E5" t="s">
        <v>275</v>
      </c>
    </row>
    <row r="6" spans="1:5" x14ac:dyDescent="0.15">
      <c r="A6" t="s">
        <v>1952</v>
      </c>
      <c r="B6" t="s">
        <v>2416</v>
      </c>
      <c r="C6" t="s">
        <v>448</v>
      </c>
      <c r="D6" t="s">
        <v>424</v>
      </c>
      <c r="E6" t="s">
        <v>450</v>
      </c>
    </row>
    <row r="7" spans="1:5" x14ac:dyDescent="0.15">
      <c r="A7" t="s">
        <v>6177</v>
      </c>
      <c r="B7" t="s">
        <v>2937</v>
      </c>
      <c r="C7" t="s">
        <v>457</v>
      </c>
      <c r="D7" t="s">
        <v>424</v>
      </c>
      <c r="E7" t="s">
        <v>462</v>
      </c>
    </row>
    <row r="8" spans="1:5" x14ac:dyDescent="0.15">
      <c r="A8" t="s">
        <v>6178</v>
      </c>
      <c r="B8" t="s">
        <v>4927</v>
      </c>
      <c r="C8" t="s">
        <v>472</v>
      </c>
      <c r="D8" t="s">
        <v>424</v>
      </c>
      <c r="E8" t="s">
        <v>474</v>
      </c>
    </row>
    <row r="9" spans="1:5" x14ac:dyDescent="0.15">
      <c r="A9" t="s">
        <v>6179</v>
      </c>
      <c r="B9" t="s">
        <v>4929</v>
      </c>
      <c r="C9" t="s">
        <v>480</v>
      </c>
      <c r="D9" t="s">
        <v>424</v>
      </c>
      <c r="E9" t="s">
        <v>268</v>
      </c>
    </row>
    <row r="10" spans="1:5" x14ac:dyDescent="0.15">
      <c r="A10" t="s">
        <v>6180</v>
      </c>
      <c r="B10" t="s">
        <v>4930</v>
      </c>
      <c r="C10" t="s">
        <v>494</v>
      </c>
      <c r="D10" t="s">
        <v>424</v>
      </c>
      <c r="E10" t="s">
        <v>496</v>
      </c>
    </row>
    <row r="11" spans="1:5" x14ac:dyDescent="0.15">
      <c r="A11" t="s">
        <v>1706</v>
      </c>
      <c r="B11" t="s">
        <v>3244</v>
      </c>
      <c r="C11" t="s">
        <v>506</v>
      </c>
      <c r="D11" t="s">
        <v>424</v>
      </c>
      <c r="E11" t="s">
        <v>511</v>
      </c>
    </row>
    <row r="12" spans="1:5" x14ac:dyDescent="0.15">
      <c r="A12" t="s">
        <v>6181</v>
      </c>
      <c r="B12" t="s">
        <v>1753</v>
      </c>
      <c r="C12" t="s">
        <v>520</v>
      </c>
      <c r="D12" t="s">
        <v>424</v>
      </c>
      <c r="E12" t="s">
        <v>524</v>
      </c>
    </row>
    <row r="13" spans="1:5" x14ac:dyDescent="0.15">
      <c r="A13" t="s">
        <v>6182</v>
      </c>
      <c r="B13" t="s">
        <v>3998</v>
      </c>
      <c r="C13" t="s">
        <v>533</v>
      </c>
      <c r="D13" t="s">
        <v>424</v>
      </c>
      <c r="E13" t="s">
        <v>534</v>
      </c>
    </row>
    <row r="14" spans="1:5" x14ac:dyDescent="0.15">
      <c r="A14" t="s">
        <v>6183</v>
      </c>
      <c r="B14" t="s">
        <v>1643</v>
      </c>
      <c r="C14" t="s">
        <v>540</v>
      </c>
      <c r="D14" t="s">
        <v>424</v>
      </c>
      <c r="E14" t="s">
        <v>546</v>
      </c>
    </row>
    <row r="15" spans="1:5" x14ac:dyDescent="0.15">
      <c r="A15" t="s">
        <v>133</v>
      </c>
      <c r="B15" t="s">
        <v>3166</v>
      </c>
      <c r="C15" t="s">
        <v>553</v>
      </c>
      <c r="D15" t="s">
        <v>424</v>
      </c>
      <c r="E15" t="s">
        <v>556</v>
      </c>
    </row>
    <row r="16" spans="1:5" x14ac:dyDescent="0.15">
      <c r="A16" t="s">
        <v>2219</v>
      </c>
      <c r="B16" t="s">
        <v>1318</v>
      </c>
      <c r="C16" t="s">
        <v>561</v>
      </c>
      <c r="D16" t="s">
        <v>424</v>
      </c>
      <c r="E16" t="s">
        <v>322</v>
      </c>
    </row>
    <row r="17" spans="1:5" x14ac:dyDescent="0.15">
      <c r="A17" t="s">
        <v>6184</v>
      </c>
      <c r="B17" t="s">
        <v>4931</v>
      </c>
      <c r="C17" t="s">
        <v>566</v>
      </c>
      <c r="D17" t="s">
        <v>424</v>
      </c>
      <c r="E17" t="s">
        <v>570</v>
      </c>
    </row>
    <row r="18" spans="1:5" x14ac:dyDescent="0.15">
      <c r="A18" t="s">
        <v>6185</v>
      </c>
      <c r="B18" t="s">
        <v>4257</v>
      </c>
      <c r="C18" t="s">
        <v>575</v>
      </c>
      <c r="D18" t="s">
        <v>424</v>
      </c>
      <c r="E18" t="s">
        <v>580</v>
      </c>
    </row>
    <row r="19" spans="1:5" x14ac:dyDescent="0.15">
      <c r="A19" t="s">
        <v>1760</v>
      </c>
      <c r="B19" t="s">
        <v>934</v>
      </c>
      <c r="C19" t="s">
        <v>581</v>
      </c>
      <c r="D19" t="s">
        <v>424</v>
      </c>
      <c r="E19" t="s">
        <v>595</v>
      </c>
    </row>
    <row r="20" spans="1:5" x14ac:dyDescent="0.15">
      <c r="A20" t="s">
        <v>119</v>
      </c>
      <c r="B20" t="s">
        <v>4830</v>
      </c>
      <c r="C20" t="s">
        <v>600</v>
      </c>
      <c r="D20" t="s">
        <v>424</v>
      </c>
      <c r="E20" t="s">
        <v>607</v>
      </c>
    </row>
    <row r="21" spans="1:5" x14ac:dyDescent="0.15">
      <c r="A21" t="s">
        <v>3894</v>
      </c>
      <c r="B21" t="s">
        <v>4932</v>
      </c>
      <c r="C21" t="s">
        <v>610</v>
      </c>
      <c r="D21" t="s">
        <v>424</v>
      </c>
      <c r="E21" t="s">
        <v>613</v>
      </c>
    </row>
    <row r="22" spans="1:5" x14ac:dyDescent="0.15">
      <c r="A22" t="s">
        <v>6186</v>
      </c>
      <c r="B22" t="s">
        <v>3566</v>
      </c>
      <c r="C22" t="s">
        <v>626</v>
      </c>
      <c r="D22" t="s">
        <v>424</v>
      </c>
      <c r="E22" t="s">
        <v>544</v>
      </c>
    </row>
    <row r="23" spans="1:5" x14ac:dyDescent="0.15">
      <c r="A23" t="s">
        <v>6187</v>
      </c>
      <c r="B23" t="s">
        <v>2835</v>
      </c>
      <c r="C23" t="s">
        <v>628</v>
      </c>
      <c r="D23" t="s">
        <v>424</v>
      </c>
      <c r="E23" t="s">
        <v>636</v>
      </c>
    </row>
    <row r="24" spans="1:5" x14ac:dyDescent="0.15">
      <c r="A24" t="s">
        <v>6188</v>
      </c>
      <c r="B24" t="s">
        <v>3809</v>
      </c>
      <c r="C24" t="s">
        <v>646</v>
      </c>
      <c r="D24" t="s">
        <v>424</v>
      </c>
      <c r="E24" t="s">
        <v>249</v>
      </c>
    </row>
    <row r="25" spans="1:5" x14ac:dyDescent="0.15">
      <c r="A25" t="s">
        <v>6189</v>
      </c>
      <c r="B25" t="s">
        <v>4934</v>
      </c>
      <c r="C25" t="s">
        <v>648</v>
      </c>
      <c r="D25" t="s">
        <v>424</v>
      </c>
      <c r="E25" t="s">
        <v>663</v>
      </c>
    </row>
    <row r="26" spans="1:5" x14ac:dyDescent="0.15">
      <c r="A26" t="s">
        <v>6190</v>
      </c>
      <c r="B26" t="s">
        <v>2755</v>
      </c>
      <c r="C26" t="s">
        <v>66</v>
      </c>
      <c r="D26" t="s">
        <v>424</v>
      </c>
      <c r="E26" t="s">
        <v>672</v>
      </c>
    </row>
    <row r="27" spans="1:5" x14ac:dyDescent="0.15">
      <c r="A27" t="s">
        <v>4074</v>
      </c>
      <c r="B27" t="s">
        <v>4697</v>
      </c>
      <c r="C27" t="s">
        <v>677</v>
      </c>
      <c r="D27" t="s">
        <v>424</v>
      </c>
      <c r="E27" t="s">
        <v>679</v>
      </c>
    </row>
    <row r="28" spans="1:5" x14ac:dyDescent="0.15">
      <c r="A28" t="s">
        <v>5202</v>
      </c>
      <c r="B28" t="s">
        <v>4935</v>
      </c>
      <c r="C28" t="s">
        <v>647</v>
      </c>
      <c r="D28" t="s">
        <v>424</v>
      </c>
      <c r="E28" t="s">
        <v>687</v>
      </c>
    </row>
    <row r="29" spans="1:5" x14ac:dyDescent="0.15">
      <c r="A29" t="s">
        <v>6191</v>
      </c>
      <c r="B29" t="s">
        <v>4936</v>
      </c>
      <c r="C29" t="s">
        <v>689</v>
      </c>
      <c r="D29" t="s">
        <v>424</v>
      </c>
      <c r="E29" t="s">
        <v>706</v>
      </c>
    </row>
    <row r="30" spans="1:5" x14ac:dyDescent="0.15">
      <c r="A30" t="s">
        <v>5994</v>
      </c>
      <c r="B30" t="s">
        <v>2419</v>
      </c>
      <c r="C30" t="s">
        <v>709</v>
      </c>
      <c r="D30" t="s">
        <v>424</v>
      </c>
      <c r="E30" t="s">
        <v>710</v>
      </c>
    </row>
    <row r="31" spans="1:5" x14ac:dyDescent="0.15">
      <c r="A31" t="s">
        <v>5937</v>
      </c>
      <c r="B31" t="s">
        <v>3293</v>
      </c>
      <c r="C31" t="s">
        <v>714</v>
      </c>
      <c r="D31" t="s">
        <v>424</v>
      </c>
      <c r="E31" t="s">
        <v>718</v>
      </c>
    </row>
    <row r="32" spans="1:5" x14ac:dyDescent="0.15">
      <c r="A32" t="s">
        <v>6192</v>
      </c>
      <c r="B32" t="s">
        <v>3921</v>
      </c>
      <c r="C32" t="s">
        <v>723</v>
      </c>
      <c r="D32" t="s">
        <v>424</v>
      </c>
      <c r="E32" t="s">
        <v>725</v>
      </c>
    </row>
    <row r="33" spans="1:5" x14ac:dyDescent="0.15">
      <c r="A33" t="s">
        <v>6194</v>
      </c>
      <c r="B33" t="s">
        <v>4938</v>
      </c>
      <c r="C33" t="s">
        <v>727</v>
      </c>
      <c r="D33" t="s">
        <v>424</v>
      </c>
      <c r="E33" t="s">
        <v>738</v>
      </c>
    </row>
    <row r="34" spans="1:5" x14ac:dyDescent="0.15">
      <c r="A34" t="s">
        <v>974</v>
      </c>
      <c r="B34" t="s">
        <v>2193</v>
      </c>
      <c r="C34" t="s">
        <v>739</v>
      </c>
      <c r="D34" t="s">
        <v>424</v>
      </c>
      <c r="E34" t="s">
        <v>745</v>
      </c>
    </row>
    <row r="35" spans="1:5" x14ac:dyDescent="0.15">
      <c r="A35" t="s">
        <v>6195</v>
      </c>
      <c r="B35" t="s">
        <v>4343</v>
      </c>
      <c r="C35" t="s">
        <v>748</v>
      </c>
      <c r="D35" t="s">
        <v>424</v>
      </c>
      <c r="E35" t="s">
        <v>750</v>
      </c>
    </row>
    <row r="36" spans="1:5" x14ac:dyDescent="0.15">
      <c r="A36" t="s">
        <v>155</v>
      </c>
      <c r="B36" t="s">
        <v>4939</v>
      </c>
      <c r="C36" t="s">
        <v>284</v>
      </c>
      <c r="D36" t="s">
        <v>424</v>
      </c>
      <c r="E36" t="s">
        <v>497</v>
      </c>
    </row>
    <row r="37" spans="1:5" x14ac:dyDescent="0.15">
      <c r="A37" t="s">
        <v>668</v>
      </c>
      <c r="B37" t="s">
        <v>1785</v>
      </c>
      <c r="C37" t="s">
        <v>756</v>
      </c>
      <c r="D37" t="s">
        <v>424</v>
      </c>
      <c r="E37" t="s">
        <v>758</v>
      </c>
    </row>
    <row r="38" spans="1:5" x14ac:dyDescent="0.15">
      <c r="A38" t="s">
        <v>2344</v>
      </c>
      <c r="B38" t="s">
        <v>4942</v>
      </c>
      <c r="C38" t="s">
        <v>762</v>
      </c>
      <c r="D38" t="s">
        <v>424</v>
      </c>
      <c r="E38" t="s">
        <v>770</v>
      </c>
    </row>
    <row r="39" spans="1:5" x14ac:dyDescent="0.15">
      <c r="A39" t="s">
        <v>6196</v>
      </c>
      <c r="B39" t="s">
        <v>1875</v>
      </c>
      <c r="C39" t="s">
        <v>780</v>
      </c>
      <c r="D39" t="s">
        <v>424</v>
      </c>
      <c r="E39" t="s">
        <v>782</v>
      </c>
    </row>
    <row r="40" spans="1:5" x14ac:dyDescent="0.15">
      <c r="A40" t="s">
        <v>6197</v>
      </c>
      <c r="B40" t="s">
        <v>4944</v>
      </c>
      <c r="C40" t="s">
        <v>699</v>
      </c>
      <c r="D40" t="s">
        <v>424</v>
      </c>
      <c r="E40" t="s">
        <v>795</v>
      </c>
    </row>
    <row r="41" spans="1:5" x14ac:dyDescent="0.15">
      <c r="A41" t="s">
        <v>6198</v>
      </c>
      <c r="B41" t="s">
        <v>3581</v>
      </c>
      <c r="C41" t="s">
        <v>799</v>
      </c>
      <c r="D41" t="s">
        <v>424</v>
      </c>
      <c r="E41" t="s">
        <v>801</v>
      </c>
    </row>
    <row r="42" spans="1:5" x14ac:dyDescent="0.15">
      <c r="A42" t="s">
        <v>6199</v>
      </c>
      <c r="B42" t="s">
        <v>2251</v>
      </c>
      <c r="C42" t="s">
        <v>802</v>
      </c>
      <c r="D42" t="s">
        <v>424</v>
      </c>
      <c r="E42" t="s">
        <v>530</v>
      </c>
    </row>
    <row r="43" spans="1:5" x14ac:dyDescent="0.15">
      <c r="A43" t="s">
        <v>846</v>
      </c>
      <c r="B43" t="s">
        <v>4946</v>
      </c>
      <c r="C43" t="s">
        <v>805</v>
      </c>
      <c r="D43" t="s">
        <v>424</v>
      </c>
      <c r="E43" t="s">
        <v>810</v>
      </c>
    </row>
    <row r="44" spans="1:5" x14ac:dyDescent="0.15">
      <c r="A44" t="s">
        <v>3266</v>
      </c>
      <c r="B44" t="s">
        <v>4948</v>
      </c>
      <c r="C44" t="s">
        <v>811</v>
      </c>
      <c r="D44" t="s">
        <v>424</v>
      </c>
      <c r="E44" t="s">
        <v>99</v>
      </c>
    </row>
    <row r="45" spans="1:5" x14ac:dyDescent="0.15">
      <c r="A45" t="s">
        <v>6200</v>
      </c>
      <c r="B45" t="s">
        <v>4949</v>
      </c>
      <c r="C45" t="s">
        <v>814</v>
      </c>
      <c r="D45" t="s">
        <v>424</v>
      </c>
      <c r="E45" t="s">
        <v>817</v>
      </c>
    </row>
    <row r="46" spans="1:5" x14ac:dyDescent="0.15">
      <c r="A46" t="s">
        <v>5903</v>
      </c>
      <c r="B46" t="s">
        <v>1294</v>
      </c>
      <c r="C46" t="s">
        <v>818</v>
      </c>
      <c r="D46" t="s">
        <v>424</v>
      </c>
      <c r="E46" t="s">
        <v>823</v>
      </c>
    </row>
    <row r="47" spans="1:5" x14ac:dyDescent="0.15">
      <c r="A47" t="s">
        <v>1006</v>
      </c>
      <c r="B47" t="s">
        <v>4677</v>
      </c>
      <c r="C47" t="s">
        <v>825</v>
      </c>
      <c r="D47" t="s">
        <v>424</v>
      </c>
      <c r="E47" t="s">
        <v>479</v>
      </c>
    </row>
    <row r="48" spans="1:5" x14ac:dyDescent="0.15">
      <c r="A48" t="s">
        <v>6202</v>
      </c>
      <c r="B48" t="s">
        <v>4950</v>
      </c>
      <c r="C48" t="s">
        <v>829</v>
      </c>
      <c r="D48" t="s">
        <v>424</v>
      </c>
      <c r="E48" t="s">
        <v>837</v>
      </c>
    </row>
    <row r="49" spans="1:5" x14ac:dyDescent="0.15">
      <c r="A49" t="s">
        <v>169</v>
      </c>
      <c r="B49" t="s">
        <v>4952</v>
      </c>
      <c r="C49" t="s">
        <v>842</v>
      </c>
      <c r="D49" t="s">
        <v>424</v>
      </c>
      <c r="E49" t="s">
        <v>844</v>
      </c>
    </row>
    <row r="50" spans="1:5" x14ac:dyDescent="0.15">
      <c r="A50" t="s">
        <v>6203</v>
      </c>
      <c r="B50" t="s">
        <v>4955</v>
      </c>
      <c r="C50" t="s">
        <v>673</v>
      </c>
      <c r="D50" t="s">
        <v>424</v>
      </c>
      <c r="E50" t="s">
        <v>847</v>
      </c>
    </row>
    <row r="51" spans="1:5" x14ac:dyDescent="0.15">
      <c r="A51" t="s">
        <v>6204</v>
      </c>
      <c r="B51" t="s">
        <v>3961</v>
      </c>
      <c r="C51" t="s">
        <v>849</v>
      </c>
      <c r="D51" t="s">
        <v>424</v>
      </c>
      <c r="E51" t="s">
        <v>850</v>
      </c>
    </row>
    <row r="52" spans="1:5" x14ac:dyDescent="0.15">
      <c r="A52" t="s">
        <v>6205</v>
      </c>
      <c r="B52" t="s">
        <v>4956</v>
      </c>
      <c r="C52" t="s">
        <v>859</v>
      </c>
      <c r="D52" t="s">
        <v>424</v>
      </c>
      <c r="E52" t="s">
        <v>869</v>
      </c>
    </row>
    <row r="53" spans="1:5" x14ac:dyDescent="0.15">
      <c r="A53" t="s">
        <v>281</v>
      </c>
      <c r="B53" t="s">
        <v>2554</v>
      </c>
      <c r="C53" t="s">
        <v>876</v>
      </c>
      <c r="D53" t="s">
        <v>424</v>
      </c>
      <c r="E53" t="s">
        <v>892</v>
      </c>
    </row>
    <row r="54" spans="1:5" x14ac:dyDescent="0.15">
      <c r="A54" t="s">
        <v>6206</v>
      </c>
      <c r="B54" t="s">
        <v>4958</v>
      </c>
      <c r="C54" t="s">
        <v>905</v>
      </c>
      <c r="D54" t="s">
        <v>424</v>
      </c>
      <c r="E54" t="s">
        <v>907</v>
      </c>
    </row>
    <row r="55" spans="1:5" x14ac:dyDescent="0.15">
      <c r="A55" t="s">
        <v>6208</v>
      </c>
      <c r="B55" t="s">
        <v>4961</v>
      </c>
      <c r="C55" t="s">
        <v>915</v>
      </c>
      <c r="D55" t="s">
        <v>424</v>
      </c>
      <c r="E55" t="s">
        <v>921</v>
      </c>
    </row>
    <row r="56" spans="1:5" x14ac:dyDescent="0.15">
      <c r="A56" t="s">
        <v>6209</v>
      </c>
      <c r="B56" t="s">
        <v>519</v>
      </c>
      <c r="C56" t="s">
        <v>58</v>
      </c>
      <c r="D56" t="s">
        <v>424</v>
      </c>
      <c r="E56" t="s">
        <v>929</v>
      </c>
    </row>
    <row r="57" spans="1:5" x14ac:dyDescent="0.15">
      <c r="A57" t="s">
        <v>6210</v>
      </c>
      <c r="B57" t="s">
        <v>4122</v>
      </c>
      <c r="C57" t="s">
        <v>932</v>
      </c>
      <c r="D57" t="s">
        <v>424</v>
      </c>
      <c r="E57" t="s">
        <v>785</v>
      </c>
    </row>
    <row r="58" spans="1:5" x14ac:dyDescent="0.15">
      <c r="A58" t="s">
        <v>6212</v>
      </c>
      <c r="B58" t="s">
        <v>1134</v>
      </c>
      <c r="C58" t="s">
        <v>940</v>
      </c>
      <c r="D58" t="s">
        <v>424</v>
      </c>
      <c r="E58" t="s">
        <v>953</v>
      </c>
    </row>
    <row r="59" spans="1:5" x14ac:dyDescent="0.15">
      <c r="A59" t="s">
        <v>2469</v>
      </c>
      <c r="B59" t="s">
        <v>4964</v>
      </c>
      <c r="C59" t="s">
        <v>958</v>
      </c>
      <c r="D59" t="s">
        <v>424</v>
      </c>
      <c r="E59" t="s">
        <v>969</v>
      </c>
    </row>
    <row r="60" spans="1:5" x14ac:dyDescent="0.15">
      <c r="A60" t="s">
        <v>6213</v>
      </c>
      <c r="B60" t="s">
        <v>4966</v>
      </c>
      <c r="C60" t="s">
        <v>516</v>
      </c>
      <c r="D60" t="s">
        <v>424</v>
      </c>
      <c r="E60" t="s">
        <v>976</v>
      </c>
    </row>
    <row r="61" spans="1:5" x14ac:dyDescent="0.15">
      <c r="A61" t="s">
        <v>6214</v>
      </c>
      <c r="B61" t="s">
        <v>2872</v>
      </c>
      <c r="C61" t="s">
        <v>977</v>
      </c>
      <c r="D61" t="s">
        <v>424</v>
      </c>
      <c r="E61" t="s">
        <v>980</v>
      </c>
    </row>
    <row r="62" spans="1:5" x14ac:dyDescent="0.15">
      <c r="A62" t="s">
        <v>6215</v>
      </c>
      <c r="B62" t="s">
        <v>4969</v>
      </c>
      <c r="C62" t="s">
        <v>983</v>
      </c>
      <c r="D62" t="s">
        <v>424</v>
      </c>
      <c r="E62" t="s">
        <v>988</v>
      </c>
    </row>
    <row r="63" spans="1:5" x14ac:dyDescent="0.15">
      <c r="A63" t="s">
        <v>3010</v>
      </c>
      <c r="B63" t="s">
        <v>339</v>
      </c>
      <c r="C63" t="s">
        <v>991</v>
      </c>
      <c r="D63" t="s">
        <v>424</v>
      </c>
      <c r="E63" t="s">
        <v>633</v>
      </c>
    </row>
    <row r="64" spans="1:5" x14ac:dyDescent="0.15">
      <c r="A64" t="s">
        <v>2089</v>
      </c>
      <c r="B64" t="s">
        <v>4971</v>
      </c>
      <c r="C64" t="s">
        <v>992</v>
      </c>
      <c r="D64" t="s">
        <v>424</v>
      </c>
      <c r="E64" t="s">
        <v>997</v>
      </c>
    </row>
    <row r="65" spans="1:5" x14ac:dyDescent="0.15">
      <c r="A65" t="s">
        <v>5321</v>
      </c>
      <c r="B65" t="s">
        <v>2851</v>
      </c>
      <c r="C65" t="s">
        <v>999</v>
      </c>
      <c r="D65" t="s">
        <v>424</v>
      </c>
      <c r="E65" t="s">
        <v>518</v>
      </c>
    </row>
    <row r="66" spans="1:5" x14ac:dyDescent="0.15">
      <c r="A66" t="s">
        <v>5266</v>
      </c>
      <c r="B66" t="s">
        <v>1387</v>
      </c>
      <c r="C66" t="s">
        <v>1009</v>
      </c>
      <c r="D66" t="s">
        <v>424</v>
      </c>
      <c r="E66" t="s">
        <v>244</v>
      </c>
    </row>
    <row r="67" spans="1:5" x14ac:dyDescent="0.15">
      <c r="A67" t="s">
        <v>6216</v>
      </c>
      <c r="B67" t="s">
        <v>4504</v>
      </c>
      <c r="C67" t="s">
        <v>296</v>
      </c>
      <c r="D67" t="s">
        <v>424</v>
      </c>
      <c r="E67" t="s">
        <v>793</v>
      </c>
    </row>
    <row r="68" spans="1:5" x14ac:dyDescent="0.15">
      <c r="A68" t="s">
        <v>6217</v>
      </c>
      <c r="B68" t="s">
        <v>4091</v>
      </c>
      <c r="C68" t="s">
        <v>208</v>
      </c>
      <c r="D68" t="s">
        <v>424</v>
      </c>
      <c r="E68" t="s">
        <v>100</v>
      </c>
    </row>
    <row r="69" spans="1:5" x14ac:dyDescent="0.15">
      <c r="A69" t="s">
        <v>6219</v>
      </c>
      <c r="B69" t="s">
        <v>2262</v>
      </c>
      <c r="C69" t="s">
        <v>966</v>
      </c>
      <c r="D69" t="s">
        <v>424</v>
      </c>
      <c r="E69" t="s">
        <v>1010</v>
      </c>
    </row>
    <row r="70" spans="1:5" x14ac:dyDescent="0.15">
      <c r="A70" t="s">
        <v>6221</v>
      </c>
      <c r="B70" t="s">
        <v>1981</v>
      </c>
      <c r="C70" t="s">
        <v>1011</v>
      </c>
      <c r="D70" t="s">
        <v>424</v>
      </c>
      <c r="E70" t="s">
        <v>1014</v>
      </c>
    </row>
    <row r="71" spans="1:5" x14ac:dyDescent="0.15">
      <c r="A71" t="s">
        <v>5760</v>
      </c>
      <c r="B71" t="s">
        <v>4972</v>
      </c>
      <c r="C71" t="s">
        <v>1019</v>
      </c>
      <c r="D71" t="s">
        <v>424</v>
      </c>
      <c r="E71" t="s">
        <v>590</v>
      </c>
    </row>
    <row r="72" spans="1:5" x14ac:dyDescent="0.15">
      <c r="A72" t="s">
        <v>662</v>
      </c>
      <c r="B72" t="s">
        <v>4973</v>
      </c>
      <c r="C72" t="s">
        <v>46</v>
      </c>
      <c r="D72" t="s">
        <v>424</v>
      </c>
      <c r="E72" t="s">
        <v>1022</v>
      </c>
    </row>
    <row r="73" spans="1:5" x14ac:dyDescent="0.15">
      <c r="A73" t="s">
        <v>6222</v>
      </c>
      <c r="B73" t="s">
        <v>4974</v>
      </c>
      <c r="C73" t="s">
        <v>674</v>
      </c>
      <c r="D73" t="s">
        <v>424</v>
      </c>
      <c r="E73" t="s">
        <v>59</v>
      </c>
    </row>
    <row r="74" spans="1:5" x14ac:dyDescent="0.15">
      <c r="A74" t="s">
        <v>3630</v>
      </c>
      <c r="B74" t="s">
        <v>3188</v>
      </c>
      <c r="C74" t="s">
        <v>796</v>
      </c>
      <c r="D74" t="s">
        <v>424</v>
      </c>
      <c r="E74" t="s">
        <v>577</v>
      </c>
    </row>
    <row r="75" spans="1:5" x14ac:dyDescent="0.15">
      <c r="A75" t="s">
        <v>368</v>
      </c>
      <c r="B75" t="s">
        <v>4809</v>
      </c>
      <c r="C75" t="s">
        <v>443</v>
      </c>
      <c r="D75" t="s">
        <v>424</v>
      </c>
      <c r="E75" t="s">
        <v>1027</v>
      </c>
    </row>
    <row r="76" spans="1:5" x14ac:dyDescent="0.15">
      <c r="A76" t="s">
        <v>1144</v>
      </c>
      <c r="B76" t="s">
        <v>2427</v>
      </c>
      <c r="C76" t="s">
        <v>1033</v>
      </c>
      <c r="D76" t="s">
        <v>424</v>
      </c>
      <c r="E76" t="s">
        <v>620</v>
      </c>
    </row>
    <row r="77" spans="1:5" x14ac:dyDescent="0.15">
      <c r="A77" t="s">
        <v>6224</v>
      </c>
      <c r="B77" t="s">
        <v>3612</v>
      </c>
      <c r="C77" t="s">
        <v>93</v>
      </c>
      <c r="D77" t="s">
        <v>424</v>
      </c>
      <c r="E77" t="s">
        <v>270</v>
      </c>
    </row>
    <row r="78" spans="1:5" x14ac:dyDescent="0.15">
      <c r="A78" t="s">
        <v>6225</v>
      </c>
      <c r="B78" t="s">
        <v>4688</v>
      </c>
      <c r="C78" t="s">
        <v>1040</v>
      </c>
      <c r="D78" t="s">
        <v>424</v>
      </c>
      <c r="E78" t="s">
        <v>390</v>
      </c>
    </row>
    <row r="79" spans="1:5" x14ac:dyDescent="0.15">
      <c r="A79" t="s">
        <v>3525</v>
      </c>
      <c r="B79" t="s">
        <v>4975</v>
      </c>
      <c r="C79" t="s">
        <v>163</v>
      </c>
      <c r="D79" t="s">
        <v>424</v>
      </c>
      <c r="E79" t="s">
        <v>1050</v>
      </c>
    </row>
    <row r="80" spans="1:5" x14ac:dyDescent="0.15">
      <c r="A80" t="s">
        <v>6226</v>
      </c>
      <c r="B80" t="s">
        <v>4224</v>
      </c>
      <c r="C80" t="s">
        <v>316</v>
      </c>
      <c r="D80" t="s">
        <v>424</v>
      </c>
      <c r="E80" t="s">
        <v>1056</v>
      </c>
    </row>
    <row r="81" spans="1:5" x14ac:dyDescent="0.15">
      <c r="A81" t="s">
        <v>4231</v>
      </c>
      <c r="B81" t="s">
        <v>4978</v>
      </c>
      <c r="C81" t="s">
        <v>1016</v>
      </c>
      <c r="D81" t="s">
        <v>424</v>
      </c>
      <c r="E81" t="s">
        <v>1067</v>
      </c>
    </row>
    <row r="82" spans="1:5" x14ac:dyDescent="0.15">
      <c r="A82" t="s">
        <v>6227</v>
      </c>
      <c r="B82" t="s">
        <v>4731</v>
      </c>
      <c r="C82" t="s">
        <v>973</v>
      </c>
      <c r="D82" t="s">
        <v>424</v>
      </c>
      <c r="E82" t="s">
        <v>1074</v>
      </c>
    </row>
    <row r="83" spans="1:5" x14ac:dyDescent="0.15">
      <c r="A83" t="s">
        <v>6229</v>
      </c>
      <c r="B83" t="s">
        <v>277</v>
      </c>
      <c r="C83" t="s">
        <v>84</v>
      </c>
      <c r="D83" t="s">
        <v>424</v>
      </c>
      <c r="E83" t="s">
        <v>1078</v>
      </c>
    </row>
    <row r="84" spans="1:5" x14ac:dyDescent="0.15">
      <c r="A84" t="s">
        <v>5278</v>
      </c>
      <c r="B84" t="s">
        <v>3926</v>
      </c>
      <c r="C84" t="s">
        <v>1085</v>
      </c>
      <c r="D84" t="s">
        <v>424</v>
      </c>
      <c r="E84" t="s">
        <v>1087</v>
      </c>
    </row>
    <row r="85" spans="1:5" x14ac:dyDescent="0.15">
      <c r="A85" t="s">
        <v>6231</v>
      </c>
      <c r="B85" t="s">
        <v>2888</v>
      </c>
      <c r="C85" t="s">
        <v>1081</v>
      </c>
      <c r="D85" t="s">
        <v>424</v>
      </c>
      <c r="E85" t="s">
        <v>1095</v>
      </c>
    </row>
    <row r="86" spans="1:5" x14ac:dyDescent="0.15">
      <c r="A86" t="s">
        <v>1412</v>
      </c>
      <c r="B86" t="s">
        <v>1890</v>
      </c>
      <c r="C86" t="s">
        <v>623</v>
      </c>
      <c r="D86" t="s">
        <v>424</v>
      </c>
      <c r="E86" t="s">
        <v>839</v>
      </c>
    </row>
    <row r="87" spans="1:5" x14ac:dyDescent="0.15">
      <c r="A87" t="s">
        <v>3455</v>
      </c>
      <c r="B87" t="s">
        <v>4979</v>
      </c>
      <c r="C87" t="s">
        <v>521</v>
      </c>
      <c r="D87" t="s">
        <v>424</v>
      </c>
      <c r="E87" t="s">
        <v>1104</v>
      </c>
    </row>
    <row r="88" spans="1:5" x14ac:dyDescent="0.15">
      <c r="A88" t="s">
        <v>4494</v>
      </c>
      <c r="B88" t="s">
        <v>4981</v>
      </c>
      <c r="C88" t="s">
        <v>389</v>
      </c>
      <c r="D88" t="s">
        <v>424</v>
      </c>
      <c r="E88" t="s">
        <v>1111</v>
      </c>
    </row>
    <row r="89" spans="1:5" x14ac:dyDescent="0.15">
      <c r="A89" t="s">
        <v>6232</v>
      </c>
      <c r="B89" t="s">
        <v>4982</v>
      </c>
      <c r="C89" t="s">
        <v>1113</v>
      </c>
      <c r="D89" t="s">
        <v>424</v>
      </c>
      <c r="E89" t="s">
        <v>76</v>
      </c>
    </row>
    <row r="90" spans="1:5" x14ac:dyDescent="0.15">
      <c r="A90" t="s">
        <v>6234</v>
      </c>
      <c r="B90" t="s">
        <v>4985</v>
      </c>
      <c r="C90" t="s">
        <v>729</v>
      </c>
      <c r="D90" t="s">
        <v>424</v>
      </c>
      <c r="E90" t="s">
        <v>1118</v>
      </c>
    </row>
    <row r="91" spans="1:5" x14ac:dyDescent="0.15">
      <c r="A91" t="s">
        <v>2964</v>
      </c>
      <c r="B91" t="s">
        <v>1718</v>
      </c>
      <c r="C91" t="s">
        <v>403</v>
      </c>
      <c r="D91" t="s">
        <v>424</v>
      </c>
      <c r="E91" t="s">
        <v>597</v>
      </c>
    </row>
    <row r="92" spans="1:5" x14ac:dyDescent="0.15">
      <c r="A92" t="s">
        <v>5324</v>
      </c>
      <c r="B92" t="s">
        <v>4986</v>
      </c>
      <c r="C92" t="s">
        <v>764</v>
      </c>
      <c r="D92" t="s">
        <v>424</v>
      </c>
      <c r="E92" t="s">
        <v>669</v>
      </c>
    </row>
    <row r="93" spans="1:5" x14ac:dyDescent="0.15">
      <c r="A93" t="s">
        <v>6236</v>
      </c>
      <c r="B93" t="s">
        <v>4988</v>
      </c>
      <c r="C93" t="s">
        <v>1120</v>
      </c>
      <c r="D93" t="s">
        <v>424</v>
      </c>
      <c r="E93" t="s">
        <v>1126</v>
      </c>
    </row>
    <row r="94" spans="1:5" x14ac:dyDescent="0.15">
      <c r="A94" t="s">
        <v>6238</v>
      </c>
      <c r="B94" t="s">
        <v>4989</v>
      </c>
      <c r="C94" t="s">
        <v>1129</v>
      </c>
      <c r="D94" t="s">
        <v>424</v>
      </c>
      <c r="E94" t="s">
        <v>1131</v>
      </c>
    </row>
    <row r="95" spans="1:5" x14ac:dyDescent="0.15">
      <c r="A95" t="s">
        <v>6239</v>
      </c>
      <c r="B95" t="s">
        <v>227</v>
      </c>
      <c r="C95" t="s">
        <v>1135</v>
      </c>
      <c r="D95" t="s">
        <v>424</v>
      </c>
      <c r="E95" t="s">
        <v>994</v>
      </c>
    </row>
    <row r="96" spans="1:5" x14ac:dyDescent="0.15">
      <c r="A96" t="s">
        <v>6240</v>
      </c>
      <c r="B96" t="s">
        <v>4993</v>
      </c>
      <c r="C96" t="s">
        <v>1137</v>
      </c>
      <c r="D96" t="s">
        <v>424</v>
      </c>
      <c r="E96" t="s">
        <v>1142</v>
      </c>
    </row>
    <row r="97" spans="1:5" x14ac:dyDescent="0.15">
      <c r="A97" t="s">
        <v>6233</v>
      </c>
      <c r="B97" t="s">
        <v>7</v>
      </c>
      <c r="C97" t="s">
        <v>1150</v>
      </c>
      <c r="D97" t="s">
        <v>424</v>
      </c>
      <c r="E97" t="s">
        <v>152</v>
      </c>
    </row>
    <row r="98" spans="1:5" x14ac:dyDescent="0.15">
      <c r="A98" t="s">
        <v>1948</v>
      </c>
      <c r="B98" t="s">
        <v>4995</v>
      </c>
      <c r="C98" t="s">
        <v>1051</v>
      </c>
      <c r="D98" t="s">
        <v>424</v>
      </c>
      <c r="E98" t="s">
        <v>993</v>
      </c>
    </row>
    <row r="99" spans="1:5" x14ac:dyDescent="0.15">
      <c r="A99" t="s">
        <v>48</v>
      </c>
      <c r="B99" t="s">
        <v>4996</v>
      </c>
      <c r="C99" t="s">
        <v>1151</v>
      </c>
      <c r="D99" t="s">
        <v>424</v>
      </c>
      <c r="E99" t="s">
        <v>1153</v>
      </c>
    </row>
    <row r="100" spans="1:5" x14ac:dyDescent="0.15">
      <c r="A100" t="s">
        <v>4575</v>
      </c>
      <c r="B100" t="s">
        <v>1421</v>
      </c>
      <c r="C100" t="s">
        <v>310</v>
      </c>
      <c r="D100" t="s">
        <v>424</v>
      </c>
      <c r="E100" t="s">
        <v>1017</v>
      </c>
    </row>
    <row r="101" spans="1:5" x14ac:dyDescent="0.15">
      <c r="A101" t="s">
        <v>5250</v>
      </c>
      <c r="B101" t="s">
        <v>4997</v>
      </c>
      <c r="C101" t="s">
        <v>548</v>
      </c>
      <c r="D101" t="s">
        <v>424</v>
      </c>
      <c r="E101" t="s">
        <v>1155</v>
      </c>
    </row>
    <row r="102" spans="1:5" x14ac:dyDescent="0.15">
      <c r="A102" t="s">
        <v>2615</v>
      </c>
      <c r="B102" t="s">
        <v>2664</v>
      </c>
      <c r="C102" t="s">
        <v>603</v>
      </c>
      <c r="D102" t="s">
        <v>424</v>
      </c>
      <c r="E102" t="s">
        <v>103</v>
      </c>
    </row>
    <row r="103" spans="1:5" x14ac:dyDescent="0.15">
      <c r="A103" t="s">
        <v>3327</v>
      </c>
      <c r="B103" t="s">
        <v>4998</v>
      </c>
      <c r="C103" t="s">
        <v>1156</v>
      </c>
      <c r="D103" t="s">
        <v>424</v>
      </c>
      <c r="E103" t="s">
        <v>900</v>
      </c>
    </row>
    <row r="104" spans="1:5" x14ac:dyDescent="0.15">
      <c r="A104" t="s">
        <v>5792</v>
      </c>
      <c r="B104" t="s">
        <v>1637</v>
      </c>
      <c r="C104" t="s">
        <v>283</v>
      </c>
      <c r="D104" t="s">
        <v>424</v>
      </c>
      <c r="E104" t="s">
        <v>1158</v>
      </c>
    </row>
    <row r="105" spans="1:5" x14ac:dyDescent="0.15">
      <c r="A105" t="s">
        <v>6241</v>
      </c>
      <c r="B105" t="s">
        <v>4145</v>
      </c>
      <c r="C105" t="s">
        <v>124</v>
      </c>
      <c r="D105" t="s">
        <v>424</v>
      </c>
      <c r="E105" t="s">
        <v>1160</v>
      </c>
    </row>
    <row r="106" spans="1:5" x14ac:dyDescent="0.15">
      <c r="A106" t="s">
        <v>6243</v>
      </c>
      <c r="B106" t="s">
        <v>4760</v>
      </c>
      <c r="C106" t="s">
        <v>1163</v>
      </c>
      <c r="D106" t="s">
        <v>424</v>
      </c>
      <c r="E106" t="s">
        <v>589</v>
      </c>
    </row>
    <row r="107" spans="1:5" x14ac:dyDescent="0.15">
      <c r="A107" t="s">
        <v>6244</v>
      </c>
      <c r="B107" t="s">
        <v>4999</v>
      </c>
      <c r="C107" t="s">
        <v>1048</v>
      </c>
      <c r="D107" t="s">
        <v>424</v>
      </c>
      <c r="E107" t="s">
        <v>145</v>
      </c>
    </row>
    <row r="108" spans="1:5" x14ac:dyDescent="0.15">
      <c r="A108" t="s">
        <v>6246</v>
      </c>
      <c r="B108" t="s">
        <v>5000</v>
      </c>
      <c r="C108" t="s">
        <v>1170</v>
      </c>
      <c r="D108" t="s">
        <v>424</v>
      </c>
      <c r="E108" t="s">
        <v>14</v>
      </c>
    </row>
    <row r="109" spans="1:5" x14ac:dyDescent="0.15">
      <c r="A109" t="s">
        <v>461</v>
      </c>
      <c r="B109" t="s">
        <v>987</v>
      </c>
      <c r="C109" t="s">
        <v>877</v>
      </c>
      <c r="D109" t="s">
        <v>424</v>
      </c>
      <c r="E109" t="s">
        <v>1171</v>
      </c>
    </row>
    <row r="110" spans="1:5" x14ac:dyDescent="0.15">
      <c r="A110" t="s">
        <v>6248</v>
      </c>
      <c r="B110" t="s">
        <v>5003</v>
      </c>
      <c r="C110" t="s">
        <v>4</v>
      </c>
      <c r="D110" t="s">
        <v>424</v>
      </c>
      <c r="E110" t="s">
        <v>131</v>
      </c>
    </row>
    <row r="111" spans="1:5" x14ac:dyDescent="0.15">
      <c r="A111" t="s">
        <v>6249</v>
      </c>
      <c r="B111" t="s">
        <v>4420</v>
      </c>
      <c r="C111" t="s">
        <v>418</v>
      </c>
      <c r="D111" t="s">
        <v>424</v>
      </c>
      <c r="E111" t="s">
        <v>1178</v>
      </c>
    </row>
    <row r="112" spans="1:5" x14ac:dyDescent="0.15">
      <c r="A112" t="s">
        <v>6250</v>
      </c>
      <c r="B112" t="s">
        <v>5005</v>
      </c>
      <c r="C112" t="s">
        <v>1184</v>
      </c>
      <c r="D112" t="s">
        <v>424</v>
      </c>
      <c r="E112" t="s">
        <v>431</v>
      </c>
    </row>
    <row r="113" spans="1:5" x14ac:dyDescent="0.15">
      <c r="A113" t="s">
        <v>1749</v>
      </c>
      <c r="B113" t="s">
        <v>3852</v>
      </c>
      <c r="C113" t="s">
        <v>611</v>
      </c>
      <c r="D113" t="s">
        <v>424</v>
      </c>
      <c r="E113" t="s">
        <v>1058</v>
      </c>
    </row>
    <row r="114" spans="1:5" x14ac:dyDescent="0.15">
      <c r="A114" t="s">
        <v>4332</v>
      </c>
      <c r="B114" t="s">
        <v>1740</v>
      </c>
      <c r="C114" t="s">
        <v>1189</v>
      </c>
      <c r="D114" t="s">
        <v>424</v>
      </c>
      <c r="E114" t="s">
        <v>1141</v>
      </c>
    </row>
    <row r="115" spans="1:5" x14ac:dyDescent="0.15">
      <c r="A115" t="s">
        <v>6251</v>
      </c>
      <c r="B115" t="s">
        <v>2603</v>
      </c>
      <c r="C115" t="s">
        <v>1190</v>
      </c>
      <c r="D115" t="s">
        <v>424</v>
      </c>
      <c r="E115" t="s">
        <v>469</v>
      </c>
    </row>
    <row r="116" spans="1:5" x14ac:dyDescent="0.15">
      <c r="A116" t="s">
        <v>3542</v>
      </c>
      <c r="B116" t="s">
        <v>2601</v>
      </c>
      <c r="C116" t="s">
        <v>1192</v>
      </c>
      <c r="D116" t="s">
        <v>424</v>
      </c>
      <c r="E116" t="s">
        <v>141</v>
      </c>
    </row>
    <row r="117" spans="1:5" x14ac:dyDescent="0.15">
      <c r="A117" t="s">
        <v>1282</v>
      </c>
      <c r="B117" t="s">
        <v>5006</v>
      </c>
      <c r="C117" t="s">
        <v>1194</v>
      </c>
      <c r="D117" t="s">
        <v>424</v>
      </c>
      <c r="E117" t="s">
        <v>1199</v>
      </c>
    </row>
    <row r="118" spans="1:5" x14ac:dyDescent="0.15">
      <c r="A118" t="s">
        <v>6253</v>
      </c>
      <c r="B118" t="s">
        <v>815</v>
      </c>
      <c r="C118" t="s">
        <v>1209</v>
      </c>
      <c r="D118" t="s">
        <v>424</v>
      </c>
      <c r="E118" t="s">
        <v>1214</v>
      </c>
    </row>
    <row r="119" spans="1:5" x14ac:dyDescent="0.15">
      <c r="A119" t="s">
        <v>6254</v>
      </c>
      <c r="B119" t="s">
        <v>5008</v>
      </c>
      <c r="C119" t="s">
        <v>1217</v>
      </c>
      <c r="D119" t="s">
        <v>424</v>
      </c>
      <c r="E119" t="s">
        <v>1219</v>
      </c>
    </row>
    <row r="120" spans="1:5" x14ac:dyDescent="0.15">
      <c r="A120" t="s">
        <v>6255</v>
      </c>
      <c r="B120" t="s">
        <v>5009</v>
      </c>
      <c r="C120" t="s">
        <v>1221</v>
      </c>
      <c r="D120" t="s">
        <v>424</v>
      </c>
      <c r="E120" t="s">
        <v>1228</v>
      </c>
    </row>
    <row r="121" spans="1:5" x14ac:dyDescent="0.15">
      <c r="A121" t="s">
        <v>6256</v>
      </c>
      <c r="B121" t="s">
        <v>179</v>
      </c>
      <c r="C121" t="s">
        <v>1232</v>
      </c>
      <c r="D121" t="s">
        <v>424</v>
      </c>
      <c r="E121" t="s">
        <v>265</v>
      </c>
    </row>
    <row r="122" spans="1:5" x14ac:dyDescent="0.15">
      <c r="A122" t="s">
        <v>5288</v>
      </c>
      <c r="B122" t="s">
        <v>4912</v>
      </c>
      <c r="C122" t="s">
        <v>1236</v>
      </c>
      <c r="D122" t="s">
        <v>424</v>
      </c>
      <c r="E122" t="s">
        <v>1241</v>
      </c>
    </row>
    <row r="123" spans="1:5" x14ac:dyDescent="0.15">
      <c r="A123" t="s">
        <v>3626</v>
      </c>
      <c r="B123" t="s">
        <v>5010</v>
      </c>
      <c r="C123" t="s">
        <v>1244</v>
      </c>
      <c r="D123" t="s">
        <v>424</v>
      </c>
      <c r="E123" t="s">
        <v>1183</v>
      </c>
    </row>
    <row r="124" spans="1:5" x14ac:dyDescent="0.15">
      <c r="A124" t="s">
        <v>1857</v>
      </c>
      <c r="B124" t="s">
        <v>5011</v>
      </c>
      <c r="C124" t="s">
        <v>1247</v>
      </c>
      <c r="D124" t="s">
        <v>424</v>
      </c>
      <c r="E124" t="s">
        <v>1213</v>
      </c>
    </row>
    <row r="125" spans="1:5" x14ac:dyDescent="0.15">
      <c r="A125" t="s">
        <v>5236</v>
      </c>
      <c r="B125" t="s">
        <v>1715</v>
      </c>
      <c r="C125" t="s">
        <v>1257</v>
      </c>
      <c r="D125" t="s">
        <v>424</v>
      </c>
      <c r="E125" t="s">
        <v>206</v>
      </c>
    </row>
    <row r="126" spans="1:5" x14ac:dyDescent="0.15">
      <c r="A126" t="s">
        <v>6257</v>
      </c>
      <c r="B126" t="s">
        <v>1024</v>
      </c>
      <c r="C126" t="s">
        <v>1008</v>
      </c>
      <c r="D126" t="s">
        <v>424</v>
      </c>
      <c r="E126" t="s">
        <v>1260</v>
      </c>
    </row>
    <row r="127" spans="1:5" x14ac:dyDescent="0.15">
      <c r="A127" t="s">
        <v>6258</v>
      </c>
      <c r="B127" t="s">
        <v>5013</v>
      </c>
      <c r="C127" t="s">
        <v>1265</v>
      </c>
      <c r="D127" t="s">
        <v>424</v>
      </c>
      <c r="E127" t="s">
        <v>1270</v>
      </c>
    </row>
    <row r="128" spans="1:5" x14ac:dyDescent="0.15">
      <c r="A128" t="s">
        <v>2455</v>
      </c>
      <c r="B128" t="s">
        <v>3907</v>
      </c>
      <c r="C128" t="s">
        <v>926</v>
      </c>
      <c r="D128" t="s">
        <v>424</v>
      </c>
      <c r="E128" t="s">
        <v>1239</v>
      </c>
    </row>
    <row r="129" spans="1:5" x14ac:dyDescent="0.15">
      <c r="A129" t="s">
        <v>483</v>
      </c>
      <c r="B129" t="s">
        <v>2094</v>
      </c>
      <c r="C129" t="s">
        <v>1274</v>
      </c>
      <c r="D129" t="s">
        <v>424</v>
      </c>
      <c r="E129" t="s">
        <v>1279</v>
      </c>
    </row>
    <row r="130" spans="1:5" x14ac:dyDescent="0.15">
      <c r="A130" t="s">
        <v>6259</v>
      </c>
      <c r="B130" t="s">
        <v>1185</v>
      </c>
      <c r="C130" t="s">
        <v>1281</v>
      </c>
      <c r="D130" t="s">
        <v>424</v>
      </c>
      <c r="E130" t="s">
        <v>365</v>
      </c>
    </row>
    <row r="131" spans="1:5" x14ac:dyDescent="0.15">
      <c r="A131" t="s">
        <v>3649</v>
      </c>
      <c r="B131" t="s">
        <v>197</v>
      </c>
      <c r="C131" t="s">
        <v>1286</v>
      </c>
      <c r="D131" t="s">
        <v>424</v>
      </c>
      <c r="E131" t="s">
        <v>1072</v>
      </c>
    </row>
    <row r="132" spans="1:5" x14ac:dyDescent="0.15">
      <c r="A132" t="s">
        <v>6260</v>
      </c>
      <c r="B132" t="s">
        <v>5016</v>
      </c>
      <c r="C132" t="s">
        <v>342</v>
      </c>
      <c r="D132" t="s">
        <v>424</v>
      </c>
      <c r="E132" t="s">
        <v>1288</v>
      </c>
    </row>
    <row r="133" spans="1:5" x14ac:dyDescent="0.15">
      <c r="A133" t="s">
        <v>6261</v>
      </c>
      <c r="B133" t="s">
        <v>4406</v>
      </c>
      <c r="C133" t="s">
        <v>1290</v>
      </c>
      <c r="D133" t="s">
        <v>424</v>
      </c>
      <c r="E133" t="s">
        <v>370</v>
      </c>
    </row>
    <row r="134" spans="1:5" x14ac:dyDescent="0.15">
      <c r="A134" t="s">
        <v>4113</v>
      </c>
      <c r="B134" t="s">
        <v>2589</v>
      </c>
      <c r="C134" t="s">
        <v>1026</v>
      </c>
      <c r="D134" t="s">
        <v>424</v>
      </c>
      <c r="E134" t="s">
        <v>1037</v>
      </c>
    </row>
    <row r="135" spans="1:5" x14ac:dyDescent="0.15">
      <c r="A135" t="s">
        <v>6262</v>
      </c>
      <c r="B135" t="s">
        <v>3192</v>
      </c>
      <c r="C135" t="s">
        <v>612</v>
      </c>
      <c r="D135" t="s">
        <v>424</v>
      </c>
      <c r="E135" t="s">
        <v>1292</v>
      </c>
    </row>
    <row r="136" spans="1:5" x14ac:dyDescent="0.15">
      <c r="A136" t="s">
        <v>6263</v>
      </c>
      <c r="B136" t="s">
        <v>4202</v>
      </c>
      <c r="C136" t="s">
        <v>105</v>
      </c>
      <c r="D136" t="s">
        <v>424</v>
      </c>
      <c r="E136" t="s">
        <v>1293</v>
      </c>
    </row>
    <row r="137" spans="1:5" x14ac:dyDescent="0.15">
      <c r="A137" t="s">
        <v>5849</v>
      </c>
      <c r="B137" t="s">
        <v>5017</v>
      </c>
      <c r="C137" t="s">
        <v>1296</v>
      </c>
      <c r="D137" t="s">
        <v>424</v>
      </c>
      <c r="E137" t="s">
        <v>713</v>
      </c>
    </row>
    <row r="138" spans="1:5" x14ac:dyDescent="0.15">
      <c r="A138" t="s">
        <v>6264</v>
      </c>
      <c r="B138" t="s">
        <v>5018</v>
      </c>
      <c r="C138" t="s">
        <v>1297</v>
      </c>
      <c r="D138" t="s">
        <v>424</v>
      </c>
      <c r="E138" t="s">
        <v>319</v>
      </c>
    </row>
    <row r="139" spans="1:5" x14ac:dyDescent="0.15">
      <c r="A139" t="s">
        <v>1319</v>
      </c>
      <c r="B139" t="s">
        <v>5020</v>
      </c>
      <c r="C139" t="s">
        <v>1302</v>
      </c>
      <c r="D139" t="s">
        <v>424</v>
      </c>
      <c r="E139" t="s">
        <v>1275</v>
      </c>
    </row>
    <row r="140" spans="1:5" x14ac:dyDescent="0.15">
      <c r="A140" t="s">
        <v>2668</v>
      </c>
      <c r="B140" t="s">
        <v>5021</v>
      </c>
      <c r="C140" t="s">
        <v>1305</v>
      </c>
      <c r="D140" t="s">
        <v>424</v>
      </c>
      <c r="E140" t="s">
        <v>719</v>
      </c>
    </row>
    <row r="141" spans="1:5" x14ac:dyDescent="0.15">
      <c r="A141" t="s">
        <v>6265</v>
      </c>
      <c r="B141" t="s">
        <v>2799</v>
      </c>
      <c r="C141" t="s">
        <v>180</v>
      </c>
      <c r="D141" t="s">
        <v>424</v>
      </c>
      <c r="E141" t="s">
        <v>1308</v>
      </c>
    </row>
    <row r="142" spans="1:5" x14ac:dyDescent="0.15">
      <c r="A142" t="s">
        <v>5160</v>
      </c>
      <c r="B142" t="s">
        <v>4976</v>
      </c>
      <c r="C142" t="s">
        <v>1315</v>
      </c>
      <c r="D142" t="s">
        <v>424</v>
      </c>
      <c r="E142" t="s">
        <v>784</v>
      </c>
    </row>
    <row r="143" spans="1:5" x14ac:dyDescent="0.15">
      <c r="A143" t="s">
        <v>6266</v>
      </c>
      <c r="B143" t="s">
        <v>2761</v>
      </c>
      <c r="C143" t="s">
        <v>81</v>
      </c>
      <c r="D143" t="s">
        <v>424</v>
      </c>
      <c r="E143" t="s">
        <v>1123</v>
      </c>
    </row>
    <row r="144" spans="1:5" x14ac:dyDescent="0.15">
      <c r="A144" t="s">
        <v>6267</v>
      </c>
      <c r="B144" t="s">
        <v>4751</v>
      </c>
      <c r="C144" t="s">
        <v>1105</v>
      </c>
      <c r="D144" t="s">
        <v>424</v>
      </c>
      <c r="E144" t="s">
        <v>1324</v>
      </c>
    </row>
    <row r="145" spans="1:5" x14ac:dyDescent="0.15">
      <c r="A145" t="s">
        <v>2462</v>
      </c>
      <c r="B145" t="s">
        <v>1499</v>
      </c>
      <c r="C145" t="s">
        <v>1174</v>
      </c>
      <c r="D145" t="s">
        <v>424</v>
      </c>
      <c r="E145" t="s">
        <v>1330</v>
      </c>
    </row>
    <row r="146" spans="1:5" x14ac:dyDescent="0.15">
      <c r="A146" t="s">
        <v>6268</v>
      </c>
      <c r="B146" t="s">
        <v>5022</v>
      </c>
      <c r="C146" t="s">
        <v>1335</v>
      </c>
      <c r="D146" t="s">
        <v>424</v>
      </c>
      <c r="E146" t="s">
        <v>1337</v>
      </c>
    </row>
    <row r="147" spans="1:5" x14ac:dyDescent="0.15">
      <c r="A147" t="s">
        <v>5519</v>
      </c>
      <c r="B147" t="s">
        <v>2396</v>
      </c>
      <c r="C147" t="s">
        <v>1341</v>
      </c>
      <c r="D147" t="s">
        <v>424</v>
      </c>
      <c r="E147" t="s">
        <v>1146</v>
      </c>
    </row>
    <row r="148" spans="1:5" x14ac:dyDescent="0.15">
      <c r="A148" t="s">
        <v>6269</v>
      </c>
      <c r="B148" t="s">
        <v>5024</v>
      </c>
      <c r="C148" t="s">
        <v>964</v>
      </c>
      <c r="D148" t="s">
        <v>424</v>
      </c>
      <c r="E148" t="s">
        <v>1251</v>
      </c>
    </row>
    <row r="149" spans="1:5" x14ac:dyDescent="0.15">
      <c r="A149" t="s">
        <v>4288</v>
      </c>
      <c r="B149" t="s">
        <v>3784</v>
      </c>
      <c r="C149" t="s">
        <v>1342</v>
      </c>
      <c r="D149" t="s">
        <v>424</v>
      </c>
      <c r="E149" t="s">
        <v>1351</v>
      </c>
    </row>
    <row r="150" spans="1:5" x14ac:dyDescent="0.15">
      <c r="A150" t="s">
        <v>2614</v>
      </c>
      <c r="B150" t="s">
        <v>5025</v>
      </c>
      <c r="C150" t="s">
        <v>1363</v>
      </c>
      <c r="D150" t="s">
        <v>424</v>
      </c>
      <c r="E150" t="s">
        <v>599</v>
      </c>
    </row>
    <row r="151" spans="1:5" x14ac:dyDescent="0.15">
      <c r="A151" t="s">
        <v>3172</v>
      </c>
      <c r="B151" t="s">
        <v>5026</v>
      </c>
      <c r="C151" t="s">
        <v>1340</v>
      </c>
      <c r="D151" t="s">
        <v>424</v>
      </c>
      <c r="E151" t="s">
        <v>251</v>
      </c>
    </row>
    <row r="152" spans="1:5" x14ac:dyDescent="0.15">
      <c r="A152" t="s">
        <v>6270</v>
      </c>
      <c r="B152" t="s">
        <v>3564</v>
      </c>
      <c r="C152" t="s">
        <v>854</v>
      </c>
      <c r="D152" t="s">
        <v>424</v>
      </c>
      <c r="E152" t="s">
        <v>1371</v>
      </c>
    </row>
    <row r="153" spans="1:5" x14ac:dyDescent="0.15">
      <c r="A153" t="s">
        <v>632</v>
      </c>
      <c r="B153" t="s">
        <v>5030</v>
      </c>
      <c r="C153" t="s">
        <v>53</v>
      </c>
      <c r="D153" t="s">
        <v>424</v>
      </c>
      <c r="E153" t="s">
        <v>1285</v>
      </c>
    </row>
    <row r="154" spans="1:5" x14ac:dyDescent="0.15">
      <c r="A154" t="s">
        <v>75</v>
      </c>
      <c r="B154" t="s">
        <v>3595</v>
      </c>
      <c r="C154" t="s">
        <v>151</v>
      </c>
      <c r="D154" t="s">
        <v>424</v>
      </c>
      <c r="E154" t="s">
        <v>922</v>
      </c>
    </row>
    <row r="155" spans="1:5" x14ac:dyDescent="0.15">
      <c r="A155" t="s">
        <v>5636</v>
      </c>
      <c r="B155" t="s">
        <v>1560</v>
      </c>
      <c r="C155" t="s">
        <v>1380</v>
      </c>
      <c r="D155" t="s">
        <v>424</v>
      </c>
      <c r="E155" t="s">
        <v>1382</v>
      </c>
    </row>
    <row r="156" spans="1:5" x14ac:dyDescent="0.15">
      <c r="A156" t="s">
        <v>6272</v>
      </c>
      <c r="B156" t="s">
        <v>5032</v>
      </c>
      <c r="C156" t="s">
        <v>1390</v>
      </c>
      <c r="D156" t="s">
        <v>424</v>
      </c>
      <c r="E156" t="s">
        <v>260</v>
      </c>
    </row>
    <row r="157" spans="1:5" x14ac:dyDescent="0.15">
      <c r="A157" t="s">
        <v>6273</v>
      </c>
      <c r="B157" t="s">
        <v>4593</v>
      </c>
      <c r="C157" t="s">
        <v>1392</v>
      </c>
      <c r="D157" t="s">
        <v>424</v>
      </c>
      <c r="E157" t="s">
        <v>1393</v>
      </c>
    </row>
    <row r="158" spans="1:5" x14ac:dyDescent="0.15">
      <c r="A158" t="s">
        <v>3312</v>
      </c>
      <c r="B158" t="s">
        <v>4801</v>
      </c>
      <c r="C158" t="s">
        <v>234</v>
      </c>
      <c r="D158" t="s">
        <v>424</v>
      </c>
      <c r="E158" t="s">
        <v>694</v>
      </c>
    </row>
    <row r="159" spans="1:5" x14ac:dyDescent="0.15">
      <c r="A159" t="s">
        <v>5919</v>
      </c>
      <c r="B159" t="s">
        <v>2356</v>
      </c>
      <c r="C159" t="s">
        <v>503</v>
      </c>
      <c r="D159" t="s">
        <v>424</v>
      </c>
      <c r="E159" t="s">
        <v>1396</v>
      </c>
    </row>
    <row r="160" spans="1:5" x14ac:dyDescent="0.15">
      <c r="A160" t="s">
        <v>6274</v>
      </c>
      <c r="B160" t="s">
        <v>845</v>
      </c>
      <c r="C160" t="s">
        <v>889</v>
      </c>
      <c r="D160" t="s">
        <v>424</v>
      </c>
      <c r="E160" t="s">
        <v>1399</v>
      </c>
    </row>
    <row r="161" spans="1:5" x14ac:dyDescent="0.15">
      <c r="A161" t="s">
        <v>6275</v>
      </c>
      <c r="B161" t="s">
        <v>4331</v>
      </c>
      <c r="C161" t="s">
        <v>1167</v>
      </c>
      <c r="D161" t="s">
        <v>424</v>
      </c>
      <c r="E161" t="s">
        <v>1401</v>
      </c>
    </row>
    <row r="162" spans="1:5" x14ac:dyDescent="0.15">
      <c r="A162" t="s">
        <v>4980</v>
      </c>
      <c r="B162" t="s">
        <v>2583</v>
      </c>
      <c r="C162" t="s">
        <v>1100</v>
      </c>
      <c r="D162" t="s">
        <v>424</v>
      </c>
      <c r="E162" t="s">
        <v>510</v>
      </c>
    </row>
    <row r="163" spans="1:5" x14ac:dyDescent="0.15">
      <c r="A163" t="s">
        <v>2489</v>
      </c>
      <c r="B163" t="s">
        <v>2194</v>
      </c>
      <c r="C163" t="s">
        <v>1233</v>
      </c>
      <c r="D163" t="s">
        <v>424</v>
      </c>
      <c r="E163" t="s">
        <v>1405</v>
      </c>
    </row>
    <row r="164" spans="1:5" x14ac:dyDescent="0.15">
      <c r="A164" t="s">
        <v>6277</v>
      </c>
      <c r="B164" t="s">
        <v>5034</v>
      </c>
      <c r="C164" t="s">
        <v>1005</v>
      </c>
      <c r="D164" t="s">
        <v>424</v>
      </c>
      <c r="E164" t="s">
        <v>1408</v>
      </c>
    </row>
    <row r="165" spans="1:5" x14ac:dyDescent="0.15">
      <c r="A165" t="s">
        <v>2035</v>
      </c>
      <c r="B165" t="s">
        <v>5036</v>
      </c>
      <c r="C165" t="s">
        <v>1243</v>
      </c>
      <c r="D165" t="s">
        <v>424</v>
      </c>
      <c r="E165" t="s">
        <v>1124</v>
      </c>
    </row>
    <row r="166" spans="1:5" x14ac:dyDescent="0.15">
      <c r="A166" t="s">
        <v>1197</v>
      </c>
      <c r="B166" t="s">
        <v>3171</v>
      </c>
      <c r="C166" t="s">
        <v>484</v>
      </c>
      <c r="D166" t="s">
        <v>424</v>
      </c>
      <c r="E166" t="s">
        <v>1409</v>
      </c>
    </row>
    <row r="167" spans="1:5" x14ac:dyDescent="0.15">
      <c r="A167" t="s">
        <v>5130</v>
      </c>
      <c r="B167" t="s">
        <v>3015</v>
      </c>
      <c r="C167" t="s">
        <v>341</v>
      </c>
      <c r="D167" t="s">
        <v>424</v>
      </c>
      <c r="E167" t="s">
        <v>1314</v>
      </c>
    </row>
    <row r="168" spans="1:5" x14ac:dyDescent="0.15">
      <c r="A168" t="s">
        <v>6278</v>
      </c>
      <c r="B168" t="s">
        <v>3767</v>
      </c>
      <c r="C168" t="s">
        <v>944</v>
      </c>
      <c r="D168" t="s">
        <v>424</v>
      </c>
      <c r="E168" t="s">
        <v>343</v>
      </c>
    </row>
    <row r="169" spans="1:5" x14ac:dyDescent="0.15">
      <c r="A169" t="s">
        <v>6279</v>
      </c>
      <c r="B169" t="s">
        <v>4897</v>
      </c>
      <c r="C169" t="s">
        <v>1</v>
      </c>
      <c r="D169" t="s">
        <v>424</v>
      </c>
      <c r="E169" t="s">
        <v>437</v>
      </c>
    </row>
    <row r="170" spans="1:5" x14ac:dyDescent="0.15">
      <c r="A170" t="s">
        <v>1996</v>
      </c>
      <c r="B170" t="s">
        <v>5037</v>
      </c>
      <c r="C170" t="s">
        <v>880</v>
      </c>
      <c r="D170" t="s">
        <v>424</v>
      </c>
      <c r="E170" t="s">
        <v>1411</v>
      </c>
    </row>
    <row r="171" spans="1:5" x14ac:dyDescent="0.15">
      <c r="A171" t="s">
        <v>377</v>
      </c>
      <c r="B171" t="s">
        <v>5038</v>
      </c>
      <c r="C171" t="s">
        <v>1414</v>
      </c>
      <c r="D171" t="s">
        <v>424</v>
      </c>
      <c r="E171" t="s">
        <v>1420</v>
      </c>
    </row>
    <row r="172" spans="1:5" x14ac:dyDescent="0.15">
      <c r="A172" t="s">
        <v>6280</v>
      </c>
      <c r="B172" t="s">
        <v>4495</v>
      </c>
      <c r="C172" t="s">
        <v>1423</v>
      </c>
      <c r="D172" t="s">
        <v>424</v>
      </c>
      <c r="E172" t="s">
        <v>1428</v>
      </c>
    </row>
    <row r="173" spans="1:5" x14ac:dyDescent="0.15">
      <c r="A173" t="s">
        <v>6281</v>
      </c>
      <c r="B173" t="s">
        <v>5039</v>
      </c>
      <c r="C173" t="s">
        <v>335</v>
      </c>
      <c r="D173" t="s">
        <v>424</v>
      </c>
      <c r="E173" t="s">
        <v>1429</v>
      </c>
    </row>
    <row r="174" spans="1:5" x14ac:dyDescent="0.15">
      <c r="A174" t="s">
        <v>6282</v>
      </c>
      <c r="B174" t="s">
        <v>3315</v>
      </c>
      <c r="C174" t="s">
        <v>955</v>
      </c>
      <c r="D174" t="s">
        <v>424</v>
      </c>
      <c r="E174" t="s">
        <v>1433</v>
      </c>
    </row>
    <row r="175" spans="1:5" x14ac:dyDescent="0.15">
      <c r="A175" t="s">
        <v>6283</v>
      </c>
      <c r="B175" t="s">
        <v>5040</v>
      </c>
      <c r="C175" t="s">
        <v>1439</v>
      </c>
      <c r="D175" t="s">
        <v>424</v>
      </c>
      <c r="E175" t="s">
        <v>1440</v>
      </c>
    </row>
    <row r="176" spans="1:5" x14ac:dyDescent="0.15">
      <c r="A176" t="s">
        <v>5249</v>
      </c>
      <c r="B176" t="s">
        <v>4569</v>
      </c>
      <c r="C176" t="s">
        <v>735</v>
      </c>
      <c r="D176" t="s">
        <v>424</v>
      </c>
      <c r="E176" t="s">
        <v>1441</v>
      </c>
    </row>
    <row r="177" spans="1:5" x14ac:dyDescent="0.15">
      <c r="A177" t="s">
        <v>6284</v>
      </c>
      <c r="B177" t="s">
        <v>414</v>
      </c>
      <c r="C177" t="s">
        <v>25</v>
      </c>
      <c r="D177" t="s">
        <v>424</v>
      </c>
      <c r="E177" t="s">
        <v>362</v>
      </c>
    </row>
    <row r="178" spans="1:5" x14ac:dyDescent="0.15">
      <c r="A178" t="s">
        <v>3174</v>
      </c>
      <c r="B178" t="s">
        <v>5041</v>
      </c>
      <c r="C178" t="s">
        <v>1356</v>
      </c>
      <c r="D178" t="s">
        <v>424</v>
      </c>
      <c r="E178" t="s">
        <v>6118</v>
      </c>
    </row>
    <row r="179" spans="1:5" x14ac:dyDescent="0.15">
      <c r="A179" t="s">
        <v>237</v>
      </c>
      <c r="B179" t="s">
        <v>61</v>
      </c>
      <c r="C179" t="s">
        <v>1444</v>
      </c>
      <c r="D179" t="s">
        <v>424</v>
      </c>
      <c r="E179" t="s">
        <v>1198</v>
      </c>
    </row>
    <row r="180" spans="1:5" x14ac:dyDescent="0.15">
      <c r="A180" t="s">
        <v>6285</v>
      </c>
      <c r="B180" t="s">
        <v>4540</v>
      </c>
      <c r="C180" t="s">
        <v>1449</v>
      </c>
      <c r="D180" t="s">
        <v>424</v>
      </c>
      <c r="E180" t="s">
        <v>1450</v>
      </c>
    </row>
    <row r="181" spans="1:5" x14ac:dyDescent="0.15">
      <c r="A181" t="s">
        <v>3428</v>
      </c>
      <c r="B181" t="s">
        <v>5043</v>
      </c>
      <c r="C181" t="s">
        <v>565</v>
      </c>
      <c r="D181" t="s">
        <v>424</v>
      </c>
      <c r="E181" t="s">
        <v>1373</v>
      </c>
    </row>
    <row r="182" spans="1:5" x14ac:dyDescent="0.15">
      <c r="A182" t="s">
        <v>1454</v>
      </c>
      <c r="B182" t="s">
        <v>5094</v>
      </c>
      <c r="C182" t="s">
        <v>728</v>
      </c>
      <c r="D182" t="s">
        <v>1454</v>
      </c>
    </row>
    <row r="183" spans="1:5" x14ac:dyDescent="0.15">
      <c r="A183" t="s">
        <v>6032</v>
      </c>
      <c r="B183" t="s">
        <v>971</v>
      </c>
      <c r="C183" t="s">
        <v>129</v>
      </c>
      <c r="D183" t="s">
        <v>1454</v>
      </c>
      <c r="E183" t="s">
        <v>1462</v>
      </c>
    </row>
    <row r="184" spans="1:5" x14ac:dyDescent="0.15">
      <c r="A184" t="s">
        <v>6286</v>
      </c>
      <c r="B184" t="s">
        <v>5044</v>
      </c>
      <c r="C184" t="s">
        <v>382</v>
      </c>
      <c r="D184" t="s">
        <v>1454</v>
      </c>
      <c r="E184" t="s">
        <v>1468</v>
      </c>
    </row>
    <row r="185" spans="1:5" x14ac:dyDescent="0.15">
      <c r="A185" t="s">
        <v>6287</v>
      </c>
      <c r="B185" t="s">
        <v>5045</v>
      </c>
      <c r="C185" t="s">
        <v>1484</v>
      </c>
      <c r="D185" t="s">
        <v>1454</v>
      </c>
      <c r="E185" t="s">
        <v>1490</v>
      </c>
    </row>
    <row r="186" spans="1:5" x14ac:dyDescent="0.15">
      <c r="A186" t="s">
        <v>2494</v>
      </c>
      <c r="B186" t="s">
        <v>5001</v>
      </c>
      <c r="C186" t="s">
        <v>217</v>
      </c>
      <c r="D186" t="s">
        <v>1454</v>
      </c>
      <c r="E186" t="s">
        <v>1471</v>
      </c>
    </row>
    <row r="187" spans="1:5" x14ac:dyDescent="0.15">
      <c r="A187" t="s">
        <v>2594</v>
      </c>
      <c r="B187" t="s">
        <v>1369</v>
      </c>
      <c r="C187" t="s">
        <v>1492</v>
      </c>
      <c r="D187" t="s">
        <v>1454</v>
      </c>
      <c r="E187" t="s">
        <v>1494</v>
      </c>
    </row>
    <row r="188" spans="1:5" x14ac:dyDescent="0.15">
      <c r="A188" t="s">
        <v>794</v>
      </c>
      <c r="B188" t="s">
        <v>1025</v>
      </c>
      <c r="C188" t="s">
        <v>1501</v>
      </c>
      <c r="D188" t="s">
        <v>1454</v>
      </c>
      <c r="E188" t="s">
        <v>221</v>
      </c>
    </row>
    <row r="189" spans="1:5" x14ac:dyDescent="0.15">
      <c r="A189" t="s">
        <v>3444</v>
      </c>
      <c r="B189" t="s">
        <v>3302</v>
      </c>
      <c r="C189" t="s">
        <v>455</v>
      </c>
      <c r="D189" t="s">
        <v>1454</v>
      </c>
      <c r="E189" t="s">
        <v>1138</v>
      </c>
    </row>
    <row r="190" spans="1:5" x14ac:dyDescent="0.15">
      <c r="A190" t="s">
        <v>5033</v>
      </c>
      <c r="B190" t="s">
        <v>5046</v>
      </c>
      <c r="C190" t="s">
        <v>659</v>
      </c>
      <c r="D190" t="s">
        <v>1454</v>
      </c>
      <c r="E190" t="s">
        <v>789</v>
      </c>
    </row>
    <row r="191" spans="1:5" x14ac:dyDescent="0.15">
      <c r="A191" t="s">
        <v>6288</v>
      </c>
      <c r="B191" t="s">
        <v>4910</v>
      </c>
      <c r="C191" t="s">
        <v>276</v>
      </c>
      <c r="D191" t="s">
        <v>1454</v>
      </c>
      <c r="E191" t="s">
        <v>1504</v>
      </c>
    </row>
    <row r="192" spans="1:5" x14ac:dyDescent="0.15">
      <c r="A192" t="s">
        <v>6289</v>
      </c>
      <c r="B192" t="s">
        <v>4490</v>
      </c>
      <c r="C192" t="s">
        <v>843</v>
      </c>
      <c r="D192" t="s">
        <v>1454</v>
      </c>
      <c r="E192" t="s">
        <v>1469</v>
      </c>
    </row>
    <row r="193" spans="1:5" x14ac:dyDescent="0.15">
      <c r="A193" t="s">
        <v>139</v>
      </c>
      <c r="B193" t="s">
        <v>3140</v>
      </c>
      <c r="C193" t="s">
        <v>1506</v>
      </c>
      <c r="D193" t="s">
        <v>1454</v>
      </c>
      <c r="E193" t="s">
        <v>664</v>
      </c>
    </row>
    <row r="194" spans="1:5" x14ac:dyDescent="0.15">
      <c r="A194" t="s">
        <v>760</v>
      </c>
      <c r="B194" t="s">
        <v>1300</v>
      </c>
      <c r="C194" t="s">
        <v>31</v>
      </c>
      <c r="D194" t="s">
        <v>1454</v>
      </c>
      <c r="E194" t="s">
        <v>835</v>
      </c>
    </row>
    <row r="195" spans="1:5" x14ac:dyDescent="0.15">
      <c r="A195" t="s">
        <v>6290</v>
      </c>
      <c r="B195" t="s">
        <v>5047</v>
      </c>
      <c r="C195" t="s">
        <v>1507</v>
      </c>
      <c r="D195" t="s">
        <v>1454</v>
      </c>
      <c r="E195" t="s">
        <v>572</v>
      </c>
    </row>
    <row r="196" spans="1:5" x14ac:dyDescent="0.15">
      <c r="A196" t="s">
        <v>6291</v>
      </c>
      <c r="B196" t="s">
        <v>4888</v>
      </c>
      <c r="C196" t="s">
        <v>1093</v>
      </c>
      <c r="D196" t="s">
        <v>1454</v>
      </c>
      <c r="E196" t="s">
        <v>1513</v>
      </c>
    </row>
    <row r="197" spans="1:5" x14ac:dyDescent="0.15">
      <c r="A197" t="s">
        <v>6293</v>
      </c>
      <c r="B197" t="s">
        <v>5007</v>
      </c>
      <c r="C197" t="s">
        <v>232</v>
      </c>
      <c r="D197" t="s">
        <v>1454</v>
      </c>
      <c r="E197" t="s">
        <v>1518</v>
      </c>
    </row>
    <row r="198" spans="1:5" x14ac:dyDescent="0.15">
      <c r="A198" t="s">
        <v>4054</v>
      </c>
      <c r="B198" t="s">
        <v>4990</v>
      </c>
      <c r="C198" t="s">
        <v>1030</v>
      </c>
      <c r="D198" t="s">
        <v>1454</v>
      </c>
      <c r="E198" t="s">
        <v>857</v>
      </c>
    </row>
    <row r="199" spans="1:5" x14ac:dyDescent="0.15">
      <c r="A199" t="s">
        <v>116</v>
      </c>
      <c r="B199" t="s">
        <v>5048</v>
      </c>
      <c r="C199" t="s">
        <v>1519</v>
      </c>
      <c r="D199" t="s">
        <v>1454</v>
      </c>
      <c r="E199" t="s">
        <v>1529</v>
      </c>
    </row>
    <row r="200" spans="1:5" x14ac:dyDescent="0.15">
      <c r="A200" t="s">
        <v>6295</v>
      </c>
      <c r="B200" t="s">
        <v>5049</v>
      </c>
      <c r="C200" t="s">
        <v>1531</v>
      </c>
      <c r="D200" t="s">
        <v>1454</v>
      </c>
      <c r="E200" t="s">
        <v>1459</v>
      </c>
    </row>
    <row r="201" spans="1:5" x14ac:dyDescent="0.15">
      <c r="A201" t="s">
        <v>1942</v>
      </c>
      <c r="B201" t="s">
        <v>4709</v>
      </c>
      <c r="C201" t="s">
        <v>1262</v>
      </c>
      <c r="D201" t="s">
        <v>1454</v>
      </c>
      <c r="E201" t="s">
        <v>1091</v>
      </c>
    </row>
    <row r="202" spans="1:5" x14ac:dyDescent="0.15">
      <c r="A202" t="s">
        <v>4826</v>
      </c>
      <c r="B202" t="s">
        <v>3149</v>
      </c>
      <c r="C202" t="s">
        <v>1536</v>
      </c>
      <c r="D202" t="s">
        <v>1454</v>
      </c>
      <c r="E202" t="s">
        <v>1323</v>
      </c>
    </row>
    <row r="203" spans="1:5" x14ac:dyDescent="0.15">
      <c r="A203" t="s">
        <v>6296</v>
      </c>
      <c r="B203" t="s">
        <v>5050</v>
      </c>
      <c r="C203" t="s">
        <v>1430</v>
      </c>
      <c r="D203" t="s">
        <v>1454</v>
      </c>
      <c r="E203" t="s">
        <v>1537</v>
      </c>
    </row>
    <row r="204" spans="1:5" x14ac:dyDescent="0.15">
      <c r="A204" t="s">
        <v>4954</v>
      </c>
      <c r="B204" t="s">
        <v>743</v>
      </c>
      <c r="C204" t="s">
        <v>1453</v>
      </c>
      <c r="D204" t="s">
        <v>1454</v>
      </c>
      <c r="E204" t="s">
        <v>73</v>
      </c>
    </row>
    <row r="205" spans="1:5" x14ac:dyDescent="0.15">
      <c r="A205" t="s">
        <v>6297</v>
      </c>
      <c r="B205" t="s">
        <v>5051</v>
      </c>
      <c r="C205" t="s">
        <v>1540</v>
      </c>
      <c r="D205" t="s">
        <v>1454</v>
      </c>
      <c r="E205" t="s">
        <v>641</v>
      </c>
    </row>
    <row r="206" spans="1:5" x14ac:dyDescent="0.15">
      <c r="A206" t="s">
        <v>4879</v>
      </c>
      <c r="B206" t="s">
        <v>5052</v>
      </c>
      <c r="C206" t="s">
        <v>1544</v>
      </c>
      <c r="D206" t="s">
        <v>1454</v>
      </c>
      <c r="E206" t="s">
        <v>1547</v>
      </c>
    </row>
    <row r="207" spans="1:5" x14ac:dyDescent="0.15">
      <c r="A207" t="s">
        <v>6298</v>
      </c>
      <c r="B207" t="s">
        <v>5054</v>
      </c>
      <c r="C207" t="s">
        <v>384</v>
      </c>
      <c r="D207" t="s">
        <v>1454</v>
      </c>
      <c r="E207" t="s">
        <v>1551</v>
      </c>
    </row>
    <row r="208" spans="1:5" x14ac:dyDescent="0.15">
      <c r="A208" t="s">
        <v>6299</v>
      </c>
      <c r="B208" t="s">
        <v>4101</v>
      </c>
      <c r="C208" t="s">
        <v>761</v>
      </c>
      <c r="D208" t="s">
        <v>1454</v>
      </c>
      <c r="E208" t="s">
        <v>257</v>
      </c>
    </row>
    <row r="209" spans="1:5" x14ac:dyDescent="0.15">
      <c r="A209" t="s">
        <v>4124</v>
      </c>
      <c r="B209" t="s">
        <v>5055</v>
      </c>
      <c r="C209" t="s">
        <v>1467</v>
      </c>
      <c r="D209" t="s">
        <v>1454</v>
      </c>
      <c r="E209" t="s">
        <v>820</v>
      </c>
    </row>
    <row r="210" spans="1:5" x14ac:dyDescent="0.15">
      <c r="A210" t="s">
        <v>2933</v>
      </c>
      <c r="B210" t="s">
        <v>5056</v>
      </c>
      <c r="C210" t="s">
        <v>1553</v>
      </c>
      <c r="D210" t="s">
        <v>1454</v>
      </c>
      <c r="E210" t="s">
        <v>1555</v>
      </c>
    </row>
    <row r="211" spans="1:5" x14ac:dyDescent="0.15">
      <c r="A211" t="s">
        <v>6300</v>
      </c>
      <c r="B211" t="s">
        <v>4395</v>
      </c>
      <c r="C211" t="s">
        <v>557</v>
      </c>
      <c r="D211" t="s">
        <v>1454</v>
      </c>
      <c r="E211" t="s">
        <v>128</v>
      </c>
    </row>
    <row r="212" spans="1:5" x14ac:dyDescent="0.15">
      <c r="A212" t="s">
        <v>6301</v>
      </c>
      <c r="B212" t="s">
        <v>5058</v>
      </c>
      <c r="C212" t="s">
        <v>1556</v>
      </c>
      <c r="D212" t="s">
        <v>1454</v>
      </c>
      <c r="E212" t="s">
        <v>1036</v>
      </c>
    </row>
    <row r="213" spans="1:5" x14ac:dyDescent="0.15">
      <c r="A213" t="s">
        <v>6302</v>
      </c>
      <c r="B213" t="s">
        <v>3370</v>
      </c>
      <c r="C213" t="s">
        <v>464</v>
      </c>
      <c r="D213" t="s">
        <v>1454</v>
      </c>
      <c r="E213" t="s">
        <v>107</v>
      </c>
    </row>
    <row r="214" spans="1:5" x14ac:dyDescent="0.15">
      <c r="A214" t="s">
        <v>402</v>
      </c>
      <c r="B214" t="s">
        <v>4129</v>
      </c>
      <c r="C214" t="s">
        <v>650</v>
      </c>
      <c r="D214" t="s">
        <v>1454</v>
      </c>
      <c r="E214" t="s">
        <v>619</v>
      </c>
    </row>
    <row r="215" spans="1:5" x14ac:dyDescent="0.15">
      <c r="A215" t="s">
        <v>2524</v>
      </c>
      <c r="B215" t="s">
        <v>5059</v>
      </c>
      <c r="C215" t="s">
        <v>1567</v>
      </c>
      <c r="D215" t="s">
        <v>1454</v>
      </c>
      <c r="E215" t="s">
        <v>200</v>
      </c>
    </row>
    <row r="216" spans="1:5" x14ac:dyDescent="0.15">
      <c r="A216" t="s">
        <v>254</v>
      </c>
      <c r="B216" t="s">
        <v>5060</v>
      </c>
      <c r="C216" t="s">
        <v>1572</v>
      </c>
      <c r="D216" t="s">
        <v>1454</v>
      </c>
      <c r="E216" t="s">
        <v>1575</v>
      </c>
    </row>
    <row r="217" spans="1:5" x14ac:dyDescent="0.15">
      <c r="A217" t="s">
        <v>2050</v>
      </c>
      <c r="B217" t="s">
        <v>2870</v>
      </c>
      <c r="C217" t="s">
        <v>330</v>
      </c>
      <c r="D217" t="s">
        <v>1454</v>
      </c>
      <c r="E217" t="s">
        <v>1576</v>
      </c>
    </row>
    <row r="218" spans="1:5" x14ac:dyDescent="0.15">
      <c r="A218" t="s">
        <v>2423</v>
      </c>
      <c r="B218" t="s">
        <v>5061</v>
      </c>
      <c r="C218" t="s">
        <v>881</v>
      </c>
      <c r="D218" t="s">
        <v>1454</v>
      </c>
      <c r="E218" t="s">
        <v>238</v>
      </c>
    </row>
    <row r="219" spans="1:5" x14ac:dyDescent="0.15">
      <c r="A219" t="s">
        <v>6303</v>
      </c>
      <c r="B219" t="s">
        <v>2632</v>
      </c>
      <c r="C219" t="s">
        <v>16</v>
      </c>
      <c r="D219" t="s">
        <v>1454</v>
      </c>
      <c r="E219" t="s">
        <v>858</v>
      </c>
    </row>
    <row r="220" spans="1:5" x14ac:dyDescent="0.15">
      <c r="A220" t="s">
        <v>6304</v>
      </c>
      <c r="B220" t="s">
        <v>2152</v>
      </c>
      <c r="C220" t="s">
        <v>1580</v>
      </c>
      <c r="D220" t="s">
        <v>1454</v>
      </c>
      <c r="E220" t="s">
        <v>1582</v>
      </c>
    </row>
    <row r="221" spans="1:5" x14ac:dyDescent="0.15">
      <c r="A221" t="s">
        <v>6306</v>
      </c>
      <c r="B221" t="s">
        <v>2907</v>
      </c>
      <c r="C221" t="s">
        <v>1172</v>
      </c>
      <c r="D221" t="s">
        <v>1454</v>
      </c>
      <c r="E221" t="s">
        <v>1586</v>
      </c>
    </row>
    <row r="222" spans="1:5" x14ac:dyDescent="0.15">
      <c r="A222" t="s">
        <v>289</v>
      </c>
      <c r="B222" t="s">
        <v>2309</v>
      </c>
      <c r="C222" t="s">
        <v>1590</v>
      </c>
      <c r="D222" t="s">
        <v>1454</v>
      </c>
      <c r="E222" t="s">
        <v>860</v>
      </c>
    </row>
    <row r="223" spans="1:5" x14ac:dyDescent="0.15">
      <c r="A223" t="s">
        <v>1599</v>
      </c>
      <c r="B223" t="s">
        <v>7081</v>
      </c>
      <c r="C223" t="s">
        <v>6119</v>
      </c>
      <c r="D223" t="s">
        <v>1599</v>
      </c>
    </row>
    <row r="224" spans="1:5" x14ac:dyDescent="0.15">
      <c r="A224" t="s">
        <v>2190</v>
      </c>
      <c r="B224" t="s">
        <v>397</v>
      </c>
      <c r="C224" t="s">
        <v>1597</v>
      </c>
      <c r="D224" t="s">
        <v>1599</v>
      </c>
      <c r="E224" t="s">
        <v>1601</v>
      </c>
    </row>
    <row r="225" spans="1:5" x14ac:dyDescent="0.15">
      <c r="A225" t="s">
        <v>4138</v>
      </c>
      <c r="B225" t="s">
        <v>1649</v>
      </c>
      <c r="C225" t="s">
        <v>1602</v>
      </c>
      <c r="D225" t="s">
        <v>1599</v>
      </c>
      <c r="E225" t="s">
        <v>856</v>
      </c>
    </row>
    <row r="226" spans="1:5" x14ac:dyDescent="0.15">
      <c r="A226" t="s">
        <v>6307</v>
      </c>
      <c r="B226" t="s">
        <v>4845</v>
      </c>
      <c r="C226" t="s">
        <v>927</v>
      </c>
      <c r="D226" t="s">
        <v>1599</v>
      </c>
      <c r="E226" t="s">
        <v>1416</v>
      </c>
    </row>
    <row r="227" spans="1:5" x14ac:dyDescent="0.15">
      <c r="A227" t="s">
        <v>6308</v>
      </c>
      <c r="B227" t="s">
        <v>5062</v>
      </c>
      <c r="C227" t="s">
        <v>1608</v>
      </c>
      <c r="D227" t="s">
        <v>1599</v>
      </c>
      <c r="E227" t="s">
        <v>1612</v>
      </c>
    </row>
    <row r="228" spans="1:5" x14ac:dyDescent="0.15">
      <c r="A228" t="s">
        <v>5924</v>
      </c>
      <c r="B228" t="s">
        <v>3398</v>
      </c>
      <c r="C228" t="s">
        <v>1348</v>
      </c>
      <c r="D228" t="s">
        <v>1599</v>
      </c>
      <c r="E228" t="s">
        <v>1532</v>
      </c>
    </row>
    <row r="229" spans="1:5" x14ac:dyDescent="0.15">
      <c r="A229" t="s">
        <v>6309</v>
      </c>
      <c r="B229" t="s">
        <v>5064</v>
      </c>
      <c r="C229" t="s">
        <v>1615</v>
      </c>
      <c r="D229" t="s">
        <v>1599</v>
      </c>
      <c r="E229" t="s">
        <v>387</v>
      </c>
    </row>
    <row r="230" spans="1:5" x14ac:dyDescent="0.15">
      <c r="A230" t="s">
        <v>2386</v>
      </c>
      <c r="B230" t="s">
        <v>631</v>
      </c>
      <c r="C230" t="s">
        <v>258</v>
      </c>
      <c r="D230" t="s">
        <v>1599</v>
      </c>
      <c r="E230" t="s">
        <v>1620</v>
      </c>
    </row>
    <row r="231" spans="1:5" x14ac:dyDescent="0.15">
      <c r="A231" t="s">
        <v>1960</v>
      </c>
      <c r="B231" t="s">
        <v>222</v>
      </c>
      <c r="C231" t="s">
        <v>707</v>
      </c>
      <c r="D231" t="s">
        <v>1599</v>
      </c>
      <c r="E231" t="s">
        <v>1624</v>
      </c>
    </row>
    <row r="232" spans="1:5" x14ac:dyDescent="0.15">
      <c r="A232" t="s">
        <v>6310</v>
      </c>
      <c r="B232" t="s">
        <v>4130</v>
      </c>
      <c r="C232" t="s">
        <v>1625</v>
      </c>
      <c r="D232" t="s">
        <v>1599</v>
      </c>
      <c r="E232" t="s">
        <v>1628</v>
      </c>
    </row>
    <row r="233" spans="1:5" x14ac:dyDescent="0.15">
      <c r="A233" t="s">
        <v>6311</v>
      </c>
      <c r="B233" t="s">
        <v>838</v>
      </c>
      <c r="C233" t="s">
        <v>931</v>
      </c>
      <c r="D233" t="s">
        <v>1599</v>
      </c>
      <c r="E233" t="s">
        <v>212</v>
      </c>
    </row>
    <row r="234" spans="1:5" x14ac:dyDescent="0.15">
      <c r="A234" t="s">
        <v>6312</v>
      </c>
      <c r="B234" t="s">
        <v>5065</v>
      </c>
      <c r="C234" t="s">
        <v>1632</v>
      </c>
      <c r="D234" t="s">
        <v>1599</v>
      </c>
      <c r="E234" t="s">
        <v>1634</v>
      </c>
    </row>
    <row r="235" spans="1:5" x14ac:dyDescent="0.15">
      <c r="A235" t="s">
        <v>1778</v>
      </c>
      <c r="B235" t="s">
        <v>2153</v>
      </c>
      <c r="C235" t="s">
        <v>1636</v>
      </c>
      <c r="D235" t="s">
        <v>1599</v>
      </c>
      <c r="E235" t="s">
        <v>1638</v>
      </c>
    </row>
    <row r="236" spans="1:5" x14ac:dyDescent="0.15">
      <c r="A236" t="s">
        <v>3890</v>
      </c>
      <c r="B236" t="s">
        <v>5067</v>
      </c>
      <c r="C236" t="s">
        <v>1644</v>
      </c>
      <c r="D236" t="s">
        <v>1599</v>
      </c>
      <c r="E236" t="s">
        <v>1646</v>
      </c>
    </row>
    <row r="237" spans="1:5" x14ac:dyDescent="0.15">
      <c r="A237" t="s">
        <v>6313</v>
      </c>
      <c r="B237" t="s">
        <v>1360</v>
      </c>
      <c r="C237" t="s">
        <v>3778</v>
      </c>
      <c r="D237" t="s">
        <v>1599</v>
      </c>
      <c r="E237" t="s">
        <v>5681</v>
      </c>
    </row>
    <row r="238" spans="1:5" x14ac:dyDescent="0.15">
      <c r="A238" t="s">
        <v>6314</v>
      </c>
      <c r="B238" t="s">
        <v>3443</v>
      </c>
      <c r="C238" t="s">
        <v>1652</v>
      </c>
      <c r="D238" t="s">
        <v>1599</v>
      </c>
      <c r="E238" t="s">
        <v>1653</v>
      </c>
    </row>
    <row r="239" spans="1:5" x14ac:dyDescent="0.15">
      <c r="A239" t="s">
        <v>6315</v>
      </c>
      <c r="B239" t="s">
        <v>5069</v>
      </c>
      <c r="C239" t="s">
        <v>94</v>
      </c>
      <c r="D239" t="s">
        <v>1599</v>
      </c>
      <c r="E239" t="s">
        <v>187</v>
      </c>
    </row>
    <row r="240" spans="1:5" x14ac:dyDescent="0.15">
      <c r="A240" t="s">
        <v>6316</v>
      </c>
      <c r="B240" t="s">
        <v>3850</v>
      </c>
      <c r="C240" t="s">
        <v>88</v>
      </c>
      <c r="D240" t="s">
        <v>1599</v>
      </c>
      <c r="E240" t="s">
        <v>1654</v>
      </c>
    </row>
    <row r="241" spans="1:5" x14ac:dyDescent="0.15">
      <c r="A241" t="s">
        <v>4729</v>
      </c>
      <c r="B241" t="s">
        <v>5070</v>
      </c>
      <c r="C241" t="s">
        <v>1312</v>
      </c>
      <c r="D241" t="s">
        <v>1599</v>
      </c>
      <c r="E241" t="s">
        <v>1657</v>
      </c>
    </row>
    <row r="242" spans="1:5" x14ac:dyDescent="0.15">
      <c r="A242" t="s">
        <v>6317</v>
      </c>
      <c r="B242" t="s">
        <v>447</v>
      </c>
      <c r="C242" t="s">
        <v>1618</v>
      </c>
      <c r="D242" t="s">
        <v>1599</v>
      </c>
      <c r="E242" t="s">
        <v>1502</v>
      </c>
    </row>
    <row r="243" spans="1:5" x14ac:dyDescent="0.15">
      <c r="A243" t="s">
        <v>1220</v>
      </c>
      <c r="B243" t="s">
        <v>5071</v>
      </c>
      <c r="C243" t="s">
        <v>1663</v>
      </c>
      <c r="D243" t="s">
        <v>1599</v>
      </c>
      <c r="E243" t="s">
        <v>1668</v>
      </c>
    </row>
    <row r="244" spans="1:5" x14ac:dyDescent="0.15">
      <c r="A244" t="s">
        <v>4269</v>
      </c>
      <c r="B244" t="s">
        <v>5072</v>
      </c>
      <c r="C244" t="s">
        <v>1049</v>
      </c>
      <c r="D244" t="s">
        <v>1599</v>
      </c>
      <c r="E244" t="s">
        <v>874</v>
      </c>
    </row>
    <row r="245" spans="1:5" x14ac:dyDescent="0.15">
      <c r="A245" t="s">
        <v>6318</v>
      </c>
      <c r="B245" t="s">
        <v>5073</v>
      </c>
      <c r="C245" t="s">
        <v>1670</v>
      </c>
      <c r="D245" t="s">
        <v>1599</v>
      </c>
      <c r="E245" t="s">
        <v>1678</v>
      </c>
    </row>
    <row r="246" spans="1:5" x14ac:dyDescent="0.15">
      <c r="A246" t="s">
        <v>4807</v>
      </c>
      <c r="B246" t="s">
        <v>5074</v>
      </c>
      <c r="C246" t="s">
        <v>1684</v>
      </c>
      <c r="D246" t="s">
        <v>1599</v>
      </c>
      <c r="E246" t="s">
        <v>1685</v>
      </c>
    </row>
    <row r="247" spans="1:5" x14ac:dyDescent="0.15">
      <c r="A247" t="s">
        <v>2318</v>
      </c>
      <c r="B247" t="s">
        <v>4874</v>
      </c>
      <c r="C247" t="s">
        <v>106</v>
      </c>
      <c r="D247" t="s">
        <v>1599</v>
      </c>
      <c r="E247" t="s">
        <v>32</v>
      </c>
    </row>
    <row r="248" spans="1:5" x14ac:dyDescent="0.15">
      <c r="A248" t="s">
        <v>1822</v>
      </c>
      <c r="B248" t="s">
        <v>2030</v>
      </c>
      <c r="C248" t="s">
        <v>428</v>
      </c>
      <c r="D248" t="s">
        <v>1599</v>
      </c>
      <c r="E248" t="s">
        <v>216</v>
      </c>
    </row>
    <row r="249" spans="1:5" x14ac:dyDescent="0.15">
      <c r="A249" t="s">
        <v>6320</v>
      </c>
      <c r="B249" t="s">
        <v>4501</v>
      </c>
      <c r="C249" t="s">
        <v>1689</v>
      </c>
      <c r="D249" t="s">
        <v>1599</v>
      </c>
      <c r="E249" t="s">
        <v>1003</v>
      </c>
    </row>
    <row r="250" spans="1:5" x14ac:dyDescent="0.15">
      <c r="A250" t="s">
        <v>6321</v>
      </c>
      <c r="B250" t="s">
        <v>157</v>
      </c>
      <c r="C250" t="s">
        <v>1691</v>
      </c>
      <c r="D250" t="s">
        <v>1599</v>
      </c>
      <c r="E250" t="s">
        <v>1695</v>
      </c>
    </row>
    <row r="251" spans="1:5" x14ac:dyDescent="0.15">
      <c r="A251" t="s">
        <v>1029</v>
      </c>
      <c r="B251" t="s">
        <v>4735</v>
      </c>
      <c r="C251" t="s">
        <v>1698</v>
      </c>
      <c r="D251" t="s">
        <v>1599</v>
      </c>
      <c r="E251" t="s">
        <v>1496</v>
      </c>
    </row>
    <row r="252" spans="1:5" x14ac:dyDescent="0.15">
      <c r="A252" t="s">
        <v>6322</v>
      </c>
      <c r="B252" t="s">
        <v>5075</v>
      </c>
      <c r="C252" t="s">
        <v>1699</v>
      </c>
      <c r="D252" t="s">
        <v>1599</v>
      </c>
      <c r="E252" t="s">
        <v>1110</v>
      </c>
    </row>
    <row r="253" spans="1:5" x14ac:dyDescent="0.15">
      <c r="A253" t="s">
        <v>6323</v>
      </c>
      <c r="B253" t="s">
        <v>4846</v>
      </c>
      <c r="C253" t="s">
        <v>1549</v>
      </c>
      <c r="D253" t="s">
        <v>1599</v>
      </c>
      <c r="E253" t="s">
        <v>262</v>
      </c>
    </row>
    <row r="254" spans="1:5" x14ac:dyDescent="0.15">
      <c r="A254" t="s">
        <v>463</v>
      </c>
      <c r="B254" t="s">
        <v>5076</v>
      </c>
      <c r="C254" t="s">
        <v>742</v>
      </c>
      <c r="D254" t="s">
        <v>1599</v>
      </c>
      <c r="E254" t="s">
        <v>1701</v>
      </c>
    </row>
    <row r="255" spans="1:5" x14ac:dyDescent="0.15">
      <c r="A255" t="s">
        <v>6324</v>
      </c>
      <c r="B255" t="s">
        <v>5077</v>
      </c>
      <c r="C255" t="s">
        <v>1702</v>
      </c>
      <c r="D255" t="s">
        <v>1599</v>
      </c>
      <c r="E255" t="s">
        <v>836</v>
      </c>
    </row>
    <row r="256" spans="1:5" x14ac:dyDescent="0.15">
      <c r="A256" t="s">
        <v>1986</v>
      </c>
      <c r="B256" t="s">
        <v>5080</v>
      </c>
      <c r="C256" t="s">
        <v>1703</v>
      </c>
      <c r="D256" t="s">
        <v>1599</v>
      </c>
      <c r="E256" t="s">
        <v>1705</v>
      </c>
    </row>
    <row r="257" spans="1:5" x14ac:dyDescent="0.15">
      <c r="A257" t="s">
        <v>340</v>
      </c>
      <c r="B257" t="s">
        <v>7082</v>
      </c>
      <c r="C257" t="s">
        <v>1804</v>
      </c>
      <c r="D257" t="s">
        <v>340</v>
      </c>
    </row>
    <row r="258" spans="1:5" x14ac:dyDescent="0.15">
      <c r="A258" t="s">
        <v>6325</v>
      </c>
      <c r="B258" t="s">
        <v>559</v>
      </c>
      <c r="C258" t="s">
        <v>245</v>
      </c>
      <c r="D258" t="s">
        <v>340</v>
      </c>
      <c r="E258" t="s">
        <v>1707</v>
      </c>
    </row>
    <row r="259" spans="1:5" x14ac:dyDescent="0.15">
      <c r="A259" t="s">
        <v>6326</v>
      </c>
      <c r="B259" t="s">
        <v>4765</v>
      </c>
      <c r="C259" t="s">
        <v>1710</v>
      </c>
      <c r="D259" t="s">
        <v>340</v>
      </c>
      <c r="E259" t="s">
        <v>1711</v>
      </c>
    </row>
    <row r="260" spans="1:5" x14ac:dyDescent="0.15">
      <c r="A260" t="s">
        <v>329</v>
      </c>
      <c r="B260" t="s">
        <v>5082</v>
      </c>
      <c r="C260" t="s">
        <v>893</v>
      </c>
      <c r="D260" t="s">
        <v>340</v>
      </c>
      <c r="E260" t="s">
        <v>1533</v>
      </c>
    </row>
    <row r="261" spans="1:5" x14ac:dyDescent="0.15">
      <c r="A261" t="s">
        <v>6327</v>
      </c>
      <c r="B261" t="s">
        <v>621</v>
      </c>
      <c r="C261" t="s">
        <v>1714</v>
      </c>
      <c r="D261" t="s">
        <v>340</v>
      </c>
      <c r="E261" t="s">
        <v>1716</v>
      </c>
    </row>
    <row r="262" spans="1:5" x14ac:dyDescent="0.15">
      <c r="A262" t="s">
        <v>2391</v>
      </c>
      <c r="B262" t="s">
        <v>5085</v>
      </c>
      <c r="C262" t="s">
        <v>1719</v>
      </c>
      <c r="D262" t="s">
        <v>340</v>
      </c>
      <c r="E262" t="s">
        <v>1720</v>
      </c>
    </row>
    <row r="263" spans="1:5" x14ac:dyDescent="0.15">
      <c r="A263" t="s">
        <v>6329</v>
      </c>
      <c r="B263" t="s">
        <v>4511</v>
      </c>
      <c r="C263" t="s">
        <v>1729</v>
      </c>
      <c r="D263" t="s">
        <v>340</v>
      </c>
      <c r="E263" t="s">
        <v>1732</v>
      </c>
    </row>
    <row r="264" spans="1:5" x14ac:dyDescent="0.15">
      <c r="A264" t="s">
        <v>5081</v>
      </c>
      <c r="B264" t="s">
        <v>5086</v>
      </c>
      <c r="C264" t="s">
        <v>1733</v>
      </c>
      <c r="D264" t="s">
        <v>340</v>
      </c>
      <c r="E264" t="s">
        <v>1007</v>
      </c>
    </row>
    <row r="265" spans="1:5" x14ac:dyDescent="0.15">
      <c r="A265" t="s">
        <v>5768</v>
      </c>
      <c r="B265" t="s">
        <v>5087</v>
      </c>
      <c r="C265" t="s">
        <v>1734</v>
      </c>
      <c r="D265" t="s">
        <v>340</v>
      </c>
      <c r="E265" t="s">
        <v>1739</v>
      </c>
    </row>
    <row r="266" spans="1:5" x14ac:dyDescent="0.15">
      <c r="A266" t="s">
        <v>1090</v>
      </c>
      <c r="B266" t="s">
        <v>4153</v>
      </c>
      <c r="C266" t="s">
        <v>1742</v>
      </c>
      <c r="D266" t="s">
        <v>340</v>
      </c>
      <c r="E266" t="s">
        <v>911</v>
      </c>
    </row>
    <row r="267" spans="1:5" x14ac:dyDescent="0.15">
      <c r="A267" t="s">
        <v>6330</v>
      </c>
      <c r="B267" t="s">
        <v>5088</v>
      </c>
      <c r="C267" t="s">
        <v>1744</v>
      </c>
      <c r="D267" t="s">
        <v>340</v>
      </c>
      <c r="E267" t="s">
        <v>1472</v>
      </c>
    </row>
    <row r="268" spans="1:5" x14ac:dyDescent="0.15">
      <c r="A268" t="s">
        <v>6331</v>
      </c>
      <c r="B268" t="s">
        <v>5089</v>
      </c>
      <c r="C268" t="s">
        <v>1745</v>
      </c>
      <c r="D268" t="s">
        <v>340</v>
      </c>
      <c r="E268" t="s">
        <v>1750</v>
      </c>
    </row>
    <row r="269" spans="1:5" x14ac:dyDescent="0.15">
      <c r="A269" t="s">
        <v>6175</v>
      </c>
      <c r="B269" t="s">
        <v>1229</v>
      </c>
      <c r="C269" t="s">
        <v>885</v>
      </c>
      <c r="D269" t="s">
        <v>340</v>
      </c>
      <c r="E269" t="s">
        <v>753</v>
      </c>
    </row>
    <row r="270" spans="1:5" x14ac:dyDescent="0.15">
      <c r="A270" t="s">
        <v>6332</v>
      </c>
      <c r="B270" t="s">
        <v>4851</v>
      </c>
      <c r="C270" t="s">
        <v>792</v>
      </c>
      <c r="D270" t="s">
        <v>340</v>
      </c>
      <c r="E270" t="s">
        <v>1761</v>
      </c>
    </row>
    <row r="271" spans="1:5" x14ac:dyDescent="0.15">
      <c r="A271" t="s">
        <v>158</v>
      </c>
      <c r="B271" t="s">
        <v>5090</v>
      </c>
      <c r="C271" t="s">
        <v>2092</v>
      </c>
      <c r="D271" t="s">
        <v>340</v>
      </c>
      <c r="E271" t="s">
        <v>1438</v>
      </c>
    </row>
    <row r="272" spans="1:5" x14ac:dyDescent="0.15">
      <c r="A272" t="s">
        <v>6333</v>
      </c>
      <c r="B272" t="s">
        <v>2321</v>
      </c>
      <c r="C272" t="s">
        <v>1765</v>
      </c>
      <c r="D272" t="s">
        <v>340</v>
      </c>
      <c r="E272" t="s">
        <v>978</v>
      </c>
    </row>
    <row r="273" spans="1:5" x14ac:dyDescent="0.15">
      <c r="A273" t="s">
        <v>5373</v>
      </c>
      <c r="B273" t="s">
        <v>1394</v>
      </c>
      <c r="C273" t="s">
        <v>1772</v>
      </c>
      <c r="D273" t="s">
        <v>340</v>
      </c>
      <c r="E273" t="s">
        <v>1773</v>
      </c>
    </row>
    <row r="274" spans="1:5" x14ac:dyDescent="0.15">
      <c r="A274" t="s">
        <v>6334</v>
      </c>
      <c r="B274" t="s">
        <v>5093</v>
      </c>
      <c r="C274" t="s">
        <v>1775</v>
      </c>
      <c r="D274" t="s">
        <v>340</v>
      </c>
      <c r="E274" t="s">
        <v>1782</v>
      </c>
    </row>
    <row r="275" spans="1:5" x14ac:dyDescent="0.15">
      <c r="A275" t="s">
        <v>3241</v>
      </c>
      <c r="B275" t="s">
        <v>5095</v>
      </c>
      <c r="C275" t="s">
        <v>1783</v>
      </c>
      <c r="D275" t="s">
        <v>340</v>
      </c>
      <c r="E275" t="s">
        <v>1786</v>
      </c>
    </row>
    <row r="276" spans="1:5" x14ac:dyDescent="0.15">
      <c r="A276" t="s">
        <v>1378</v>
      </c>
      <c r="B276" t="s">
        <v>2288</v>
      </c>
      <c r="C276" t="s">
        <v>1789</v>
      </c>
      <c r="D276" t="s">
        <v>340</v>
      </c>
      <c r="E276" t="s">
        <v>1791</v>
      </c>
    </row>
    <row r="277" spans="1:5" x14ac:dyDescent="0.15">
      <c r="A277" t="s">
        <v>6335</v>
      </c>
      <c r="B277" t="s">
        <v>2598</v>
      </c>
      <c r="C277" t="s">
        <v>1398</v>
      </c>
      <c r="D277" t="s">
        <v>340</v>
      </c>
      <c r="E277" t="s">
        <v>1798</v>
      </c>
    </row>
    <row r="278" spans="1:5" x14ac:dyDescent="0.15">
      <c r="A278" t="s">
        <v>2099</v>
      </c>
      <c r="B278" t="s">
        <v>4499</v>
      </c>
      <c r="C278" t="s">
        <v>1799</v>
      </c>
      <c r="D278" t="s">
        <v>340</v>
      </c>
      <c r="E278" t="s">
        <v>1802</v>
      </c>
    </row>
    <row r="279" spans="1:5" x14ac:dyDescent="0.15">
      <c r="A279" t="s">
        <v>6336</v>
      </c>
      <c r="B279" t="s">
        <v>2974</v>
      </c>
      <c r="C279" t="s">
        <v>1609</v>
      </c>
      <c r="D279" t="s">
        <v>340</v>
      </c>
      <c r="E279" t="s">
        <v>1805</v>
      </c>
    </row>
    <row r="280" spans="1:5" x14ac:dyDescent="0.15">
      <c r="A280" t="s">
        <v>4103</v>
      </c>
      <c r="B280" t="s">
        <v>5097</v>
      </c>
      <c r="C280" t="s">
        <v>1809</v>
      </c>
      <c r="D280" t="s">
        <v>340</v>
      </c>
      <c r="E280" t="s">
        <v>1200</v>
      </c>
    </row>
    <row r="281" spans="1:5" x14ac:dyDescent="0.15">
      <c r="A281" t="s">
        <v>1950</v>
      </c>
      <c r="B281" t="s">
        <v>1474</v>
      </c>
      <c r="C281" t="s">
        <v>1810</v>
      </c>
      <c r="D281" t="s">
        <v>340</v>
      </c>
      <c r="E281" t="s">
        <v>446</v>
      </c>
    </row>
    <row r="282" spans="1:5" x14ac:dyDescent="0.15">
      <c r="A282" t="s">
        <v>3989</v>
      </c>
      <c r="B282" t="s">
        <v>4379</v>
      </c>
      <c r="C282" t="s">
        <v>375</v>
      </c>
      <c r="D282" t="s">
        <v>340</v>
      </c>
      <c r="E282" t="s">
        <v>1816</v>
      </c>
    </row>
    <row r="283" spans="1:5" x14ac:dyDescent="0.15">
      <c r="A283" t="s">
        <v>4187</v>
      </c>
      <c r="B283" t="s">
        <v>5098</v>
      </c>
      <c r="C283" t="s">
        <v>42</v>
      </c>
      <c r="D283" t="s">
        <v>340</v>
      </c>
      <c r="E283" t="s">
        <v>804</v>
      </c>
    </row>
    <row r="284" spans="1:5" x14ac:dyDescent="0.15">
      <c r="A284" t="s">
        <v>3338</v>
      </c>
      <c r="B284" t="s">
        <v>1764</v>
      </c>
      <c r="C284" t="s">
        <v>1661</v>
      </c>
      <c r="D284" t="s">
        <v>340</v>
      </c>
      <c r="E284" t="s">
        <v>1818</v>
      </c>
    </row>
    <row r="285" spans="1:5" x14ac:dyDescent="0.15">
      <c r="A285" t="s">
        <v>1918</v>
      </c>
      <c r="B285" t="s">
        <v>3621</v>
      </c>
      <c r="C285" t="s">
        <v>1821</v>
      </c>
      <c r="D285" t="s">
        <v>340</v>
      </c>
      <c r="E285" t="s">
        <v>1824</v>
      </c>
    </row>
    <row r="286" spans="1:5" x14ac:dyDescent="0.15">
      <c r="A286" t="s">
        <v>6337</v>
      </c>
      <c r="B286" t="s">
        <v>1617</v>
      </c>
      <c r="C286" t="s">
        <v>1119</v>
      </c>
      <c r="D286" t="s">
        <v>340</v>
      </c>
      <c r="E286" t="s">
        <v>1826</v>
      </c>
    </row>
    <row r="287" spans="1:5" x14ac:dyDescent="0.15">
      <c r="A287" t="s">
        <v>5409</v>
      </c>
      <c r="B287" t="s">
        <v>3702</v>
      </c>
      <c r="C287" t="s">
        <v>247</v>
      </c>
      <c r="D287" t="s">
        <v>340</v>
      </c>
      <c r="E287" t="s">
        <v>1571</v>
      </c>
    </row>
    <row r="288" spans="1:5" x14ac:dyDescent="0.15">
      <c r="A288" t="s">
        <v>6338</v>
      </c>
      <c r="B288" t="s">
        <v>3227</v>
      </c>
      <c r="C288" t="s">
        <v>1830</v>
      </c>
      <c r="D288" t="s">
        <v>340</v>
      </c>
      <c r="E288" t="s">
        <v>1338</v>
      </c>
    </row>
    <row r="289" spans="1:5" x14ac:dyDescent="0.15">
      <c r="A289" t="s">
        <v>6339</v>
      </c>
      <c r="B289" t="s">
        <v>3978</v>
      </c>
      <c r="C289" t="s">
        <v>1833</v>
      </c>
      <c r="D289" t="s">
        <v>340</v>
      </c>
      <c r="E289" t="s">
        <v>1836</v>
      </c>
    </row>
    <row r="290" spans="1:5" x14ac:dyDescent="0.15">
      <c r="A290" t="s">
        <v>1849</v>
      </c>
      <c r="B290" t="s">
        <v>3943</v>
      </c>
      <c r="C290" t="s">
        <v>1840</v>
      </c>
      <c r="D290" t="s">
        <v>340</v>
      </c>
      <c r="E290" t="s">
        <v>1844</v>
      </c>
    </row>
    <row r="291" spans="1:5" x14ac:dyDescent="0.15">
      <c r="A291" t="s">
        <v>6340</v>
      </c>
      <c r="B291" t="s">
        <v>4701</v>
      </c>
      <c r="C291" t="s">
        <v>1846</v>
      </c>
      <c r="D291" t="s">
        <v>340</v>
      </c>
      <c r="E291" t="s">
        <v>1743</v>
      </c>
    </row>
    <row r="292" spans="1:5" x14ac:dyDescent="0.15">
      <c r="A292" t="s">
        <v>6342</v>
      </c>
      <c r="B292" t="s">
        <v>2712</v>
      </c>
      <c r="C292" t="s">
        <v>671</v>
      </c>
      <c r="D292" t="s">
        <v>340</v>
      </c>
      <c r="E292" t="s">
        <v>1854</v>
      </c>
    </row>
    <row r="293" spans="1:5" x14ac:dyDescent="0.15">
      <c r="A293" t="s">
        <v>1872</v>
      </c>
      <c r="B293" t="s">
        <v>7083</v>
      </c>
      <c r="C293" t="s">
        <v>6121</v>
      </c>
      <c r="D293" t="s">
        <v>1872</v>
      </c>
    </row>
    <row r="294" spans="1:5" x14ac:dyDescent="0.15">
      <c r="A294" t="s">
        <v>6343</v>
      </c>
      <c r="B294" t="s">
        <v>3648</v>
      </c>
      <c r="C294" t="s">
        <v>1868</v>
      </c>
      <c r="D294" t="s">
        <v>1872</v>
      </c>
      <c r="E294" t="s">
        <v>1541</v>
      </c>
    </row>
    <row r="295" spans="1:5" x14ac:dyDescent="0.15">
      <c r="A295" t="s">
        <v>6344</v>
      </c>
      <c r="B295" t="s">
        <v>1667</v>
      </c>
      <c r="C295" t="s">
        <v>1876</v>
      </c>
      <c r="D295" t="s">
        <v>1872</v>
      </c>
      <c r="E295" t="s">
        <v>1880</v>
      </c>
    </row>
    <row r="296" spans="1:5" x14ac:dyDescent="0.15">
      <c r="A296" t="s">
        <v>6345</v>
      </c>
      <c r="B296" t="s">
        <v>417</v>
      </c>
      <c r="C296" t="s">
        <v>1885</v>
      </c>
      <c r="D296" t="s">
        <v>1872</v>
      </c>
      <c r="E296" t="s">
        <v>1284</v>
      </c>
    </row>
    <row r="297" spans="1:5" x14ac:dyDescent="0.15">
      <c r="A297" t="s">
        <v>6346</v>
      </c>
      <c r="B297" t="s">
        <v>3239</v>
      </c>
      <c r="C297" t="s">
        <v>886</v>
      </c>
      <c r="D297" t="s">
        <v>1872</v>
      </c>
      <c r="E297" t="s">
        <v>1886</v>
      </c>
    </row>
    <row r="298" spans="1:5" x14ac:dyDescent="0.15">
      <c r="A298" t="s">
        <v>6349</v>
      </c>
      <c r="B298" t="s">
        <v>5099</v>
      </c>
      <c r="C298" t="s">
        <v>1888</v>
      </c>
      <c r="D298" t="s">
        <v>1872</v>
      </c>
      <c r="E298" t="s">
        <v>864</v>
      </c>
    </row>
    <row r="299" spans="1:5" x14ac:dyDescent="0.15">
      <c r="A299" t="s">
        <v>6351</v>
      </c>
      <c r="B299" t="s">
        <v>642</v>
      </c>
      <c r="C299" t="s">
        <v>1895</v>
      </c>
      <c r="D299" t="s">
        <v>1872</v>
      </c>
      <c r="E299" t="s">
        <v>1427</v>
      </c>
    </row>
    <row r="300" spans="1:5" x14ac:dyDescent="0.15">
      <c r="A300" t="s">
        <v>5219</v>
      </c>
      <c r="B300" t="s">
        <v>5100</v>
      </c>
      <c r="C300" t="s">
        <v>1899</v>
      </c>
      <c r="D300" t="s">
        <v>1872</v>
      </c>
      <c r="E300" t="s">
        <v>508</v>
      </c>
    </row>
    <row r="301" spans="1:5" x14ac:dyDescent="0.15">
      <c r="A301" t="s">
        <v>6352</v>
      </c>
      <c r="B301" t="s">
        <v>5101</v>
      </c>
      <c r="C301" t="s">
        <v>1903</v>
      </c>
      <c r="D301" t="s">
        <v>1872</v>
      </c>
      <c r="E301" t="s">
        <v>1041</v>
      </c>
    </row>
    <row r="302" spans="1:5" x14ac:dyDescent="0.15">
      <c r="A302" t="s">
        <v>875</v>
      </c>
      <c r="B302" t="s">
        <v>5102</v>
      </c>
      <c r="C302" t="s">
        <v>1908</v>
      </c>
      <c r="D302" t="s">
        <v>1872</v>
      </c>
      <c r="E302" t="s">
        <v>1911</v>
      </c>
    </row>
    <row r="303" spans="1:5" x14ac:dyDescent="0.15">
      <c r="A303" t="s">
        <v>6353</v>
      </c>
      <c r="B303" t="s">
        <v>5103</v>
      </c>
      <c r="C303" t="s">
        <v>1530</v>
      </c>
      <c r="D303" t="s">
        <v>1872</v>
      </c>
      <c r="E303" t="s">
        <v>1443</v>
      </c>
    </row>
    <row r="304" spans="1:5" x14ac:dyDescent="0.15">
      <c r="A304" t="s">
        <v>6354</v>
      </c>
      <c r="B304" t="s">
        <v>5104</v>
      </c>
      <c r="C304" t="s">
        <v>1913</v>
      </c>
      <c r="D304" t="s">
        <v>1872</v>
      </c>
      <c r="E304" t="s">
        <v>1915</v>
      </c>
    </row>
    <row r="305" spans="1:5" x14ac:dyDescent="0.15">
      <c r="A305" t="s">
        <v>6124</v>
      </c>
      <c r="B305" t="s">
        <v>90</v>
      </c>
      <c r="C305" t="s">
        <v>1853</v>
      </c>
      <c r="D305" t="s">
        <v>1872</v>
      </c>
      <c r="E305" t="s">
        <v>1921</v>
      </c>
    </row>
    <row r="306" spans="1:5" x14ac:dyDescent="0.15">
      <c r="A306" t="s">
        <v>4559</v>
      </c>
      <c r="B306" t="s">
        <v>5105</v>
      </c>
      <c r="C306" t="s">
        <v>1923</v>
      </c>
      <c r="D306" t="s">
        <v>1872</v>
      </c>
      <c r="E306" t="s">
        <v>353</v>
      </c>
    </row>
    <row r="307" spans="1:5" x14ac:dyDescent="0.15">
      <c r="A307" t="s">
        <v>5004</v>
      </c>
      <c r="B307" t="s">
        <v>5107</v>
      </c>
      <c r="C307" t="s">
        <v>1927</v>
      </c>
      <c r="D307" t="s">
        <v>1872</v>
      </c>
      <c r="E307" t="s">
        <v>1929</v>
      </c>
    </row>
    <row r="308" spans="1:5" x14ac:dyDescent="0.15">
      <c r="A308" t="s">
        <v>6355</v>
      </c>
      <c r="B308" t="s">
        <v>261</v>
      </c>
      <c r="C308" t="s">
        <v>1510</v>
      </c>
      <c r="D308" t="s">
        <v>1872</v>
      </c>
      <c r="E308" t="s">
        <v>1664</v>
      </c>
    </row>
    <row r="309" spans="1:5" x14ac:dyDescent="0.15">
      <c r="A309" t="s">
        <v>4764</v>
      </c>
      <c r="B309" t="s">
        <v>2999</v>
      </c>
      <c r="C309" t="s">
        <v>1934</v>
      </c>
      <c r="D309" t="s">
        <v>1872</v>
      </c>
      <c r="E309" t="s">
        <v>1943</v>
      </c>
    </row>
    <row r="310" spans="1:5" x14ac:dyDescent="0.15">
      <c r="A310" t="s">
        <v>5630</v>
      </c>
      <c r="B310" t="s">
        <v>3765</v>
      </c>
      <c r="C310" t="s">
        <v>1949</v>
      </c>
      <c r="D310" t="s">
        <v>1872</v>
      </c>
      <c r="E310" t="s">
        <v>1931</v>
      </c>
    </row>
    <row r="311" spans="1:5" x14ac:dyDescent="0.15">
      <c r="A311" t="s">
        <v>311</v>
      </c>
      <c r="B311" t="s">
        <v>5108</v>
      </c>
      <c r="C311" t="s">
        <v>430</v>
      </c>
      <c r="D311" t="s">
        <v>1872</v>
      </c>
      <c r="E311" t="s">
        <v>1162</v>
      </c>
    </row>
    <row r="312" spans="1:5" x14ac:dyDescent="0.15">
      <c r="A312" t="s">
        <v>6356</v>
      </c>
      <c r="B312" t="s">
        <v>5109</v>
      </c>
      <c r="C312" t="s">
        <v>916</v>
      </c>
      <c r="D312" t="s">
        <v>1872</v>
      </c>
      <c r="E312" t="s">
        <v>1951</v>
      </c>
    </row>
    <row r="313" spans="1:5" x14ac:dyDescent="0.15">
      <c r="A313" t="s">
        <v>6357</v>
      </c>
      <c r="B313" t="s">
        <v>5110</v>
      </c>
      <c r="C313" t="s">
        <v>1069</v>
      </c>
      <c r="D313" t="s">
        <v>1872</v>
      </c>
      <c r="E313" t="s">
        <v>722</v>
      </c>
    </row>
    <row r="314" spans="1:5" x14ac:dyDescent="0.15">
      <c r="A314" t="s">
        <v>6358</v>
      </c>
      <c r="B314" t="s">
        <v>3870</v>
      </c>
      <c r="C314" t="s">
        <v>1776</v>
      </c>
      <c r="D314" t="s">
        <v>1872</v>
      </c>
      <c r="E314" t="s">
        <v>1956</v>
      </c>
    </row>
    <row r="315" spans="1:5" x14ac:dyDescent="0.15">
      <c r="A315" t="s">
        <v>6359</v>
      </c>
      <c r="B315" t="s">
        <v>501</v>
      </c>
      <c r="C315" t="s">
        <v>1402</v>
      </c>
      <c r="D315" t="s">
        <v>1872</v>
      </c>
      <c r="E315" t="s">
        <v>214</v>
      </c>
    </row>
    <row r="316" spans="1:5" x14ac:dyDescent="0.15">
      <c r="A316" t="s">
        <v>6360</v>
      </c>
      <c r="B316" t="s">
        <v>3936</v>
      </c>
      <c r="C316" t="s">
        <v>1957</v>
      </c>
      <c r="D316" t="s">
        <v>1872</v>
      </c>
      <c r="E316" t="s">
        <v>1223</v>
      </c>
    </row>
    <row r="317" spans="1:5" x14ac:dyDescent="0.15">
      <c r="A317" t="s">
        <v>1013</v>
      </c>
      <c r="B317" t="s">
        <v>5111</v>
      </c>
      <c r="C317" t="s">
        <v>1645</v>
      </c>
      <c r="D317" t="s">
        <v>1872</v>
      </c>
      <c r="E317" t="s">
        <v>174</v>
      </c>
    </row>
    <row r="318" spans="1:5" x14ac:dyDescent="0.15">
      <c r="A318" t="s">
        <v>3078</v>
      </c>
      <c r="B318" t="s">
        <v>5113</v>
      </c>
      <c r="C318" t="s">
        <v>765</v>
      </c>
      <c r="D318" t="s">
        <v>1872</v>
      </c>
      <c r="E318" t="s">
        <v>1679</v>
      </c>
    </row>
    <row r="319" spans="1:5" x14ac:dyDescent="0.15">
      <c r="A319" t="s">
        <v>1958</v>
      </c>
      <c r="B319" t="s">
        <v>653</v>
      </c>
      <c r="C319" t="s">
        <v>9</v>
      </c>
      <c r="D319" t="s">
        <v>1958</v>
      </c>
    </row>
    <row r="320" spans="1:5" x14ac:dyDescent="0.15">
      <c r="A320" t="s">
        <v>6361</v>
      </c>
      <c r="B320" t="s">
        <v>3357</v>
      </c>
      <c r="C320" t="s">
        <v>1372</v>
      </c>
      <c r="D320" t="s">
        <v>1958</v>
      </c>
      <c r="E320" t="s">
        <v>305</v>
      </c>
    </row>
    <row r="321" spans="1:5" x14ac:dyDescent="0.15">
      <c r="A321" t="s">
        <v>5084</v>
      </c>
      <c r="B321" t="s">
        <v>5114</v>
      </c>
      <c r="C321" t="s">
        <v>1962</v>
      </c>
      <c r="D321" t="s">
        <v>1958</v>
      </c>
      <c r="E321" t="s">
        <v>1966</v>
      </c>
    </row>
    <row r="322" spans="1:5" x14ac:dyDescent="0.15">
      <c r="A322" t="s">
        <v>6005</v>
      </c>
      <c r="B322" t="s">
        <v>1161</v>
      </c>
      <c r="C322" t="s">
        <v>797</v>
      </c>
      <c r="D322" t="s">
        <v>1958</v>
      </c>
      <c r="E322" t="s">
        <v>1603</v>
      </c>
    </row>
    <row r="323" spans="1:5" x14ac:dyDescent="0.15">
      <c r="A323" t="s">
        <v>143</v>
      </c>
      <c r="B323" t="s">
        <v>318</v>
      </c>
      <c r="C323" t="s">
        <v>1972</v>
      </c>
      <c r="D323" t="s">
        <v>1958</v>
      </c>
      <c r="E323" t="s">
        <v>1973</v>
      </c>
    </row>
    <row r="324" spans="1:5" x14ac:dyDescent="0.15">
      <c r="A324" t="s">
        <v>6362</v>
      </c>
      <c r="B324" t="s">
        <v>5116</v>
      </c>
      <c r="C324" t="s">
        <v>1097</v>
      </c>
      <c r="D324" t="s">
        <v>1958</v>
      </c>
      <c r="E324" t="s">
        <v>1976</v>
      </c>
    </row>
    <row r="325" spans="1:5" x14ac:dyDescent="0.15">
      <c r="A325" t="s">
        <v>6364</v>
      </c>
      <c r="B325" t="s">
        <v>3386</v>
      </c>
      <c r="C325" t="s">
        <v>774</v>
      </c>
      <c r="D325" t="s">
        <v>1958</v>
      </c>
      <c r="E325" t="s">
        <v>1897</v>
      </c>
    </row>
    <row r="326" spans="1:5" x14ac:dyDescent="0.15">
      <c r="A326" t="s">
        <v>6365</v>
      </c>
      <c r="B326" t="s">
        <v>1278</v>
      </c>
      <c r="C326" t="s">
        <v>1985</v>
      </c>
      <c r="D326" t="s">
        <v>1958</v>
      </c>
      <c r="E326" t="s">
        <v>1988</v>
      </c>
    </row>
    <row r="327" spans="1:5" x14ac:dyDescent="0.15">
      <c r="A327" t="s">
        <v>6366</v>
      </c>
      <c r="B327" t="s">
        <v>5118</v>
      </c>
      <c r="C327" t="s">
        <v>1992</v>
      </c>
      <c r="D327" t="s">
        <v>1958</v>
      </c>
      <c r="E327" t="s">
        <v>1999</v>
      </c>
    </row>
    <row r="328" spans="1:5" x14ac:dyDescent="0.15">
      <c r="A328" t="s">
        <v>3065</v>
      </c>
      <c r="B328" t="s">
        <v>3248</v>
      </c>
      <c r="C328" t="s">
        <v>2008</v>
      </c>
      <c r="D328" t="s">
        <v>1958</v>
      </c>
      <c r="E328" t="s">
        <v>241</v>
      </c>
    </row>
    <row r="329" spans="1:5" x14ac:dyDescent="0.15">
      <c r="A329" t="s">
        <v>6367</v>
      </c>
      <c r="B329" t="s">
        <v>4732</v>
      </c>
      <c r="C329" t="s">
        <v>1978</v>
      </c>
      <c r="D329" t="s">
        <v>1958</v>
      </c>
      <c r="E329" t="s">
        <v>2009</v>
      </c>
    </row>
    <row r="330" spans="1:5" x14ac:dyDescent="0.15">
      <c r="A330" t="s">
        <v>6368</v>
      </c>
      <c r="B330" t="s">
        <v>4762</v>
      </c>
      <c r="C330" t="s">
        <v>2011</v>
      </c>
      <c r="D330" t="s">
        <v>1958</v>
      </c>
      <c r="E330" t="s">
        <v>2012</v>
      </c>
    </row>
    <row r="331" spans="1:5" x14ac:dyDescent="0.15">
      <c r="A331" t="s">
        <v>5585</v>
      </c>
      <c r="B331" t="s">
        <v>5119</v>
      </c>
      <c r="C331" t="s">
        <v>525</v>
      </c>
      <c r="D331" t="s">
        <v>1958</v>
      </c>
      <c r="E331" t="s">
        <v>1276</v>
      </c>
    </row>
    <row r="332" spans="1:5" x14ac:dyDescent="0.15">
      <c r="A332" t="s">
        <v>1070</v>
      </c>
      <c r="B332" t="s">
        <v>2746</v>
      </c>
      <c r="C332" t="s">
        <v>1498</v>
      </c>
      <c r="D332" t="s">
        <v>1958</v>
      </c>
      <c r="E332" t="s">
        <v>114</v>
      </c>
    </row>
    <row r="333" spans="1:5" x14ac:dyDescent="0.15">
      <c r="A333" t="s">
        <v>3988</v>
      </c>
      <c r="B333" t="s">
        <v>3099</v>
      </c>
      <c r="C333" t="s">
        <v>1746</v>
      </c>
      <c r="D333" t="s">
        <v>1958</v>
      </c>
      <c r="E333" t="s">
        <v>2014</v>
      </c>
    </row>
    <row r="334" spans="1:5" x14ac:dyDescent="0.15">
      <c r="A334" t="s">
        <v>6369</v>
      </c>
      <c r="B334" t="s">
        <v>5122</v>
      </c>
      <c r="C334" t="s">
        <v>2019</v>
      </c>
      <c r="D334" t="s">
        <v>1958</v>
      </c>
      <c r="E334" t="s">
        <v>2024</v>
      </c>
    </row>
    <row r="335" spans="1:5" x14ac:dyDescent="0.15">
      <c r="A335" t="s">
        <v>1682</v>
      </c>
      <c r="B335" t="s">
        <v>5123</v>
      </c>
      <c r="C335" t="s">
        <v>2026</v>
      </c>
      <c r="D335" t="s">
        <v>1958</v>
      </c>
      <c r="E335" t="s">
        <v>1584</v>
      </c>
    </row>
    <row r="336" spans="1:5" x14ac:dyDescent="0.15">
      <c r="A336" t="s">
        <v>6370</v>
      </c>
      <c r="B336" t="s">
        <v>5124</v>
      </c>
      <c r="C336" t="s">
        <v>608</v>
      </c>
      <c r="D336" t="s">
        <v>1958</v>
      </c>
      <c r="E336" t="s">
        <v>1559</v>
      </c>
    </row>
    <row r="337" spans="1:5" x14ac:dyDescent="0.15">
      <c r="A337" t="s">
        <v>852</v>
      </c>
      <c r="B337" t="s">
        <v>4984</v>
      </c>
      <c r="C337" t="s">
        <v>1752</v>
      </c>
      <c r="D337" t="s">
        <v>1958</v>
      </c>
      <c r="E337" t="s">
        <v>1445</v>
      </c>
    </row>
    <row r="338" spans="1:5" x14ac:dyDescent="0.15">
      <c r="A338" t="s">
        <v>5142</v>
      </c>
      <c r="B338" t="s">
        <v>5125</v>
      </c>
      <c r="C338" t="s">
        <v>2029</v>
      </c>
      <c r="D338" t="s">
        <v>1958</v>
      </c>
      <c r="E338" t="s">
        <v>1866</v>
      </c>
    </row>
    <row r="339" spans="1:5" x14ac:dyDescent="0.15">
      <c r="A339" t="s">
        <v>6372</v>
      </c>
      <c r="B339" t="s">
        <v>5126</v>
      </c>
      <c r="C339" t="s">
        <v>2033</v>
      </c>
      <c r="D339" t="s">
        <v>1958</v>
      </c>
      <c r="E339" t="s">
        <v>1832</v>
      </c>
    </row>
    <row r="340" spans="1:5" x14ac:dyDescent="0.15">
      <c r="A340" t="s">
        <v>3975</v>
      </c>
      <c r="B340" t="s">
        <v>3848</v>
      </c>
      <c r="C340" t="s">
        <v>1781</v>
      </c>
      <c r="D340" t="s">
        <v>1958</v>
      </c>
      <c r="E340" t="s">
        <v>2036</v>
      </c>
    </row>
    <row r="341" spans="1:5" x14ac:dyDescent="0.15">
      <c r="A341" t="s">
        <v>6373</v>
      </c>
      <c r="B341" t="s">
        <v>3094</v>
      </c>
      <c r="C341" t="s">
        <v>1493</v>
      </c>
      <c r="D341" t="s">
        <v>1958</v>
      </c>
      <c r="E341" t="s">
        <v>82</v>
      </c>
    </row>
    <row r="342" spans="1:5" x14ac:dyDescent="0.15">
      <c r="A342" t="s">
        <v>5311</v>
      </c>
      <c r="B342" t="s">
        <v>3317</v>
      </c>
      <c r="C342" t="s">
        <v>2039</v>
      </c>
      <c r="D342" t="s">
        <v>1958</v>
      </c>
      <c r="E342" t="s">
        <v>1255</v>
      </c>
    </row>
    <row r="343" spans="1:5" x14ac:dyDescent="0.15">
      <c r="A343" t="s">
        <v>5390</v>
      </c>
      <c r="B343" t="s">
        <v>995</v>
      </c>
      <c r="C343" t="s">
        <v>2042</v>
      </c>
      <c r="D343" t="s">
        <v>1958</v>
      </c>
      <c r="E343" t="s">
        <v>1851</v>
      </c>
    </row>
    <row r="344" spans="1:5" x14ac:dyDescent="0.15">
      <c r="A344" t="s">
        <v>1606</v>
      </c>
      <c r="B344" t="s">
        <v>3918</v>
      </c>
      <c r="C344" t="s">
        <v>2044</v>
      </c>
      <c r="D344" t="s">
        <v>1958</v>
      </c>
      <c r="E344" t="s">
        <v>325</v>
      </c>
    </row>
    <row r="345" spans="1:5" x14ac:dyDescent="0.15">
      <c r="A345" t="s">
        <v>4796</v>
      </c>
      <c r="B345" t="s">
        <v>5129</v>
      </c>
      <c r="C345" t="s">
        <v>1182</v>
      </c>
      <c r="D345" t="s">
        <v>1958</v>
      </c>
      <c r="E345" t="s">
        <v>937</v>
      </c>
    </row>
    <row r="346" spans="1:5" x14ac:dyDescent="0.15">
      <c r="A346" t="s">
        <v>6374</v>
      </c>
      <c r="B346" t="s">
        <v>4021</v>
      </c>
      <c r="C346" t="s">
        <v>1332</v>
      </c>
      <c r="D346" t="s">
        <v>1958</v>
      </c>
      <c r="E346" t="s">
        <v>2048</v>
      </c>
    </row>
    <row r="347" spans="1:5" x14ac:dyDescent="0.15">
      <c r="A347" t="s">
        <v>6375</v>
      </c>
      <c r="B347" t="s">
        <v>199</v>
      </c>
      <c r="C347" t="s">
        <v>2049</v>
      </c>
      <c r="D347" t="s">
        <v>1958</v>
      </c>
      <c r="E347" t="s">
        <v>1386</v>
      </c>
    </row>
    <row r="348" spans="1:5" x14ac:dyDescent="0.15">
      <c r="A348" t="s">
        <v>6376</v>
      </c>
      <c r="B348" t="s">
        <v>4046</v>
      </c>
      <c r="C348" t="s">
        <v>2052</v>
      </c>
      <c r="D348" t="s">
        <v>1958</v>
      </c>
      <c r="E348" t="s">
        <v>2053</v>
      </c>
    </row>
    <row r="349" spans="1:5" x14ac:dyDescent="0.15">
      <c r="A349" t="s">
        <v>2800</v>
      </c>
      <c r="B349" t="s">
        <v>4454</v>
      </c>
      <c r="C349" t="s">
        <v>1788</v>
      </c>
      <c r="D349" t="s">
        <v>1958</v>
      </c>
      <c r="E349" t="s">
        <v>2055</v>
      </c>
    </row>
    <row r="350" spans="1:5" x14ac:dyDescent="0.15">
      <c r="A350" t="s">
        <v>6377</v>
      </c>
      <c r="B350" t="s">
        <v>5131</v>
      </c>
      <c r="C350" t="s">
        <v>2057</v>
      </c>
      <c r="D350" t="s">
        <v>1958</v>
      </c>
      <c r="E350" t="s">
        <v>2059</v>
      </c>
    </row>
    <row r="351" spans="1:5" x14ac:dyDescent="0.15">
      <c r="A351" t="s">
        <v>1112</v>
      </c>
      <c r="B351" t="s">
        <v>4536</v>
      </c>
      <c r="C351" t="s">
        <v>2061</v>
      </c>
      <c r="D351" t="s">
        <v>1958</v>
      </c>
      <c r="E351" t="s">
        <v>117</v>
      </c>
    </row>
    <row r="352" spans="1:5" x14ac:dyDescent="0.15">
      <c r="A352" t="s">
        <v>1466</v>
      </c>
      <c r="B352" t="s">
        <v>5132</v>
      </c>
      <c r="C352" t="s">
        <v>271</v>
      </c>
      <c r="D352" t="s">
        <v>1958</v>
      </c>
      <c r="E352" t="s">
        <v>1473</v>
      </c>
    </row>
    <row r="353" spans="1:5" x14ac:dyDescent="0.15">
      <c r="A353" t="s">
        <v>6378</v>
      </c>
      <c r="B353" t="s">
        <v>1748</v>
      </c>
      <c r="C353" t="s">
        <v>917</v>
      </c>
      <c r="D353" t="s">
        <v>1958</v>
      </c>
      <c r="E353" t="s">
        <v>2062</v>
      </c>
    </row>
    <row r="354" spans="1:5" x14ac:dyDescent="0.15">
      <c r="A354" t="s">
        <v>6379</v>
      </c>
      <c r="B354" t="s">
        <v>2215</v>
      </c>
      <c r="C354" t="s">
        <v>1298</v>
      </c>
      <c r="D354" t="s">
        <v>1958</v>
      </c>
      <c r="E354" t="s">
        <v>2064</v>
      </c>
    </row>
    <row r="355" spans="1:5" x14ac:dyDescent="0.15">
      <c r="A355" t="s">
        <v>1012</v>
      </c>
      <c r="B355" t="s">
        <v>7084</v>
      </c>
      <c r="C355" t="s">
        <v>6122</v>
      </c>
      <c r="D355" t="s">
        <v>1012</v>
      </c>
    </row>
    <row r="356" spans="1:5" x14ac:dyDescent="0.15">
      <c r="A356" t="s">
        <v>6380</v>
      </c>
      <c r="B356" t="s">
        <v>3261</v>
      </c>
      <c r="C356" t="s">
        <v>2069</v>
      </c>
      <c r="D356" t="s">
        <v>1012</v>
      </c>
      <c r="E356" t="s">
        <v>2070</v>
      </c>
    </row>
    <row r="357" spans="1:5" x14ac:dyDescent="0.15">
      <c r="A357" t="s">
        <v>751</v>
      </c>
      <c r="B357" t="s">
        <v>5133</v>
      </c>
      <c r="C357" t="s">
        <v>1287</v>
      </c>
      <c r="D357" t="s">
        <v>1012</v>
      </c>
      <c r="E357" t="s">
        <v>426</v>
      </c>
    </row>
    <row r="358" spans="1:5" x14ac:dyDescent="0.15">
      <c r="A358" t="s">
        <v>6381</v>
      </c>
      <c r="B358" t="s">
        <v>3360</v>
      </c>
      <c r="C358" t="s">
        <v>2076</v>
      </c>
      <c r="D358" t="s">
        <v>1012</v>
      </c>
      <c r="E358" t="s">
        <v>2081</v>
      </c>
    </row>
    <row r="359" spans="1:5" x14ac:dyDescent="0.15">
      <c r="A359" t="s">
        <v>6201</v>
      </c>
      <c r="B359" t="s">
        <v>3766</v>
      </c>
      <c r="C359" t="s">
        <v>1329</v>
      </c>
      <c r="D359" t="s">
        <v>1012</v>
      </c>
      <c r="E359" t="s">
        <v>2083</v>
      </c>
    </row>
    <row r="360" spans="1:5" x14ac:dyDescent="0.15">
      <c r="A360" t="s">
        <v>204</v>
      </c>
      <c r="B360" t="s">
        <v>5135</v>
      </c>
      <c r="C360" t="s">
        <v>1969</v>
      </c>
      <c r="D360" t="s">
        <v>1012</v>
      </c>
      <c r="E360" t="s">
        <v>2087</v>
      </c>
    </row>
    <row r="361" spans="1:5" x14ac:dyDescent="0.15">
      <c r="A361" t="s">
        <v>6382</v>
      </c>
      <c r="B361" t="s">
        <v>8</v>
      </c>
      <c r="C361" t="s">
        <v>896</v>
      </c>
      <c r="D361" t="s">
        <v>1012</v>
      </c>
      <c r="E361" t="s">
        <v>2096</v>
      </c>
    </row>
    <row r="362" spans="1:5" x14ac:dyDescent="0.15">
      <c r="A362" t="s">
        <v>6383</v>
      </c>
      <c r="B362" t="s">
        <v>4825</v>
      </c>
      <c r="C362" t="s">
        <v>2102</v>
      </c>
      <c r="D362" t="s">
        <v>1012</v>
      </c>
      <c r="E362" t="s">
        <v>1863</v>
      </c>
    </row>
    <row r="363" spans="1:5" x14ac:dyDescent="0.15">
      <c r="A363" t="s">
        <v>866</v>
      </c>
      <c r="B363" t="s">
        <v>3169</v>
      </c>
      <c r="C363" t="s">
        <v>1811</v>
      </c>
      <c r="D363" t="s">
        <v>1012</v>
      </c>
      <c r="E363" t="s">
        <v>2108</v>
      </c>
    </row>
    <row r="364" spans="1:5" x14ac:dyDescent="0.15">
      <c r="A364" t="s">
        <v>6384</v>
      </c>
      <c r="B364" t="s">
        <v>5136</v>
      </c>
      <c r="C364" t="s">
        <v>667</v>
      </c>
      <c r="D364" t="s">
        <v>1012</v>
      </c>
      <c r="E364" t="s">
        <v>1098</v>
      </c>
    </row>
    <row r="365" spans="1:5" x14ac:dyDescent="0.15">
      <c r="A365" t="s">
        <v>2341</v>
      </c>
      <c r="B365" t="s">
        <v>4722</v>
      </c>
      <c r="C365" t="s">
        <v>1963</v>
      </c>
      <c r="D365" t="s">
        <v>1012</v>
      </c>
      <c r="E365" t="s">
        <v>2112</v>
      </c>
    </row>
    <row r="366" spans="1:5" x14ac:dyDescent="0.15">
      <c r="A366" t="s">
        <v>6386</v>
      </c>
      <c r="B366" t="s">
        <v>5138</v>
      </c>
      <c r="C366" t="s">
        <v>2105</v>
      </c>
      <c r="D366" t="s">
        <v>1012</v>
      </c>
      <c r="E366" t="s">
        <v>1554</v>
      </c>
    </row>
    <row r="367" spans="1:5" x14ac:dyDescent="0.15">
      <c r="A367" t="s">
        <v>6388</v>
      </c>
      <c r="B367" t="s">
        <v>3841</v>
      </c>
      <c r="C367" t="s">
        <v>6123</v>
      </c>
      <c r="D367" t="s">
        <v>1012</v>
      </c>
      <c r="E367" t="s">
        <v>745</v>
      </c>
    </row>
    <row r="368" spans="1:5" x14ac:dyDescent="0.15">
      <c r="A368" t="s">
        <v>1755</v>
      </c>
      <c r="B368" t="s">
        <v>3509</v>
      </c>
      <c r="C368" t="s">
        <v>2117</v>
      </c>
      <c r="D368" t="s">
        <v>1012</v>
      </c>
      <c r="E368" t="s">
        <v>1242</v>
      </c>
    </row>
    <row r="369" spans="1:5" x14ac:dyDescent="0.15">
      <c r="A369" t="s">
        <v>6390</v>
      </c>
      <c r="B369" t="s">
        <v>3185</v>
      </c>
      <c r="C369" t="s">
        <v>2051</v>
      </c>
      <c r="D369" t="s">
        <v>1012</v>
      </c>
      <c r="E369" t="s">
        <v>1588</v>
      </c>
    </row>
    <row r="370" spans="1:5" x14ac:dyDescent="0.15">
      <c r="A370" t="s">
        <v>6391</v>
      </c>
      <c r="B370" t="s">
        <v>4442</v>
      </c>
      <c r="C370" t="s">
        <v>2118</v>
      </c>
      <c r="D370" t="s">
        <v>1012</v>
      </c>
      <c r="E370" t="s">
        <v>2047</v>
      </c>
    </row>
    <row r="371" spans="1:5" x14ac:dyDescent="0.15">
      <c r="A371" t="s">
        <v>4909</v>
      </c>
      <c r="B371" t="s">
        <v>5140</v>
      </c>
      <c r="C371" t="s">
        <v>897</v>
      </c>
      <c r="D371" t="s">
        <v>1012</v>
      </c>
      <c r="E371" t="s">
        <v>2120</v>
      </c>
    </row>
    <row r="372" spans="1:5" x14ac:dyDescent="0.15">
      <c r="A372" t="s">
        <v>2292</v>
      </c>
      <c r="B372" t="s">
        <v>5141</v>
      </c>
      <c r="C372" t="s">
        <v>1693</v>
      </c>
      <c r="D372" t="s">
        <v>1012</v>
      </c>
      <c r="E372" t="s">
        <v>2124</v>
      </c>
    </row>
    <row r="373" spans="1:5" x14ac:dyDescent="0.15">
      <c r="A373" t="s">
        <v>6392</v>
      </c>
      <c r="B373" t="s">
        <v>827</v>
      </c>
      <c r="C373" t="s">
        <v>2129</v>
      </c>
      <c r="D373" t="s">
        <v>1012</v>
      </c>
      <c r="E373" t="s">
        <v>2133</v>
      </c>
    </row>
    <row r="374" spans="1:5" x14ac:dyDescent="0.15">
      <c r="A374" t="s">
        <v>4401</v>
      </c>
      <c r="B374" t="s">
        <v>5143</v>
      </c>
      <c r="C374" t="s">
        <v>2136</v>
      </c>
      <c r="D374" t="s">
        <v>1012</v>
      </c>
      <c r="E374" t="s">
        <v>467</v>
      </c>
    </row>
    <row r="375" spans="1:5" x14ac:dyDescent="0.15">
      <c r="A375" t="s">
        <v>6393</v>
      </c>
      <c r="B375" t="s">
        <v>5146</v>
      </c>
      <c r="C375" t="s">
        <v>196</v>
      </c>
      <c r="D375" t="s">
        <v>1012</v>
      </c>
      <c r="E375" t="s">
        <v>2140</v>
      </c>
    </row>
    <row r="376" spans="1:5" x14ac:dyDescent="0.15">
      <c r="A376" t="s">
        <v>2894</v>
      </c>
      <c r="B376" t="s">
        <v>5147</v>
      </c>
      <c r="C376" t="s">
        <v>2144</v>
      </c>
      <c r="D376" t="s">
        <v>1012</v>
      </c>
      <c r="E376" t="s">
        <v>2146</v>
      </c>
    </row>
    <row r="377" spans="1:5" x14ac:dyDescent="0.15">
      <c r="A377" t="s">
        <v>1910</v>
      </c>
      <c r="B377" t="s">
        <v>5149</v>
      </c>
      <c r="C377" t="s">
        <v>1207</v>
      </c>
      <c r="D377" t="s">
        <v>1012</v>
      </c>
      <c r="E377" t="s">
        <v>2148</v>
      </c>
    </row>
    <row r="378" spans="1:5" x14ac:dyDescent="0.15">
      <c r="A378" t="s">
        <v>6394</v>
      </c>
      <c r="B378" t="s">
        <v>5151</v>
      </c>
      <c r="C378" t="s">
        <v>1869</v>
      </c>
      <c r="D378" t="s">
        <v>1012</v>
      </c>
      <c r="E378" t="s">
        <v>2149</v>
      </c>
    </row>
    <row r="379" spans="1:5" x14ac:dyDescent="0.15">
      <c r="A379" t="s">
        <v>2095</v>
      </c>
      <c r="B379" t="s">
        <v>3378</v>
      </c>
      <c r="C379" t="s">
        <v>910</v>
      </c>
      <c r="D379" t="s">
        <v>1012</v>
      </c>
      <c r="E379" t="s">
        <v>209</v>
      </c>
    </row>
    <row r="380" spans="1:5" x14ac:dyDescent="0.15">
      <c r="A380" t="s">
        <v>6395</v>
      </c>
      <c r="B380" t="s">
        <v>4678</v>
      </c>
      <c r="C380" t="s">
        <v>1042</v>
      </c>
      <c r="D380" t="s">
        <v>1012</v>
      </c>
      <c r="E380" t="s">
        <v>1375</v>
      </c>
    </row>
    <row r="381" spans="1:5" x14ac:dyDescent="0.15">
      <c r="A381" t="s">
        <v>4541</v>
      </c>
      <c r="B381" t="s">
        <v>1361</v>
      </c>
      <c r="C381" t="s">
        <v>2151</v>
      </c>
      <c r="D381" t="s">
        <v>1012</v>
      </c>
      <c r="E381" t="s">
        <v>2155</v>
      </c>
    </row>
    <row r="382" spans="1:5" x14ac:dyDescent="0.15">
      <c r="A382" t="s">
        <v>3706</v>
      </c>
      <c r="B382" t="s">
        <v>3512</v>
      </c>
      <c r="C382" t="s">
        <v>2156</v>
      </c>
      <c r="D382" t="s">
        <v>1012</v>
      </c>
      <c r="E382" t="s">
        <v>2137</v>
      </c>
    </row>
    <row r="383" spans="1:5" x14ac:dyDescent="0.15">
      <c r="A383" t="s">
        <v>1362</v>
      </c>
      <c r="B383" t="s">
        <v>2574</v>
      </c>
      <c r="C383" t="s">
        <v>1068</v>
      </c>
      <c r="D383" t="s">
        <v>1012</v>
      </c>
      <c r="E383" t="s">
        <v>732</v>
      </c>
    </row>
    <row r="384" spans="1:5" x14ac:dyDescent="0.15">
      <c r="A384" t="s">
        <v>3531</v>
      </c>
      <c r="B384" t="s">
        <v>5152</v>
      </c>
      <c r="C384" t="s">
        <v>92</v>
      </c>
      <c r="D384" t="s">
        <v>1012</v>
      </c>
      <c r="E384" t="s">
        <v>2158</v>
      </c>
    </row>
    <row r="385" spans="1:5" x14ac:dyDescent="0.15">
      <c r="A385" t="s">
        <v>6397</v>
      </c>
      <c r="B385" t="s">
        <v>3405</v>
      </c>
      <c r="C385" t="s">
        <v>309</v>
      </c>
      <c r="D385" t="s">
        <v>1012</v>
      </c>
      <c r="E385" t="s">
        <v>2159</v>
      </c>
    </row>
    <row r="386" spans="1:5" x14ac:dyDescent="0.15">
      <c r="A386" t="s">
        <v>724</v>
      </c>
      <c r="B386" t="s">
        <v>5153</v>
      </c>
      <c r="C386" t="s">
        <v>1425</v>
      </c>
      <c r="D386" t="s">
        <v>1012</v>
      </c>
      <c r="E386" t="s">
        <v>2161</v>
      </c>
    </row>
    <row r="387" spans="1:5" x14ac:dyDescent="0.15">
      <c r="A387" t="s">
        <v>4140</v>
      </c>
      <c r="B387" t="s">
        <v>7085</v>
      </c>
      <c r="C387" t="s">
        <v>6125</v>
      </c>
      <c r="D387" t="s">
        <v>1012</v>
      </c>
      <c r="E387" t="s">
        <v>2036</v>
      </c>
    </row>
    <row r="388" spans="1:5" x14ac:dyDescent="0.15">
      <c r="A388" t="s">
        <v>5821</v>
      </c>
      <c r="B388" t="s">
        <v>5155</v>
      </c>
      <c r="C388" t="s">
        <v>1813</v>
      </c>
      <c r="D388" t="s">
        <v>1012</v>
      </c>
      <c r="E388" t="s">
        <v>1723</v>
      </c>
    </row>
    <row r="389" spans="1:5" x14ac:dyDescent="0.15">
      <c r="A389" t="s">
        <v>2402</v>
      </c>
      <c r="B389" t="s">
        <v>4381</v>
      </c>
      <c r="C389" t="s">
        <v>492</v>
      </c>
      <c r="D389" t="s">
        <v>1012</v>
      </c>
      <c r="E389" t="s">
        <v>832</v>
      </c>
    </row>
    <row r="390" spans="1:5" x14ac:dyDescent="0.15">
      <c r="A390" t="s">
        <v>3638</v>
      </c>
      <c r="B390" t="s">
        <v>5156</v>
      </c>
      <c r="C390" t="s">
        <v>1526</v>
      </c>
      <c r="D390" t="s">
        <v>1012</v>
      </c>
      <c r="E390" t="s">
        <v>2164</v>
      </c>
    </row>
    <row r="391" spans="1:5" x14ac:dyDescent="0.15">
      <c r="A391" t="s">
        <v>6398</v>
      </c>
      <c r="B391" t="s">
        <v>2969</v>
      </c>
      <c r="C391" t="s">
        <v>1368</v>
      </c>
      <c r="D391" t="s">
        <v>1012</v>
      </c>
      <c r="E391" t="s">
        <v>948</v>
      </c>
    </row>
    <row r="392" spans="1:5" x14ac:dyDescent="0.15">
      <c r="A392" t="s">
        <v>6400</v>
      </c>
      <c r="B392" t="s">
        <v>3085</v>
      </c>
      <c r="C392" t="s">
        <v>2168</v>
      </c>
      <c r="D392" t="s">
        <v>1012</v>
      </c>
      <c r="E392" t="s">
        <v>660</v>
      </c>
    </row>
    <row r="393" spans="1:5" x14ac:dyDescent="0.15">
      <c r="A393" t="s">
        <v>4513</v>
      </c>
      <c r="B393" t="s">
        <v>5157</v>
      </c>
      <c r="C393" t="s">
        <v>2169</v>
      </c>
      <c r="D393" t="s">
        <v>1012</v>
      </c>
      <c r="E393" t="s">
        <v>2171</v>
      </c>
    </row>
    <row r="394" spans="1:5" x14ac:dyDescent="0.15">
      <c r="A394" t="s">
        <v>6401</v>
      </c>
      <c r="B394" t="s">
        <v>1196</v>
      </c>
      <c r="C394" t="s">
        <v>2174</v>
      </c>
      <c r="D394" t="s">
        <v>1012</v>
      </c>
      <c r="E394" t="s">
        <v>2175</v>
      </c>
    </row>
    <row r="395" spans="1:5" x14ac:dyDescent="0.15">
      <c r="A395" t="s">
        <v>4000</v>
      </c>
      <c r="B395" t="s">
        <v>899</v>
      </c>
      <c r="C395" t="s">
        <v>2176</v>
      </c>
      <c r="D395" t="s">
        <v>1012</v>
      </c>
      <c r="E395" t="s">
        <v>2178</v>
      </c>
    </row>
    <row r="396" spans="1:5" x14ac:dyDescent="0.15">
      <c r="A396" t="s">
        <v>4253</v>
      </c>
      <c r="B396" t="s">
        <v>3613</v>
      </c>
      <c r="C396" t="s">
        <v>336</v>
      </c>
      <c r="D396" t="s">
        <v>1012</v>
      </c>
      <c r="E396" t="s">
        <v>1827</v>
      </c>
    </row>
    <row r="397" spans="1:5" x14ac:dyDescent="0.15">
      <c r="A397" t="s">
        <v>6247</v>
      </c>
      <c r="B397" t="s">
        <v>5158</v>
      </c>
      <c r="C397" t="s">
        <v>2184</v>
      </c>
      <c r="D397" t="s">
        <v>1012</v>
      </c>
      <c r="E397" t="s">
        <v>704</v>
      </c>
    </row>
    <row r="398" spans="1:5" x14ac:dyDescent="0.15">
      <c r="A398" t="s">
        <v>5749</v>
      </c>
      <c r="B398" t="s">
        <v>781</v>
      </c>
      <c r="C398" t="s">
        <v>771</v>
      </c>
      <c r="D398" t="s">
        <v>1012</v>
      </c>
      <c r="E398" t="s">
        <v>1020</v>
      </c>
    </row>
    <row r="399" spans="1:5" x14ac:dyDescent="0.15">
      <c r="A399" t="s">
        <v>4497</v>
      </c>
      <c r="B399" t="s">
        <v>5159</v>
      </c>
      <c r="C399" t="s">
        <v>2185</v>
      </c>
      <c r="D399" t="s">
        <v>1012</v>
      </c>
      <c r="E399" t="s">
        <v>2187</v>
      </c>
    </row>
    <row r="400" spans="1:5" x14ac:dyDescent="0.15">
      <c r="A400" t="s">
        <v>2422</v>
      </c>
      <c r="B400" t="s">
        <v>219</v>
      </c>
      <c r="C400" t="s">
        <v>2084</v>
      </c>
      <c r="D400" t="s">
        <v>1012</v>
      </c>
      <c r="E400" t="s">
        <v>111</v>
      </c>
    </row>
    <row r="401" spans="1:5" x14ac:dyDescent="0.15">
      <c r="A401" t="s">
        <v>4503</v>
      </c>
      <c r="B401" t="s">
        <v>698</v>
      </c>
      <c r="C401" t="s">
        <v>1673</v>
      </c>
      <c r="D401" t="s">
        <v>1012</v>
      </c>
      <c r="E401" t="s">
        <v>2192</v>
      </c>
    </row>
    <row r="402" spans="1:5" x14ac:dyDescent="0.15">
      <c r="A402" t="s">
        <v>6402</v>
      </c>
      <c r="B402" t="s">
        <v>5161</v>
      </c>
      <c r="C402" t="s">
        <v>1143</v>
      </c>
      <c r="D402" t="s">
        <v>1012</v>
      </c>
      <c r="E402" t="s">
        <v>2197</v>
      </c>
    </row>
    <row r="403" spans="1:5" x14ac:dyDescent="0.15">
      <c r="A403" t="s">
        <v>6403</v>
      </c>
      <c r="B403" t="s">
        <v>2781</v>
      </c>
      <c r="C403" t="s">
        <v>487</v>
      </c>
      <c r="D403" t="s">
        <v>1012</v>
      </c>
      <c r="E403" t="s">
        <v>1669</v>
      </c>
    </row>
    <row r="404" spans="1:5" x14ac:dyDescent="0.15">
      <c r="A404" t="s">
        <v>1234</v>
      </c>
      <c r="B404" t="s">
        <v>2551</v>
      </c>
      <c r="C404" t="s">
        <v>2198</v>
      </c>
      <c r="D404" t="s">
        <v>1012</v>
      </c>
      <c r="E404" t="s">
        <v>2202</v>
      </c>
    </row>
    <row r="405" spans="1:5" x14ac:dyDescent="0.15">
      <c r="A405" t="s">
        <v>1865</v>
      </c>
      <c r="B405" t="s">
        <v>1483</v>
      </c>
      <c r="C405" t="s">
        <v>1456</v>
      </c>
      <c r="D405" t="s">
        <v>1012</v>
      </c>
      <c r="E405" t="s">
        <v>1917</v>
      </c>
    </row>
    <row r="406" spans="1:5" x14ac:dyDescent="0.15">
      <c r="A406" t="s">
        <v>6404</v>
      </c>
      <c r="B406" t="s">
        <v>3716</v>
      </c>
      <c r="C406" t="s">
        <v>2204</v>
      </c>
      <c r="D406" t="s">
        <v>1012</v>
      </c>
      <c r="E406" t="s">
        <v>298</v>
      </c>
    </row>
    <row r="407" spans="1:5" x14ac:dyDescent="0.15">
      <c r="A407" t="s">
        <v>6294</v>
      </c>
      <c r="B407" t="s">
        <v>635</v>
      </c>
      <c r="C407" t="s">
        <v>1891</v>
      </c>
      <c r="D407" t="s">
        <v>1012</v>
      </c>
      <c r="E407" t="s">
        <v>35</v>
      </c>
    </row>
    <row r="408" spans="1:5" x14ac:dyDescent="0.15">
      <c r="A408" t="s">
        <v>5843</v>
      </c>
      <c r="B408" t="s">
        <v>2625</v>
      </c>
      <c r="C408" t="s">
        <v>1784</v>
      </c>
      <c r="D408" t="s">
        <v>1012</v>
      </c>
      <c r="E408" t="s">
        <v>6</v>
      </c>
    </row>
    <row r="409" spans="1:5" x14ac:dyDescent="0.15">
      <c r="A409" t="s">
        <v>6405</v>
      </c>
      <c r="B409" t="s">
        <v>3645</v>
      </c>
      <c r="C409" t="s">
        <v>1538</v>
      </c>
      <c r="D409" t="s">
        <v>1012</v>
      </c>
      <c r="E409" t="s">
        <v>2206</v>
      </c>
    </row>
    <row r="410" spans="1:5" x14ac:dyDescent="0.15">
      <c r="A410" t="s">
        <v>2253</v>
      </c>
      <c r="B410" t="s">
        <v>5163</v>
      </c>
      <c r="C410" t="s">
        <v>2209</v>
      </c>
      <c r="D410" t="s">
        <v>1012</v>
      </c>
      <c r="E410" t="s">
        <v>1997</v>
      </c>
    </row>
    <row r="411" spans="1:5" x14ac:dyDescent="0.15">
      <c r="A411" t="s">
        <v>6407</v>
      </c>
      <c r="B411" t="s">
        <v>4795</v>
      </c>
      <c r="C411" t="s">
        <v>657</v>
      </c>
      <c r="D411" t="s">
        <v>1012</v>
      </c>
      <c r="E411" t="s">
        <v>1906</v>
      </c>
    </row>
    <row r="412" spans="1:5" x14ac:dyDescent="0.15">
      <c r="A412" t="s">
        <v>681</v>
      </c>
      <c r="B412" t="s">
        <v>5165</v>
      </c>
      <c r="C412" t="s">
        <v>160</v>
      </c>
      <c r="D412" t="s">
        <v>1012</v>
      </c>
      <c r="E412" t="s">
        <v>2210</v>
      </c>
    </row>
    <row r="413" spans="1:5" x14ac:dyDescent="0.15">
      <c r="A413" t="s">
        <v>1725</v>
      </c>
      <c r="B413" t="s">
        <v>4962</v>
      </c>
      <c r="C413" t="s">
        <v>1187</v>
      </c>
      <c r="D413" t="s">
        <v>1012</v>
      </c>
      <c r="E413" t="s">
        <v>567</v>
      </c>
    </row>
    <row r="414" spans="1:5" x14ac:dyDescent="0.15">
      <c r="A414" t="s">
        <v>6409</v>
      </c>
      <c r="B414" t="s">
        <v>5166</v>
      </c>
      <c r="C414" t="s">
        <v>617</v>
      </c>
      <c r="D414" t="s">
        <v>1012</v>
      </c>
      <c r="E414" t="s">
        <v>1795</v>
      </c>
    </row>
    <row r="415" spans="1:5" x14ac:dyDescent="0.15">
      <c r="A415" t="s">
        <v>1806</v>
      </c>
      <c r="B415" t="s">
        <v>7086</v>
      </c>
      <c r="C415" t="s">
        <v>6126</v>
      </c>
      <c r="D415" t="s">
        <v>1806</v>
      </c>
    </row>
    <row r="416" spans="1:5" x14ac:dyDescent="0.15">
      <c r="A416" t="s">
        <v>3299</v>
      </c>
      <c r="B416" t="s">
        <v>5167</v>
      </c>
      <c r="C416" t="s">
        <v>638</v>
      </c>
      <c r="D416" t="s">
        <v>1806</v>
      </c>
      <c r="E416" t="s">
        <v>2217</v>
      </c>
    </row>
    <row r="417" spans="1:5" x14ac:dyDescent="0.15">
      <c r="A417" t="s">
        <v>4449</v>
      </c>
      <c r="B417" t="s">
        <v>5169</v>
      </c>
      <c r="C417" t="s">
        <v>1195</v>
      </c>
      <c r="D417" t="s">
        <v>1806</v>
      </c>
      <c r="E417" t="s">
        <v>1741</v>
      </c>
    </row>
    <row r="418" spans="1:5" x14ac:dyDescent="0.15">
      <c r="A418" t="s">
        <v>4691</v>
      </c>
      <c r="B418" t="s">
        <v>3604</v>
      </c>
      <c r="C418" t="s">
        <v>2218</v>
      </c>
      <c r="D418" t="s">
        <v>1806</v>
      </c>
      <c r="E418" t="s">
        <v>2222</v>
      </c>
    </row>
    <row r="419" spans="1:5" x14ac:dyDescent="0.15">
      <c r="A419" t="s">
        <v>2336</v>
      </c>
      <c r="B419" t="s">
        <v>3711</v>
      </c>
      <c r="C419" t="s">
        <v>1125</v>
      </c>
      <c r="D419" t="s">
        <v>1806</v>
      </c>
      <c r="E419" t="s">
        <v>1320</v>
      </c>
    </row>
    <row r="420" spans="1:5" x14ac:dyDescent="0.15">
      <c r="A420" t="s">
        <v>5581</v>
      </c>
      <c r="B420" t="s">
        <v>3712</v>
      </c>
      <c r="C420" t="s">
        <v>399</v>
      </c>
      <c r="D420" t="s">
        <v>1806</v>
      </c>
      <c r="E420" t="s">
        <v>15</v>
      </c>
    </row>
    <row r="421" spans="1:5" x14ac:dyDescent="0.15">
      <c r="A421" t="s">
        <v>6411</v>
      </c>
      <c r="B421" t="s">
        <v>5170</v>
      </c>
      <c r="C421" t="s">
        <v>2223</v>
      </c>
      <c r="D421" t="s">
        <v>1806</v>
      </c>
      <c r="E421" t="s">
        <v>2225</v>
      </c>
    </row>
    <row r="422" spans="1:5" x14ac:dyDescent="0.15">
      <c r="A422" t="s">
        <v>6412</v>
      </c>
      <c r="B422" t="s">
        <v>1475</v>
      </c>
      <c r="C422" t="s">
        <v>2228</v>
      </c>
      <c r="D422" t="s">
        <v>1806</v>
      </c>
      <c r="E422" t="s">
        <v>20</v>
      </c>
    </row>
    <row r="423" spans="1:5" x14ac:dyDescent="0.15">
      <c r="A423" t="s">
        <v>5387</v>
      </c>
      <c r="B423" t="s">
        <v>4933</v>
      </c>
      <c r="C423" t="s">
        <v>1839</v>
      </c>
      <c r="D423" t="s">
        <v>1806</v>
      </c>
      <c r="E423" t="s">
        <v>1595</v>
      </c>
    </row>
    <row r="424" spans="1:5" x14ac:dyDescent="0.15">
      <c r="A424" t="s">
        <v>6413</v>
      </c>
      <c r="B424" t="s">
        <v>2165</v>
      </c>
      <c r="C424" t="s">
        <v>2229</v>
      </c>
      <c r="D424" t="s">
        <v>1806</v>
      </c>
      <c r="E424" t="s">
        <v>1589</v>
      </c>
    </row>
    <row r="425" spans="1:5" x14ac:dyDescent="0.15">
      <c r="A425" t="s">
        <v>6414</v>
      </c>
      <c r="B425" s="209" t="s">
        <v>7369</v>
      </c>
      <c r="C425" t="s">
        <v>1418</v>
      </c>
      <c r="D425" t="s">
        <v>1806</v>
      </c>
      <c r="E425" t="s">
        <v>2233</v>
      </c>
    </row>
    <row r="426" spans="1:5" x14ac:dyDescent="0.15">
      <c r="A426" t="s">
        <v>6415</v>
      </c>
      <c r="B426" t="s">
        <v>3500</v>
      </c>
      <c r="C426" t="s">
        <v>1246</v>
      </c>
      <c r="D426" t="s">
        <v>1806</v>
      </c>
      <c r="E426" t="s">
        <v>2236</v>
      </c>
    </row>
    <row r="427" spans="1:5" x14ac:dyDescent="0.15">
      <c r="A427" t="s">
        <v>4623</v>
      </c>
      <c r="B427" t="s">
        <v>376</v>
      </c>
      <c r="C427" t="s">
        <v>2239</v>
      </c>
      <c r="D427" t="s">
        <v>1806</v>
      </c>
      <c r="E427" t="s">
        <v>2244</v>
      </c>
    </row>
    <row r="428" spans="1:5" x14ac:dyDescent="0.15">
      <c r="A428" t="s">
        <v>5154</v>
      </c>
      <c r="B428" t="s">
        <v>1047</v>
      </c>
      <c r="C428" t="s">
        <v>1046</v>
      </c>
      <c r="D428" t="s">
        <v>1806</v>
      </c>
      <c r="E428" t="s">
        <v>2172</v>
      </c>
    </row>
    <row r="429" spans="1:5" x14ac:dyDescent="0.15">
      <c r="A429" t="s">
        <v>4603</v>
      </c>
      <c r="B429" t="s">
        <v>5171</v>
      </c>
      <c r="C429" t="s">
        <v>228</v>
      </c>
      <c r="D429" t="s">
        <v>1806</v>
      </c>
      <c r="E429" t="s">
        <v>2250</v>
      </c>
    </row>
    <row r="430" spans="1:5" x14ac:dyDescent="0.15">
      <c r="A430" t="s">
        <v>6416</v>
      </c>
      <c r="B430" t="s">
        <v>5173</v>
      </c>
      <c r="C430" t="s">
        <v>2254</v>
      </c>
      <c r="D430" t="s">
        <v>1806</v>
      </c>
      <c r="E430" t="s">
        <v>2256</v>
      </c>
    </row>
    <row r="431" spans="1:5" x14ac:dyDescent="0.15">
      <c r="A431" t="s">
        <v>6417</v>
      </c>
      <c r="B431" t="s">
        <v>1523</v>
      </c>
      <c r="C431" t="s">
        <v>2266</v>
      </c>
      <c r="D431" t="s">
        <v>1806</v>
      </c>
      <c r="E431" t="s">
        <v>2208</v>
      </c>
    </row>
    <row r="432" spans="1:5" x14ac:dyDescent="0.15">
      <c r="A432" t="s">
        <v>6418</v>
      </c>
      <c r="B432" t="s">
        <v>5175</v>
      </c>
      <c r="C432" t="s">
        <v>812</v>
      </c>
      <c r="D432" t="s">
        <v>1806</v>
      </c>
      <c r="E432" t="s">
        <v>361</v>
      </c>
    </row>
    <row r="433" spans="1:5" x14ac:dyDescent="0.15">
      <c r="A433" t="s">
        <v>2078</v>
      </c>
      <c r="B433" t="s">
        <v>5176</v>
      </c>
      <c r="C433" t="s">
        <v>1434</v>
      </c>
      <c r="D433" t="s">
        <v>1806</v>
      </c>
      <c r="E433" t="s">
        <v>2260</v>
      </c>
    </row>
    <row r="434" spans="1:5" x14ac:dyDescent="0.15">
      <c r="A434" t="s">
        <v>4364</v>
      </c>
      <c r="B434" t="s">
        <v>5178</v>
      </c>
      <c r="C434" t="s">
        <v>1828</v>
      </c>
      <c r="D434" t="s">
        <v>1806</v>
      </c>
      <c r="E434" t="s">
        <v>2267</v>
      </c>
    </row>
    <row r="435" spans="1:5" x14ac:dyDescent="0.15">
      <c r="A435" t="s">
        <v>6419</v>
      </c>
      <c r="B435" t="s">
        <v>4015</v>
      </c>
      <c r="C435" t="s">
        <v>2271</v>
      </c>
      <c r="D435" t="s">
        <v>1806</v>
      </c>
      <c r="E435" t="s">
        <v>2273</v>
      </c>
    </row>
    <row r="436" spans="1:5" x14ac:dyDescent="0.15">
      <c r="A436" t="s">
        <v>6420</v>
      </c>
      <c r="B436" t="s">
        <v>178</v>
      </c>
      <c r="C436" t="s">
        <v>1686</v>
      </c>
      <c r="D436" t="s">
        <v>1806</v>
      </c>
      <c r="E436" t="s">
        <v>167</v>
      </c>
    </row>
    <row r="437" spans="1:5" x14ac:dyDescent="0.15">
      <c r="A437" t="s">
        <v>3686</v>
      </c>
      <c r="B437" t="s">
        <v>5179</v>
      </c>
      <c r="C437" t="s">
        <v>2279</v>
      </c>
      <c r="D437" t="s">
        <v>1806</v>
      </c>
      <c r="E437" t="s">
        <v>2131</v>
      </c>
    </row>
    <row r="438" spans="1:5" x14ac:dyDescent="0.15">
      <c r="A438" t="s">
        <v>6223</v>
      </c>
      <c r="B438" t="s">
        <v>4967</v>
      </c>
      <c r="C438" t="s">
        <v>2283</v>
      </c>
      <c r="D438" t="s">
        <v>1806</v>
      </c>
      <c r="E438" t="s">
        <v>2212</v>
      </c>
    </row>
    <row r="439" spans="1:5" x14ac:dyDescent="0.15">
      <c r="A439" t="s">
        <v>6421</v>
      </c>
      <c r="B439" t="s">
        <v>4839</v>
      </c>
      <c r="C439" t="s">
        <v>2286</v>
      </c>
      <c r="D439" t="s">
        <v>1806</v>
      </c>
      <c r="E439" t="s">
        <v>2291</v>
      </c>
    </row>
    <row r="440" spans="1:5" x14ac:dyDescent="0.15">
      <c r="A440" t="s">
        <v>2</v>
      </c>
      <c r="B440" t="s">
        <v>3745</v>
      </c>
      <c r="C440" t="s">
        <v>2074</v>
      </c>
      <c r="D440" t="s">
        <v>1806</v>
      </c>
      <c r="E440" t="s">
        <v>2085</v>
      </c>
    </row>
    <row r="441" spans="1:5" x14ac:dyDescent="0.15">
      <c r="A441" t="s">
        <v>6422</v>
      </c>
      <c r="B441" t="s">
        <v>5180</v>
      </c>
      <c r="C441" t="s">
        <v>159</v>
      </c>
      <c r="D441" t="s">
        <v>1806</v>
      </c>
      <c r="E441" t="s">
        <v>1038</v>
      </c>
    </row>
    <row r="442" spans="1:5" x14ac:dyDescent="0.15">
      <c r="A442" t="s">
        <v>4545</v>
      </c>
      <c r="B442" t="s">
        <v>5181</v>
      </c>
      <c r="C442" t="s">
        <v>2295</v>
      </c>
      <c r="D442" t="s">
        <v>1806</v>
      </c>
      <c r="E442" t="s">
        <v>2300</v>
      </c>
    </row>
    <row r="443" spans="1:5" x14ac:dyDescent="0.15">
      <c r="A443" t="s">
        <v>6423</v>
      </c>
      <c r="B443" t="s">
        <v>2762</v>
      </c>
      <c r="C443" t="s">
        <v>1283</v>
      </c>
      <c r="D443" t="s">
        <v>1806</v>
      </c>
      <c r="E443" t="s">
        <v>1481</v>
      </c>
    </row>
    <row r="444" spans="1:5" x14ac:dyDescent="0.15">
      <c r="A444" t="s">
        <v>6424</v>
      </c>
      <c r="B444" t="s">
        <v>5183</v>
      </c>
      <c r="C444" t="s">
        <v>70</v>
      </c>
      <c r="D444" t="s">
        <v>1806</v>
      </c>
      <c r="E444" t="s">
        <v>2127</v>
      </c>
    </row>
    <row r="445" spans="1:5" x14ac:dyDescent="0.15">
      <c r="A445" t="s">
        <v>6425</v>
      </c>
      <c r="B445" t="s">
        <v>5184</v>
      </c>
      <c r="C445" t="s">
        <v>2060</v>
      </c>
      <c r="D445" t="s">
        <v>1806</v>
      </c>
      <c r="E445" t="s">
        <v>1114</v>
      </c>
    </row>
    <row r="446" spans="1:5" x14ac:dyDescent="0.15">
      <c r="A446" t="s">
        <v>460</v>
      </c>
      <c r="B446" t="s">
        <v>1928</v>
      </c>
      <c r="C446" t="s">
        <v>2113</v>
      </c>
      <c r="D446" t="s">
        <v>1806</v>
      </c>
      <c r="E446" t="s">
        <v>288</v>
      </c>
    </row>
    <row r="447" spans="1:5" x14ac:dyDescent="0.15">
      <c r="A447" t="s">
        <v>6145</v>
      </c>
      <c r="B447" t="s">
        <v>569</v>
      </c>
      <c r="C447" t="s">
        <v>2301</v>
      </c>
      <c r="D447" t="s">
        <v>1806</v>
      </c>
      <c r="E447" t="s">
        <v>918</v>
      </c>
    </row>
    <row r="448" spans="1:5" x14ac:dyDescent="0.15">
      <c r="A448" t="s">
        <v>6427</v>
      </c>
      <c r="B448" t="s">
        <v>5185</v>
      </c>
      <c r="C448" t="s">
        <v>2304</v>
      </c>
      <c r="D448" t="s">
        <v>1806</v>
      </c>
      <c r="E448" t="s">
        <v>1432</v>
      </c>
    </row>
    <row r="449" spans="1:5" x14ac:dyDescent="0.15">
      <c r="A449" t="s">
        <v>5513</v>
      </c>
      <c r="B449" t="s">
        <v>1478</v>
      </c>
      <c r="C449" t="s">
        <v>1848</v>
      </c>
      <c r="D449" t="s">
        <v>1806</v>
      </c>
      <c r="E449" t="s">
        <v>2311</v>
      </c>
    </row>
    <row r="450" spans="1:5" x14ac:dyDescent="0.15">
      <c r="A450" t="s">
        <v>6428</v>
      </c>
      <c r="B450" t="s">
        <v>5186</v>
      </c>
      <c r="C450" t="s">
        <v>2316</v>
      </c>
      <c r="D450" t="s">
        <v>1806</v>
      </c>
      <c r="E450" t="s">
        <v>2317</v>
      </c>
    </row>
    <row r="451" spans="1:5" x14ac:dyDescent="0.15">
      <c r="A451" t="s">
        <v>6429</v>
      </c>
      <c r="B451" t="s">
        <v>5187</v>
      </c>
      <c r="C451" t="s">
        <v>2320</v>
      </c>
      <c r="D451" t="s">
        <v>1806</v>
      </c>
      <c r="E451" t="s">
        <v>808</v>
      </c>
    </row>
    <row r="452" spans="1:5" x14ac:dyDescent="0.15">
      <c r="A452" t="s">
        <v>6430</v>
      </c>
      <c r="B452" t="s">
        <v>3307</v>
      </c>
      <c r="C452" t="s">
        <v>909</v>
      </c>
      <c r="D452" t="s">
        <v>1806</v>
      </c>
      <c r="E452" t="s">
        <v>2322</v>
      </c>
    </row>
    <row r="453" spans="1:5" x14ac:dyDescent="0.15">
      <c r="A453" t="s">
        <v>280</v>
      </c>
      <c r="B453" t="s">
        <v>1311</v>
      </c>
      <c r="C453" t="s">
        <v>2324</v>
      </c>
      <c r="D453" t="s">
        <v>1806</v>
      </c>
      <c r="E453" t="s">
        <v>2082</v>
      </c>
    </row>
    <row r="454" spans="1:5" x14ac:dyDescent="0.15">
      <c r="A454" t="s">
        <v>6432</v>
      </c>
      <c r="B454" t="s">
        <v>2310</v>
      </c>
      <c r="C454" t="s">
        <v>2327</v>
      </c>
      <c r="D454" t="s">
        <v>1806</v>
      </c>
      <c r="E454" t="s">
        <v>879</v>
      </c>
    </row>
    <row r="455" spans="1:5" x14ac:dyDescent="0.15">
      <c r="A455" t="s">
        <v>5083</v>
      </c>
      <c r="B455" t="s">
        <v>5188</v>
      </c>
      <c r="C455" t="s">
        <v>1993</v>
      </c>
      <c r="D455" t="s">
        <v>1806</v>
      </c>
      <c r="E455" t="s">
        <v>855</v>
      </c>
    </row>
    <row r="456" spans="1:5" x14ac:dyDescent="0.15">
      <c r="A456" t="s">
        <v>6434</v>
      </c>
      <c r="B456" t="s">
        <v>2797</v>
      </c>
      <c r="C456" t="s">
        <v>2314</v>
      </c>
      <c r="D456" t="s">
        <v>1806</v>
      </c>
      <c r="E456" t="s">
        <v>1922</v>
      </c>
    </row>
    <row r="457" spans="1:5" x14ac:dyDescent="0.15">
      <c r="A457" t="s">
        <v>6435</v>
      </c>
      <c r="B457" t="s">
        <v>637</v>
      </c>
      <c r="C457" t="s">
        <v>2333</v>
      </c>
      <c r="D457" t="s">
        <v>1806</v>
      </c>
      <c r="E457" t="s">
        <v>2335</v>
      </c>
    </row>
    <row r="458" spans="1:5" x14ac:dyDescent="0.15">
      <c r="A458" t="s">
        <v>6436</v>
      </c>
      <c r="B458" t="s">
        <v>5189</v>
      </c>
      <c r="C458" t="s">
        <v>2337</v>
      </c>
      <c r="D458" t="s">
        <v>1806</v>
      </c>
      <c r="E458" t="s">
        <v>2338</v>
      </c>
    </row>
    <row r="459" spans="1:5" x14ac:dyDescent="0.15">
      <c r="A459" t="s">
        <v>6437</v>
      </c>
      <c r="B459" t="s">
        <v>1470</v>
      </c>
      <c r="C459" t="s">
        <v>2154</v>
      </c>
      <c r="D459" t="s">
        <v>1806</v>
      </c>
      <c r="E459" t="s">
        <v>2342</v>
      </c>
    </row>
    <row r="460" spans="1:5" x14ac:dyDescent="0.15">
      <c r="A460" t="s">
        <v>1237</v>
      </c>
      <c r="B460" t="s">
        <v>7087</v>
      </c>
      <c r="C460" t="s">
        <v>6127</v>
      </c>
      <c r="D460" t="s">
        <v>1237</v>
      </c>
    </row>
    <row r="461" spans="1:5" x14ac:dyDescent="0.15">
      <c r="A461" t="s">
        <v>6100</v>
      </c>
      <c r="B461" t="s">
        <v>1291</v>
      </c>
      <c r="C461" t="s">
        <v>800</v>
      </c>
      <c r="D461" t="s">
        <v>1237</v>
      </c>
      <c r="E461" t="s">
        <v>2343</v>
      </c>
    </row>
    <row r="462" spans="1:5" x14ac:dyDescent="0.15">
      <c r="A462" t="s">
        <v>3111</v>
      </c>
      <c r="B462" t="s">
        <v>5190</v>
      </c>
      <c r="C462" t="s">
        <v>1354</v>
      </c>
      <c r="D462" t="s">
        <v>1237</v>
      </c>
      <c r="E462" t="s">
        <v>1521</v>
      </c>
    </row>
    <row r="463" spans="1:5" x14ac:dyDescent="0.15">
      <c r="A463" t="s">
        <v>6438</v>
      </c>
      <c r="B463" t="s">
        <v>5191</v>
      </c>
      <c r="C463" t="s">
        <v>2347</v>
      </c>
      <c r="D463" t="s">
        <v>1237</v>
      </c>
      <c r="E463" t="s">
        <v>1052</v>
      </c>
    </row>
    <row r="464" spans="1:5" x14ac:dyDescent="0.15">
      <c r="A464" t="s">
        <v>6439</v>
      </c>
      <c r="B464" t="s">
        <v>5193</v>
      </c>
      <c r="C464" t="s">
        <v>2352</v>
      </c>
      <c r="D464" t="s">
        <v>1237</v>
      </c>
      <c r="E464" t="s">
        <v>2355</v>
      </c>
    </row>
    <row r="465" spans="1:5" x14ac:dyDescent="0.15">
      <c r="A465" t="s">
        <v>6440</v>
      </c>
      <c r="B465" t="s">
        <v>470</v>
      </c>
      <c r="C465" t="s">
        <v>2179</v>
      </c>
      <c r="D465" t="s">
        <v>1237</v>
      </c>
      <c r="E465" t="s">
        <v>2361</v>
      </c>
    </row>
    <row r="466" spans="1:5" x14ac:dyDescent="0.15">
      <c r="A466" t="s">
        <v>6441</v>
      </c>
      <c r="B466" t="s">
        <v>5194</v>
      </c>
      <c r="C466" t="s">
        <v>1045</v>
      </c>
      <c r="D466" t="s">
        <v>1237</v>
      </c>
      <c r="E466" t="s">
        <v>2363</v>
      </c>
    </row>
    <row r="467" spans="1:5" x14ac:dyDescent="0.15">
      <c r="A467" t="s">
        <v>6442</v>
      </c>
      <c r="B467" t="s">
        <v>1263</v>
      </c>
      <c r="C467" t="s">
        <v>1697</v>
      </c>
      <c r="D467" t="s">
        <v>1237</v>
      </c>
      <c r="E467" t="s">
        <v>2365</v>
      </c>
    </row>
    <row r="468" spans="1:5" x14ac:dyDescent="0.15">
      <c r="A468" t="s">
        <v>2714</v>
      </c>
      <c r="B468" t="s">
        <v>5195</v>
      </c>
      <c r="C468" t="s">
        <v>2366</v>
      </c>
      <c r="D468" t="s">
        <v>1237</v>
      </c>
      <c r="E468" t="s">
        <v>998</v>
      </c>
    </row>
    <row r="469" spans="1:5" x14ac:dyDescent="0.15">
      <c r="A469" t="s">
        <v>6443</v>
      </c>
      <c r="B469" t="s">
        <v>5197</v>
      </c>
      <c r="C469" t="s">
        <v>2368</v>
      </c>
      <c r="D469" t="s">
        <v>1237</v>
      </c>
      <c r="E469" t="s">
        <v>2370</v>
      </c>
    </row>
    <row r="470" spans="1:5" x14ac:dyDescent="0.15">
      <c r="A470" t="s">
        <v>2211</v>
      </c>
      <c r="B470" t="s">
        <v>5198</v>
      </c>
      <c r="C470" t="s">
        <v>2375</v>
      </c>
      <c r="D470" t="s">
        <v>1237</v>
      </c>
      <c r="E470" t="s">
        <v>1301</v>
      </c>
    </row>
    <row r="471" spans="1:5" x14ac:dyDescent="0.15">
      <c r="A471" t="s">
        <v>6444</v>
      </c>
      <c r="B471" t="s">
        <v>4309</v>
      </c>
      <c r="C471" t="s">
        <v>2381</v>
      </c>
      <c r="D471" t="s">
        <v>1237</v>
      </c>
      <c r="E471" t="s">
        <v>2383</v>
      </c>
    </row>
    <row r="472" spans="1:5" x14ac:dyDescent="0.15">
      <c r="A472" t="s">
        <v>1503</v>
      </c>
      <c r="B472" t="s">
        <v>1259</v>
      </c>
      <c r="C472" t="s">
        <v>1464</v>
      </c>
      <c r="D472" t="s">
        <v>1237</v>
      </c>
      <c r="E472" t="s">
        <v>295</v>
      </c>
    </row>
    <row r="473" spans="1:5" x14ac:dyDescent="0.15">
      <c r="A473" t="s">
        <v>6445</v>
      </c>
      <c r="B473" t="s">
        <v>2559</v>
      </c>
      <c r="C473" t="s">
        <v>2374</v>
      </c>
      <c r="D473" t="s">
        <v>1237</v>
      </c>
      <c r="E473" t="s">
        <v>2385</v>
      </c>
    </row>
    <row r="474" spans="1:5" x14ac:dyDescent="0.15">
      <c r="A474" t="s">
        <v>6446</v>
      </c>
      <c r="B474" t="s">
        <v>5200</v>
      </c>
      <c r="C474" t="s">
        <v>1357</v>
      </c>
      <c r="D474" t="s">
        <v>1237</v>
      </c>
      <c r="E474" t="s">
        <v>1480</v>
      </c>
    </row>
    <row r="475" spans="1:5" x14ac:dyDescent="0.15">
      <c r="A475" t="s">
        <v>6448</v>
      </c>
      <c r="B475" t="s">
        <v>759</v>
      </c>
      <c r="C475" t="s">
        <v>1317</v>
      </c>
      <c r="D475" t="s">
        <v>1237</v>
      </c>
      <c r="E475" t="s">
        <v>1622</v>
      </c>
    </row>
    <row r="476" spans="1:5" x14ac:dyDescent="0.15">
      <c r="A476" t="s">
        <v>2289</v>
      </c>
      <c r="B476" t="s">
        <v>3705</v>
      </c>
      <c r="C476" t="s">
        <v>2388</v>
      </c>
      <c r="D476" t="s">
        <v>1237</v>
      </c>
      <c r="E476" t="s">
        <v>2390</v>
      </c>
    </row>
    <row r="477" spans="1:5" x14ac:dyDescent="0.15">
      <c r="A477" t="s">
        <v>6449</v>
      </c>
      <c r="B477" t="s">
        <v>2840</v>
      </c>
      <c r="C477" t="s">
        <v>1807</v>
      </c>
      <c r="D477" t="s">
        <v>1237</v>
      </c>
      <c r="E477" t="s">
        <v>1410</v>
      </c>
    </row>
    <row r="478" spans="1:5" x14ac:dyDescent="0.15">
      <c r="A478" t="s">
        <v>5860</v>
      </c>
      <c r="B478" t="s">
        <v>5150</v>
      </c>
      <c r="C478" t="s">
        <v>2393</v>
      </c>
      <c r="D478" t="s">
        <v>1237</v>
      </c>
      <c r="E478" t="s">
        <v>2398</v>
      </c>
    </row>
    <row r="479" spans="1:5" x14ac:dyDescent="0.15">
      <c r="A479" t="s">
        <v>5247</v>
      </c>
      <c r="B479" t="s">
        <v>2242</v>
      </c>
      <c r="C479" t="s">
        <v>2141</v>
      </c>
      <c r="D479" t="s">
        <v>1237</v>
      </c>
      <c r="E479" t="s">
        <v>272</v>
      </c>
    </row>
    <row r="480" spans="1:5" x14ac:dyDescent="0.15">
      <c r="A480" t="s">
        <v>6451</v>
      </c>
      <c r="B480" t="s">
        <v>5201</v>
      </c>
      <c r="C480" t="s">
        <v>65</v>
      </c>
      <c r="D480" t="s">
        <v>1237</v>
      </c>
      <c r="E480" t="s">
        <v>2357</v>
      </c>
    </row>
    <row r="481" spans="1:5" x14ac:dyDescent="0.15">
      <c r="A481" t="s">
        <v>3982</v>
      </c>
      <c r="B481" t="s">
        <v>5203</v>
      </c>
      <c r="C481" t="s">
        <v>489</v>
      </c>
      <c r="D481" t="s">
        <v>1237</v>
      </c>
      <c r="E481" t="s">
        <v>826</v>
      </c>
    </row>
    <row r="482" spans="1:5" x14ac:dyDescent="0.15">
      <c r="A482" t="s">
        <v>5840</v>
      </c>
      <c r="B482" t="s">
        <v>5134</v>
      </c>
      <c r="C482" t="s">
        <v>2399</v>
      </c>
      <c r="D482" t="s">
        <v>1237</v>
      </c>
      <c r="E482" t="s">
        <v>1648</v>
      </c>
    </row>
    <row r="483" spans="1:5" x14ac:dyDescent="0.15">
      <c r="A483" t="s">
        <v>6452</v>
      </c>
      <c r="B483" t="s">
        <v>4053</v>
      </c>
      <c r="C483" t="s">
        <v>2403</v>
      </c>
      <c r="D483" t="s">
        <v>1237</v>
      </c>
      <c r="E483" t="s">
        <v>2409</v>
      </c>
    </row>
    <row r="484" spans="1:5" x14ac:dyDescent="0.15">
      <c r="A484" t="s">
        <v>5678</v>
      </c>
      <c r="B484" t="s">
        <v>1436</v>
      </c>
      <c r="C484" t="s">
        <v>576</v>
      </c>
      <c r="D484" t="s">
        <v>1237</v>
      </c>
      <c r="E484" t="s">
        <v>279</v>
      </c>
    </row>
    <row r="485" spans="1:5" x14ac:dyDescent="0.15">
      <c r="A485" t="s">
        <v>6453</v>
      </c>
      <c r="B485" t="s">
        <v>5204</v>
      </c>
      <c r="C485" t="s">
        <v>2411</v>
      </c>
      <c r="D485" t="s">
        <v>1237</v>
      </c>
      <c r="E485" t="s">
        <v>957</v>
      </c>
    </row>
    <row r="486" spans="1:5" x14ac:dyDescent="0.15">
      <c r="A486" t="s">
        <v>2421</v>
      </c>
      <c r="B486" t="s">
        <v>348</v>
      </c>
      <c r="C486" t="s">
        <v>5985</v>
      </c>
      <c r="D486" t="s">
        <v>2421</v>
      </c>
    </row>
    <row r="487" spans="1:5" x14ac:dyDescent="0.15">
      <c r="A487" t="s">
        <v>6454</v>
      </c>
      <c r="B487" t="s">
        <v>4585</v>
      </c>
      <c r="C487" t="s">
        <v>2415</v>
      </c>
      <c r="D487" t="s">
        <v>2421</v>
      </c>
      <c r="E487" t="s">
        <v>1235</v>
      </c>
    </row>
    <row r="488" spans="1:5" x14ac:dyDescent="0.15">
      <c r="A488" t="s">
        <v>1442</v>
      </c>
      <c r="B488" t="s">
        <v>2339</v>
      </c>
      <c r="C488" t="s">
        <v>2111</v>
      </c>
      <c r="D488" t="s">
        <v>2421</v>
      </c>
      <c r="E488" t="s">
        <v>2424</v>
      </c>
    </row>
    <row r="489" spans="1:5" x14ac:dyDescent="0.15">
      <c r="A489" t="s">
        <v>6455</v>
      </c>
      <c r="B489" t="s">
        <v>1721</v>
      </c>
      <c r="C489" t="s">
        <v>1304</v>
      </c>
      <c r="D489" t="s">
        <v>2421</v>
      </c>
      <c r="E489" t="s">
        <v>1794</v>
      </c>
    </row>
    <row r="490" spans="1:5" x14ac:dyDescent="0.15">
      <c r="A490" t="s">
        <v>3823</v>
      </c>
      <c r="B490" t="s">
        <v>1349</v>
      </c>
      <c r="C490" t="s">
        <v>2425</v>
      </c>
      <c r="D490" t="s">
        <v>2421</v>
      </c>
      <c r="E490" t="s">
        <v>2430</v>
      </c>
    </row>
    <row r="491" spans="1:5" x14ac:dyDescent="0.15">
      <c r="A491" t="s">
        <v>2132</v>
      </c>
      <c r="B491" t="s">
        <v>585</v>
      </c>
      <c r="C491" t="s">
        <v>2434</v>
      </c>
      <c r="D491" t="s">
        <v>2421</v>
      </c>
      <c r="E491" t="s">
        <v>2437</v>
      </c>
    </row>
    <row r="492" spans="1:5" x14ac:dyDescent="0.15">
      <c r="A492" t="s">
        <v>6457</v>
      </c>
      <c r="B492" t="s">
        <v>3680</v>
      </c>
      <c r="C492" t="s">
        <v>2203</v>
      </c>
      <c r="D492" t="s">
        <v>2421</v>
      </c>
      <c r="E492" t="s">
        <v>888</v>
      </c>
    </row>
    <row r="493" spans="1:5" x14ac:dyDescent="0.15">
      <c r="A493" t="s">
        <v>6458</v>
      </c>
      <c r="B493" t="s">
        <v>3963</v>
      </c>
      <c r="C493" t="s">
        <v>21</v>
      </c>
      <c r="D493" t="s">
        <v>2421</v>
      </c>
      <c r="E493" t="s">
        <v>2441</v>
      </c>
    </row>
    <row r="494" spans="1:5" x14ac:dyDescent="0.15">
      <c r="A494" t="s">
        <v>6459</v>
      </c>
      <c r="B494" t="s">
        <v>3120</v>
      </c>
      <c r="C494" t="s">
        <v>28</v>
      </c>
      <c r="D494" t="s">
        <v>2421</v>
      </c>
      <c r="E494" t="s">
        <v>2056</v>
      </c>
    </row>
    <row r="495" spans="1:5" x14ac:dyDescent="0.15">
      <c r="A495" t="s">
        <v>6460</v>
      </c>
      <c r="B495" t="s">
        <v>5205</v>
      </c>
      <c r="C495" t="s">
        <v>2449</v>
      </c>
      <c r="D495" t="s">
        <v>2421</v>
      </c>
      <c r="E495" t="s">
        <v>354</v>
      </c>
    </row>
    <row r="496" spans="1:5" x14ac:dyDescent="0.15">
      <c r="A496" t="s">
        <v>4905</v>
      </c>
      <c r="B496" t="s">
        <v>4287</v>
      </c>
      <c r="C496" t="s">
        <v>140</v>
      </c>
      <c r="D496" t="s">
        <v>2421</v>
      </c>
      <c r="E496" t="s">
        <v>2453</v>
      </c>
    </row>
    <row r="497" spans="1:5" x14ac:dyDescent="0.15">
      <c r="A497" t="s">
        <v>6461</v>
      </c>
      <c r="B497" t="s">
        <v>1592</v>
      </c>
      <c r="C497" t="s">
        <v>429</v>
      </c>
      <c r="D497" t="s">
        <v>2421</v>
      </c>
      <c r="E497" t="s">
        <v>2235</v>
      </c>
    </row>
    <row r="498" spans="1:5" x14ac:dyDescent="0.15">
      <c r="A498" t="s">
        <v>2788</v>
      </c>
      <c r="B498" t="s">
        <v>5206</v>
      </c>
      <c r="C498" t="s">
        <v>2207</v>
      </c>
      <c r="D498" t="s">
        <v>2421</v>
      </c>
      <c r="E498" t="s">
        <v>2457</v>
      </c>
    </row>
    <row r="499" spans="1:5" x14ac:dyDescent="0.15">
      <c r="A499" t="s">
        <v>1203</v>
      </c>
      <c r="B499" t="s">
        <v>5168</v>
      </c>
      <c r="C499" t="s">
        <v>476</v>
      </c>
      <c r="D499" t="s">
        <v>2421</v>
      </c>
      <c r="E499" t="s">
        <v>2460</v>
      </c>
    </row>
    <row r="500" spans="1:5" x14ac:dyDescent="0.15">
      <c r="A500" t="s">
        <v>6462</v>
      </c>
      <c r="B500" t="s">
        <v>3485</v>
      </c>
      <c r="C500" t="s">
        <v>2466</v>
      </c>
      <c r="D500" t="s">
        <v>2421</v>
      </c>
      <c r="E500" t="s">
        <v>2468</v>
      </c>
    </row>
    <row r="501" spans="1:5" x14ac:dyDescent="0.15">
      <c r="A501" t="s">
        <v>1681</v>
      </c>
      <c r="B501" t="s">
        <v>5207</v>
      </c>
      <c r="C501" t="s">
        <v>2470</v>
      </c>
      <c r="D501" t="s">
        <v>2421</v>
      </c>
      <c r="E501" t="s">
        <v>156</v>
      </c>
    </row>
    <row r="502" spans="1:5" x14ac:dyDescent="0.15">
      <c r="A502" t="s">
        <v>6463</v>
      </c>
      <c r="B502" t="s">
        <v>5209</v>
      </c>
      <c r="C502" t="s">
        <v>2463</v>
      </c>
      <c r="D502" t="s">
        <v>2421</v>
      </c>
      <c r="E502" t="s">
        <v>2259</v>
      </c>
    </row>
    <row r="503" spans="1:5" x14ac:dyDescent="0.15">
      <c r="A503" t="s">
        <v>6464</v>
      </c>
      <c r="B503" t="s">
        <v>5211</v>
      </c>
      <c r="C503" t="s">
        <v>2473</v>
      </c>
      <c r="D503" t="s">
        <v>2421</v>
      </c>
      <c r="E503" t="s">
        <v>2476</v>
      </c>
    </row>
    <row r="504" spans="1:5" x14ac:dyDescent="0.15">
      <c r="A504" t="s">
        <v>5683</v>
      </c>
      <c r="B504" t="s">
        <v>5213</v>
      </c>
      <c r="C504" t="s">
        <v>2479</v>
      </c>
      <c r="D504" t="s">
        <v>2421</v>
      </c>
      <c r="E504" t="s">
        <v>1812</v>
      </c>
    </row>
    <row r="505" spans="1:5" x14ac:dyDescent="0.15">
      <c r="A505" t="s">
        <v>6465</v>
      </c>
      <c r="B505" t="s">
        <v>2994</v>
      </c>
      <c r="C505" t="s">
        <v>1757</v>
      </c>
      <c r="D505" t="s">
        <v>2421</v>
      </c>
      <c r="E505" t="s">
        <v>1159</v>
      </c>
    </row>
    <row r="506" spans="1:5" x14ac:dyDescent="0.15">
      <c r="A506" t="s">
        <v>6466</v>
      </c>
      <c r="B506" t="s">
        <v>583</v>
      </c>
      <c r="C506" t="s">
        <v>1835</v>
      </c>
      <c r="D506" t="s">
        <v>2421</v>
      </c>
      <c r="E506" t="s">
        <v>229</v>
      </c>
    </row>
    <row r="507" spans="1:5" x14ac:dyDescent="0.15">
      <c r="A507" t="s">
        <v>3198</v>
      </c>
      <c r="B507" t="s">
        <v>3539</v>
      </c>
      <c r="C507" t="s">
        <v>2481</v>
      </c>
      <c r="D507" t="s">
        <v>2421</v>
      </c>
      <c r="E507" t="s">
        <v>2486</v>
      </c>
    </row>
    <row r="508" spans="1:5" x14ac:dyDescent="0.15">
      <c r="A508" t="s">
        <v>6067</v>
      </c>
      <c r="B508" t="s">
        <v>5214</v>
      </c>
      <c r="C508" t="s">
        <v>2488</v>
      </c>
      <c r="D508" t="s">
        <v>2421</v>
      </c>
      <c r="E508" t="s">
        <v>1823</v>
      </c>
    </row>
    <row r="509" spans="1:5" x14ac:dyDescent="0.15">
      <c r="A509" t="s">
        <v>2186</v>
      </c>
      <c r="B509" t="s">
        <v>4146</v>
      </c>
      <c r="C509" t="s">
        <v>2493</v>
      </c>
      <c r="D509" t="s">
        <v>2421</v>
      </c>
      <c r="E509" t="s">
        <v>56</v>
      </c>
    </row>
    <row r="510" spans="1:5" x14ac:dyDescent="0.15">
      <c r="A510" t="s">
        <v>1377</v>
      </c>
      <c r="B510" t="s">
        <v>2657</v>
      </c>
      <c r="C510" t="s">
        <v>1859</v>
      </c>
      <c r="D510" t="s">
        <v>2421</v>
      </c>
      <c r="E510" t="s">
        <v>2017</v>
      </c>
    </row>
    <row r="511" spans="1:5" x14ac:dyDescent="0.15">
      <c r="A511" t="s">
        <v>4461</v>
      </c>
      <c r="B511" t="s">
        <v>2407</v>
      </c>
      <c r="C511" t="s">
        <v>676</v>
      </c>
      <c r="D511" t="s">
        <v>2421</v>
      </c>
      <c r="E511" t="s">
        <v>2495</v>
      </c>
    </row>
    <row r="512" spans="1:5" x14ac:dyDescent="0.15">
      <c r="A512" t="s">
        <v>3255</v>
      </c>
      <c r="B512" t="s">
        <v>1437</v>
      </c>
      <c r="C512" t="s">
        <v>1970</v>
      </c>
      <c r="D512" t="s">
        <v>2421</v>
      </c>
      <c r="E512" t="s">
        <v>2496</v>
      </c>
    </row>
    <row r="513" spans="1:5" x14ac:dyDescent="0.15">
      <c r="A513" t="s">
        <v>6467</v>
      </c>
      <c r="B513" t="s">
        <v>5215</v>
      </c>
      <c r="C513" t="s">
        <v>2007</v>
      </c>
      <c r="D513" t="s">
        <v>2421</v>
      </c>
      <c r="E513" t="s">
        <v>2501</v>
      </c>
    </row>
    <row r="514" spans="1:5" x14ac:dyDescent="0.15">
      <c r="A514" t="s">
        <v>6468</v>
      </c>
      <c r="B514" t="s">
        <v>834</v>
      </c>
      <c r="C514" t="s">
        <v>6037</v>
      </c>
      <c r="D514" t="s">
        <v>2421</v>
      </c>
      <c r="E514" t="s">
        <v>1723</v>
      </c>
    </row>
    <row r="515" spans="1:5" x14ac:dyDescent="0.15">
      <c r="A515" t="s">
        <v>6469</v>
      </c>
      <c r="B515" t="s">
        <v>5216</v>
      </c>
      <c r="C515" t="s">
        <v>2503</v>
      </c>
      <c r="D515" t="s">
        <v>2421</v>
      </c>
      <c r="E515" t="s">
        <v>2364</v>
      </c>
    </row>
    <row r="516" spans="1:5" x14ac:dyDescent="0.15">
      <c r="A516" t="s">
        <v>6470</v>
      </c>
      <c r="B516" t="s">
        <v>1777</v>
      </c>
      <c r="C516" t="s">
        <v>2505</v>
      </c>
      <c r="D516" t="s">
        <v>2421</v>
      </c>
      <c r="E516" t="s">
        <v>2121</v>
      </c>
    </row>
    <row r="517" spans="1:5" x14ac:dyDescent="0.15">
      <c r="A517" t="s">
        <v>2420</v>
      </c>
      <c r="B517" t="s">
        <v>1968</v>
      </c>
      <c r="C517" t="s">
        <v>2428</v>
      </c>
      <c r="D517" t="s">
        <v>2421</v>
      </c>
      <c r="E517" t="s">
        <v>1975</v>
      </c>
    </row>
    <row r="518" spans="1:5" x14ac:dyDescent="0.15">
      <c r="A518" t="s">
        <v>1894</v>
      </c>
      <c r="B518" t="s">
        <v>4894</v>
      </c>
      <c r="C518" t="s">
        <v>2021</v>
      </c>
      <c r="D518" t="s">
        <v>2421</v>
      </c>
      <c r="E518" t="s">
        <v>1737</v>
      </c>
    </row>
    <row r="519" spans="1:5" x14ac:dyDescent="0.15">
      <c r="A519" t="s">
        <v>6471</v>
      </c>
      <c r="B519" t="s">
        <v>2101</v>
      </c>
      <c r="C519" t="s">
        <v>2382</v>
      </c>
      <c r="D519" t="s">
        <v>2421</v>
      </c>
      <c r="E519" t="s">
        <v>1509</v>
      </c>
    </row>
    <row r="520" spans="1:5" x14ac:dyDescent="0.15">
      <c r="A520" t="s">
        <v>6472</v>
      </c>
      <c r="B520" t="s">
        <v>4398</v>
      </c>
      <c r="C520" t="s">
        <v>2509</v>
      </c>
      <c r="D520" t="s">
        <v>2421</v>
      </c>
      <c r="E520" t="s">
        <v>2510</v>
      </c>
    </row>
    <row r="521" spans="1:5" x14ac:dyDescent="0.15">
      <c r="A521" t="s">
        <v>6474</v>
      </c>
      <c r="B521" t="s">
        <v>1272</v>
      </c>
      <c r="C521" t="s">
        <v>2512</v>
      </c>
      <c r="D521" t="s">
        <v>2421</v>
      </c>
      <c r="E521" t="s">
        <v>2514</v>
      </c>
    </row>
    <row r="522" spans="1:5" x14ac:dyDescent="0.15">
      <c r="A522" t="s">
        <v>2522</v>
      </c>
      <c r="B522" t="s">
        <v>5996</v>
      </c>
      <c r="C522" t="s">
        <v>5259</v>
      </c>
      <c r="D522" t="s">
        <v>2522</v>
      </c>
    </row>
    <row r="523" spans="1:5" x14ac:dyDescent="0.15">
      <c r="A523" t="s">
        <v>5371</v>
      </c>
      <c r="B523" t="s">
        <v>3820</v>
      </c>
      <c r="C523" t="s">
        <v>2518</v>
      </c>
      <c r="D523" t="s">
        <v>2522</v>
      </c>
      <c r="E523" t="s">
        <v>2526</v>
      </c>
    </row>
    <row r="524" spans="1:5" x14ac:dyDescent="0.15">
      <c r="A524" t="s">
        <v>6475</v>
      </c>
      <c r="B524" t="s">
        <v>5217</v>
      </c>
      <c r="C524" t="s">
        <v>2528</v>
      </c>
      <c r="D524" t="s">
        <v>2522</v>
      </c>
      <c r="E524" t="s">
        <v>2529</v>
      </c>
    </row>
    <row r="525" spans="1:5" x14ac:dyDescent="0.15">
      <c r="A525" t="s">
        <v>3217</v>
      </c>
      <c r="B525" t="s">
        <v>5220</v>
      </c>
      <c r="C525" t="s">
        <v>1641</v>
      </c>
      <c r="D525" t="s">
        <v>2522</v>
      </c>
      <c r="E525" t="s">
        <v>2530</v>
      </c>
    </row>
    <row r="526" spans="1:5" x14ac:dyDescent="0.15">
      <c r="A526" t="s">
        <v>865</v>
      </c>
      <c r="B526" t="s">
        <v>2567</v>
      </c>
      <c r="C526" t="s">
        <v>2535</v>
      </c>
      <c r="D526" t="s">
        <v>2522</v>
      </c>
      <c r="E526" t="s">
        <v>2532</v>
      </c>
    </row>
    <row r="527" spans="1:5" x14ac:dyDescent="0.15">
      <c r="A527" t="s">
        <v>6476</v>
      </c>
      <c r="B527" t="s">
        <v>3827</v>
      </c>
      <c r="C527" t="s">
        <v>2539</v>
      </c>
      <c r="D527" t="s">
        <v>2522</v>
      </c>
      <c r="E527" t="s">
        <v>2456</v>
      </c>
    </row>
    <row r="528" spans="1:5" x14ac:dyDescent="0.15">
      <c r="A528" t="s">
        <v>1871</v>
      </c>
      <c r="B528" t="s">
        <v>1417</v>
      </c>
      <c r="C528" t="s">
        <v>2542</v>
      </c>
      <c r="D528" t="s">
        <v>2522</v>
      </c>
      <c r="E528" t="s">
        <v>2548</v>
      </c>
    </row>
    <row r="529" spans="1:5" x14ac:dyDescent="0.15">
      <c r="A529" t="s">
        <v>6477</v>
      </c>
      <c r="B529" t="s">
        <v>5221</v>
      </c>
      <c r="C529" t="s">
        <v>2550</v>
      </c>
      <c r="D529" t="s">
        <v>2522</v>
      </c>
      <c r="E529" t="s">
        <v>2553</v>
      </c>
    </row>
    <row r="530" spans="1:5" x14ac:dyDescent="0.15">
      <c r="A530" t="s">
        <v>4238</v>
      </c>
      <c r="B530" t="s">
        <v>5222</v>
      </c>
      <c r="C530" t="s">
        <v>2555</v>
      </c>
      <c r="D530" t="s">
        <v>2522</v>
      </c>
      <c r="E530" t="s">
        <v>2220</v>
      </c>
    </row>
    <row r="531" spans="1:5" x14ac:dyDescent="0.15">
      <c r="A531" t="s">
        <v>6479</v>
      </c>
      <c r="B531" t="s">
        <v>5223</v>
      </c>
      <c r="C531" t="s">
        <v>2556</v>
      </c>
      <c r="D531" t="s">
        <v>2522</v>
      </c>
      <c r="E531" t="s">
        <v>2558</v>
      </c>
    </row>
    <row r="532" spans="1:5" x14ac:dyDescent="0.15">
      <c r="A532" t="s">
        <v>4960</v>
      </c>
      <c r="B532" t="s">
        <v>3101</v>
      </c>
      <c r="C532" t="s">
        <v>2452</v>
      </c>
      <c r="D532" t="s">
        <v>2522</v>
      </c>
      <c r="E532" t="s">
        <v>2561</v>
      </c>
    </row>
    <row r="533" spans="1:5" x14ac:dyDescent="0.15">
      <c r="A533" t="s">
        <v>3071</v>
      </c>
      <c r="B533" t="s">
        <v>1358</v>
      </c>
      <c r="C533" t="s">
        <v>2063</v>
      </c>
      <c r="D533" t="s">
        <v>2522</v>
      </c>
      <c r="E533" t="s">
        <v>2564</v>
      </c>
    </row>
    <row r="534" spans="1:5" x14ac:dyDescent="0.15">
      <c r="A534" t="s">
        <v>5901</v>
      </c>
      <c r="B534" t="s">
        <v>3605</v>
      </c>
      <c r="C534" t="s">
        <v>990</v>
      </c>
      <c r="D534" t="s">
        <v>2522</v>
      </c>
      <c r="E534" t="s">
        <v>822</v>
      </c>
    </row>
    <row r="535" spans="1:5" x14ac:dyDescent="0.15">
      <c r="A535" t="s">
        <v>1520</v>
      </c>
      <c r="B535" t="s">
        <v>5226</v>
      </c>
      <c r="C535" t="s">
        <v>2566</v>
      </c>
      <c r="D535" t="s">
        <v>2522</v>
      </c>
      <c r="E535" t="s">
        <v>2568</v>
      </c>
    </row>
    <row r="536" spans="1:5" x14ac:dyDescent="0.15">
      <c r="A536" t="s">
        <v>5432</v>
      </c>
      <c r="B536" t="s">
        <v>1930</v>
      </c>
      <c r="C536" t="s">
        <v>2570</v>
      </c>
      <c r="D536" t="s">
        <v>2522</v>
      </c>
      <c r="E536" t="s">
        <v>2573</v>
      </c>
    </row>
    <row r="537" spans="1:5" x14ac:dyDescent="0.15">
      <c r="A537" t="s">
        <v>6480</v>
      </c>
      <c r="B537" t="s">
        <v>5228</v>
      </c>
      <c r="C537" t="s">
        <v>2576</v>
      </c>
      <c r="D537" t="s">
        <v>2522</v>
      </c>
      <c r="E537" t="s">
        <v>2581</v>
      </c>
    </row>
    <row r="538" spans="1:5" x14ac:dyDescent="0.15">
      <c r="A538" t="s">
        <v>5139</v>
      </c>
      <c r="B538" t="s">
        <v>2717</v>
      </c>
      <c r="C538" t="s">
        <v>2585</v>
      </c>
      <c r="D538" t="s">
        <v>2522</v>
      </c>
      <c r="E538" t="s">
        <v>2586</v>
      </c>
    </row>
    <row r="539" spans="1:5" x14ac:dyDescent="0.15">
      <c r="A539" t="s">
        <v>1309</v>
      </c>
      <c r="B539" t="s">
        <v>5229</v>
      </c>
      <c r="C539" t="s">
        <v>1477</v>
      </c>
      <c r="D539" t="s">
        <v>2522</v>
      </c>
      <c r="E539" t="s">
        <v>522</v>
      </c>
    </row>
    <row r="540" spans="1:5" x14ac:dyDescent="0.15">
      <c r="A540" t="s">
        <v>3683</v>
      </c>
      <c r="B540" t="s">
        <v>3799</v>
      </c>
      <c r="C540" t="s">
        <v>2591</v>
      </c>
      <c r="D540" t="s">
        <v>2522</v>
      </c>
      <c r="E540" t="s">
        <v>1856</v>
      </c>
    </row>
    <row r="541" spans="1:5" x14ac:dyDescent="0.15">
      <c r="A541" t="s">
        <v>5361</v>
      </c>
      <c r="B541" t="s">
        <v>1984</v>
      </c>
      <c r="C541" t="s">
        <v>2595</v>
      </c>
      <c r="D541" t="s">
        <v>2522</v>
      </c>
      <c r="E541" t="s">
        <v>1269</v>
      </c>
    </row>
    <row r="542" spans="1:5" x14ac:dyDescent="0.15">
      <c r="A542" t="s">
        <v>6481</v>
      </c>
      <c r="B542" t="s">
        <v>5231</v>
      </c>
      <c r="C542" t="s">
        <v>2600</v>
      </c>
      <c r="D542" t="s">
        <v>2522</v>
      </c>
      <c r="E542" t="s">
        <v>741</v>
      </c>
    </row>
    <row r="543" spans="1:5" x14ac:dyDescent="0.15">
      <c r="A543" t="s">
        <v>5441</v>
      </c>
      <c r="B543" t="s">
        <v>3311</v>
      </c>
      <c r="C543" t="s">
        <v>2604</v>
      </c>
      <c r="D543" t="s">
        <v>2522</v>
      </c>
      <c r="E543" t="s">
        <v>2609</v>
      </c>
    </row>
    <row r="544" spans="1:5" x14ac:dyDescent="0.15">
      <c r="A544" t="s">
        <v>6482</v>
      </c>
      <c r="B544" t="s">
        <v>2798</v>
      </c>
      <c r="C544" t="s">
        <v>2610</v>
      </c>
      <c r="D544" t="s">
        <v>2522</v>
      </c>
      <c r="E544" t="s">
        <v>2612</v>
      </c>
    </row>
    <row r="545" spans="1:5" x14ac:dyDescent="0.15">
      <c r="A545" t="s">
        <v>6483</v>
      </c>
      <c r="B545" t="s">
        <v>1884</v>
      </c>
      <c r="C545" t="s">
        <v>2619</v>
      </c>
      <c r="D545" t="s">
        <v>2522</v>
      </c>
      <c r="E545" t="s">
        <v>2620</v>
      </c>
    </row>
    <row r="546" spans="1:5" x14ac:dyDescent="0.15">
      <c r="A546" t="s">
        <v>2588</v>
      </c>
      <c r="B546" t="s">
        <v>5233</v>
      </c>
      <c r="C546" t="s">
        <v>2622</v>
      </c>
      <c r="D546" t="s">
        <v>2522</v>
      </c>
      <c r="E546" t="s">
        <v>2450</v>
      </c>
    </row>
    <row r="547" spans="1:5" x14ac:dyDescent="0.15">
      <c r="A547" t="s">
        <v>680</v>
      </c>
      <c r="B547" t="s">
        <v>5234</v>
      </c>
      <c r="C547" t="s">
        <v>630</v>
      </c>
      <c r="D547" t="s">
        <v>2522</v>
      </c>
      <c r="E547" t="s">
        <v>2624</v>
      </c>
    </row>
    <row r="548" spans="1:5" x14ac:dyDescent="0.15">
      <c r="A548" t="s">
        <v>6485</v>
      </c>
      <c r="B548" t="s">
        <v>252</v>
      </c>
      <c r="C548" t="s">
        <v>324</v>
      </c>
      <c r="D548" t="s">
        <v>2522</v>
      </c>
      <c r="E548" t="s">
        <v>1967</v>
      </c>
    </row>
    <row r="549" spans="1:5" x14ac:dyDescent="0.15">
      <c r="A549" t="s">
        <v>6488</v>
      </c>
      <c r="B549" t="s">
        <v>5235</v>
      </c>
      <c r="C549" t="s">
        <v>1149</v>
      </c>
      <c r="D549" t="s">
        <v>2522</v>
      </c>
      <c r="E549" t="s">
        <v>2458</v>
      </c>
    </row>
    <row r="550" spans="1:5" x14ac:dyDescent="0.15">
      <c r="A550" t="s">
        <v>4871</v>
      </c>
      <c r="B550" t="s">
        <v>5237</v>
      </c>
      <c r="C550" t="s">
        <v>2627</v>
      </c>
      <c r="D550" t="s">
        <v>2522</v>
      </c>
      <c r="E550" t="s">
        <v>2631</v>
      </c>
    </row>
    <row r="551" spans="1:5" x14ac:dyDescent="0.15">
      <c r="A551" t="s">
        <v>201</v>
      </c>
      <c r="B551" t="s">
        <v>5239</v>
      </c>
      <c r="C551" t="s">
        <v>1633</v>
      </c>
      <c r="D551" t="s">
        <v>2522</v>
      </c>
      <c r="E551" t="s">
        <v>182</v>
      </c>
    </row>
    <row r="552" spans="1:5" x14ac:dyDescent="0.15">
      <c r="A552" t="s">
        <v>5457</v>
      </c>
      <c r="B552" t="s">
        <v>2777</v>
      </c>
      <c r="C552" t="s">
        <v>2633</v>
      </c>
      <c r="D552" t="s">
        <v>2522</v>
      </c>
      <c r="E552" t="s">
        <v>2639</v>
      </c>
    </row>
    <row r="553" spans="1:5" x14ac:dyDescent="0.15">
      <c r="A553" t="s">
        <v>6406</v>
      </c>
      <c r="B553" t="s">
        <v>4327</v>
      </c>
      <c r="C553" t="s">
        <v>1355</v>
      </c>
      <c r="D553" t="s">
        <v>2522</v>
      </c>
      <c r="E553" t="s">
        <v>203</v>
      </c>
    </row>
    <row r="554" spans="1:5" x14ac:dyDescent="0.15">
      <c r="A554" t="s">
        <v>6489</v>
      </c>
      <c r="B554" t="s">
        <v>1039</v>
      </c>
      <c r="C554" t="s">
        <v>2640</v>
      </c>
      <c r="D554" t="s">
        <v>2522</v>
      </c>
      <c r="E554" t="s">
        <v>2644</v>
      </c>
    </row>
    <row r="555" spans="1:5" x14ac:dyDescent="0.15">
      <c r="A555" t="s">
        <v>3920</v>
      </c>
      <c r="B555" t="s">
        <v>1487</v>
      </c>
      <c r="C555" t="s">
        <v>2646</v>
      </c>
      <c r="D555" t="s">
        <v>2522</v>
      </c>
      <c r="E555" t="s">
        <v>2647</v>
      </c>
    </row>
    <row r="556" spans="1:5" x14ac:dyDescent="0.15">
      <c r="A556" t="s">
        <v>1482</v>
      </c>
      <c r="B556" t="s">
        <v>5240</v>
      </c>
      <c r="C556" t="s">
        <v>1747</v>
      </c>
      <c r="D556" t="s">
        <v>2522</v>
      </c>
      <c r="E556" t="s">
        <v>2648</v>
      </c>
    </row>
    <row r="557" spans="1:5" x14ac:dyDescent="0.15">
      <c r="A557" t="s">
        <v>6490</v>
      </c>
      <c r="B557" t="s">
        <v>5242</v>
      </c>
      <c r="C557" t="s">
        <v>2297</v>
      </c>
      <c r="D557" t="s">
        <v>2522</v>
      </c>
      <c r="E557" t="s">
        <v>2650</v>
      </c>
    </row>
    <row r="558" spans="1:5" x14ac:dyDescent="0.15">
      <c r="A558" t="s">
        <v>5227</v>
      </c>
      <c r="B558" t="s">
        <v>5243</v>
      </c>
      <c r="C558" t="s">
        <v>2653</v>
      </c>
      <c r="D558" t="s">
        <v>2522</v>
      </c>
      <c r="E558" t="s">
        <v>1779</v>
      </c>
    </row>
    <row r="559" spans="1:5" x14ac:dyDescent="0.15">
      <c r="A559" t="s">
        <v>6491</v>
      </c>
      <c r="B559" t="s">
        <v>5014</v>
      </c>
      <c r="C559" t="s">
        <v>539</v>
      </c>
      <c r="D559" t="s">
        <v>2522</v>
      </c>
      <c r="E559" t="s">
        <v>2655</v>
      </c>
    </row>
    <row r="560" spans="1:5" x14ac:dyDescent="0.15">
      <c r="A560" t="s">
        <v>5341</v>
      </c>
      <c r="B560" t="s">
        <v>3699</v>
      </c>
      <c r="C560" t="s">
        <v>2659</v>
      </c>
      <c r="D560" t="s">
        <v>2522</v>
      </c>
      <c r="E560" t="s">
        <v>734</v>
      </c>
    </row>
    <row r="561" spans="1:5" x14ac:dyDescent="0.15">
      <c r="A561" t="s">
        <v>3876</v>
      </c>
      <c r="B561" t="s">
        <v>3873</v>
      </c>
      <c r="C561" t="s">
        <v>2354</v>
      </c>
      <c r="D561" t="s">
        <v>2522</v>
      </c>
      <c r="E561" t="s">
        <v>2663</v>
      </c>
    </row>
    <row r="562" spans="1:5" x14ac:dyDescent="0.15">
      <c r="A562" t="s">
        <v>6492</v>
      </c>
      <c r="B562" t="s">
        <v>5245</v>
      </c>
      <c r="C562" t="s">
        <v>5199</v>
      </c>
      <c r="D562" t="s">
        <v>2522</v>
      </c>
      <c r="E562" t="s">
        <v>4800</v>
      </c>
    </row>
    <row r="563" spans="1:5" x14ac:dyDescent="0.15">
      <c r="A563" t="s">
        <v>5106</v>
      </c>
      <c r="B563" t="s">
        <v>5246</v>
      </c>
      <c r="C563" t="s">
        <v>1339</v>
      </c>
      <c r="D563" t="s">
        <v>2522</v>
      </c>
      <c r="E563" t="s">
        <v>243</v>
      </c>
    </row>
    <row r="564" spans="1:5" x14ac:dyDescent="0.15">
      <c r="A564" t="s">
        <v>6493</v>
      </c>
      <c r="B564" t="s">
        <v>593</v>
      </c>
      <c r="C564" t="s">
        <v>2665</v>
      </c>
      <c r="D564" t="s">
        <v>2522</v>
      </c>
      <c r="E564" t="s">
        <v>502</v>
      </c>
    </row>
    <row r="565" spans="1:5" x14ac:dyDescent="0.15">
      <c r="A565" t="s">
        <v>6494</v>
      </c>
      <c r="B565" t="s">
        <v>2881</v>
      </c>
      <c r="C565" t="s">
        <v>1264</v>
      </c>
      <c r="D565" t="s">
        <v>2522</v>
      </c>
      <c r="E565" t="s">
        <v>2666</v>
      </c>
    </row>
    <row r="566" spans="1:5" x14ac:dyDescent="0.15">
      <c r="A566" t="s">
        <v>6495</v>
      </c>
      <c r="B566" t="s">
        <v>4524</v>
      </c>
      <c r="C566" t="s">
        <v>848</v>
      </c>
      <c r="D566" t="s">
        <v>2522</v>
      </c>
      <c r="E566" t="s">
        <v>975</v>
      </c>
    </row>
    <row r="567" spans="1:5" x14ac:dyDescent="0.15">
      <c r="A567" t="s">
        <v>6496</v>
      </c>
      <c r="B567" t="s">
        <v>4773</v>
      </c>
      <c r="C567" t="s">
        <v>2669</v>
      </c>
      <c r="D567" t="s">
        <v>2522</v>
      </c>
      <c r="E567" t="s">
        <v>2673</v>
      </c>
    </row>
    <row r="568" spans="1:5" x14ac:dyDescent="0.15">
      <c r="A568" t="s">
        <v>1546</v>
      </c>
      <c r="B568" t="s">
        <v>5248</v>
      </c>
      <c r="C568" t="s">
        <v>2674</v>
      </c>
      <c r="D568" t="s">
        <v>2522</v>
      </c>
      <c r="E568" t="s">
        <v>2675</v>
      </c>
    </row>
    <row r="569" spans="1:5" x14ac:dyDescent="0.15">
      <c r="A569" t="s">
        <v>2830</v>
      </c>
      <c r="B569" t="s">
        <v>5253</v>
      </c>
      <c r="C569" t="s">
        <v>2677</v>
      </c>
      <c r="D569" t="s">
        <v>2522</v>
      </c>
      <c r="E569" t="s">
        <v>791</v>
      </c>
    </row>
    <row r="570" spans="1:5" x14ac:dyDescent="0.15">
      <c r="A570" t="s">
        <v>6497</v>
      </c>
      <c r="B570" t="s">
        <v>1461</v>
      </c>
      <c r="C570" t="s">
        <v>2679</v>
      </c>
      <c r="D570" t="s">
        <v>2522</v>
      </c>
      <c r="E570" t="s">
        <v>2681</v>
      </c>
    </row>
    <row r="571" spans="1:5" x14ac:dyDescent="0.15">
      <c r="A571" t="s">
        <v>6498</v>
      </c>
      <c r="B571" t="s">
        <v>688</v>
      </c>
      <c r="C571" t="s">
        <v>2683</v>
      </c>
      <c r="D571" t="s">
        <v>2522</v>
      </c>
      <c r="E571" t="s">
        <v>2685</v>
      </c>
    </row>
    <row r="572" spans="1:5" x14ac:dyDescent="0.15">
      <c r="A572" t="s">
        <v>91</v>
      </c>
      <c r="B572" t="s">
        <v>5254</v>
      </c>
      <c r="C572" t="s">
        <v>903</v>
      </c>
      <c r="D572" t="s">
        <v>2522</v>
      </c>
      <c r="E572" t="s">
        <v>2690</v>
      </c>
    </row>
    <row r="573" spans="1:5" x14ac:dyDescent="0.15">
      <c r="A573" t="s">
        <v>6500</v>
      </c>
      <c r="B573" t="s">
        <v>5256</v>
      </c>
      <c r="C573" t="s">
        <v>445</v>
      </c>
      <c r="D573" t="s">
        <v>2522</v>
      </c>
      <c r="E573" t="s">
        <v>1367</v>
      </c>
    </row>
    <row r="574" spans="1:5" x14ac:dyDescent="0.15">
      <c r="A574" t="s">
        <v>2323</v>
      </c>
      <c r="B574" t="s">
        <v>5258</v>
      </c>
      <c r="C574" t="s">
        <v>2691</v>
      </c>
      <c r="D574" t="s">
        <v>2522</v>
      </c>
      <c r="E574" t="s">
        <v>420</v>
      </c>
    </row>
    <row r="575" spans="1:5" x14ac:dyDescent="0.15">
      <c r="A575" t="s">
        <v>2353</v>
      </c>
      <c r="B575" t="s">
        <v>5260</v>
      </c>
      <c r="C575" t="s">
        <v>2692</v>
      </c>
      <c r="D575" t="s">
        <v>2522</v>
      </c>
      <c r="E575" t="s">
        <v>2693</v>
      </c>
    </row>
    <row r="576" spans="1:5" x14ac:dyDescent="0.15">
      <c r="A576" t="s">
        <v>4432</v>
      </c>
      <c r="B576" t="s">
        <v>4963</v>
      </c>
      <c r="C576" t="s">
        <v>202</v>
      </c>
      <c r="D576" t="s">
        <v>2522</v>
      </c>
      <c r="E576" t="s">
        <v>1505</v>
      </c>
    </row>
    <row r="577" spans="1:5" x14ac:dyDescent="0.15">
      <c r="A577" t="s">
        <v>6501</v>
      </c>
      <c r="B577" t="s">
        <v>5262</v>
      </c>
      <c r="C577" t="s">
        <v>2695</v>
      </c>
      <c r="D577" t="s">
        <v>2522</v>
      </c>
      <c r="E577" t="s">
        <v>2699</v>
      </c>
    </row>
    <row r="578" spans="1:5" x14ac:dyDescent="0.15">
      <c r="A578" t="s">
        <v>2696</v>
      </c>
      <c r="B578" t="s">
        <v>746</v>
      </c>
      <c r="C578" t="s">
        <v>2701</v>
      </c>
      <c r="D578" t="s">
        <v>2522</v>
      </c>
      <c r="E578" t="s">
        <v>2704</v>
      </c>
    </row>
    <row r="579" spans="1:5" x14ac:dyDescent="0.15">
      <c r="A579" t="s">
        <v>6502</v>
      </c>
      <c r="B579" t="s">
        <v>7088</v>
      </c>
      <c r="C579" t="s">
        <v>5788</v>
      </c>
      <c r="D579" t="s">
        <v>2522</v>
      </c>
      <c r="E579" t="s">
        <v>1844</v>
      </c>
    </row>
    <row r="580" spans="1:5" x14ac:dyDescent="0.15">
      <c r="A580" t="s">
        <v>6504</v>
      </c>
      <c r="B580" t="s">
        <v>5263</v>
      </c>
      <c r="C580" t="s">
        <v>2705</v>
      </c>
      <c r="D580" t="s">
        <v>2522</v>
      </c>
      <c r="E580" t="s">
        <v>1905</v>
      </c>
    </row>
    <row r="581" spans="1:5" x14ac:dyDescent="0.15">
      <c r="A581" t="s">
        <v>3682</v>
      </c>
      <c r="B581" t="s">
        <v>5264</v>
      </c>
      <c r="C581" t="s">
        <v>952</v>
      </c>
      <c r="D581" t="s">
        <v>2522</v>
      </c>
      <c r="E581" t="s">
        <v>2709</v>
      </c>
    </row>
    <row r="582" spans="1:5" x14ac:dyDescent="0.15">
      <c r="A582" t="s">
        <v>6505</v>
      </c>
      <c r="B582" t="s">
        <v>1797</v>
      </c>
      <c r="C582" t="s">
        <v>292</v>
      </c>
      <c r="D582" t="s">
        <v>2522</v>
      </c>
      <c r="E582" t="s">
        <v>2713</v>
      </c>
    </row>
    <row r="583" spans="1:5" x14ac:dyDescent="0.15">
      <c r="A583" t="s">
        <v>863</v>
      </c>
      <c r="B583" t="s">
        <v>5267</v>
      </c>
      <c r="C583" t="s">
        <v>1573</v>
      </c>
      <c r="D583" t="s">
        <v>2522</v>
      </c>
      <c r="E583" t="s">
        <v>2719</v>
      </c>
    </row>
    <row r="584" spans="1:5" x14ac:dyDescent="0.15">
      <c r="A584" t="s">
        <v>6055</v>
      </c>
      <c r="B584" t="s">
        <v>5268</v>
      </c>
      <c r="C584" t="s">
        <v>2723</v>
      </c>
      <c r="D584" t="s">
        <v>2522</v>
      </c>
      <c r="E584" t="s">
        <v>1901</v>
      </c>
    </row>
    <row r="585" spans="1:5" x14ac:dyDescent="0.15">
      <c r="A585" t="s">
        <v>6507</v>
      </c>
      <c r="B585" t="s">
        <v>5269</v>
      </c>
      <c r="C585" t="s">
        <v>1385</v>
      </c>
      <c r="D585" t="s">
        <v>2522</v>
      </c>
      <c r="E585" t="s">
        <v>2440</v>
      </c>
    </row>
    <row r="586" spans="1:5" x14ac:dyDescent="0.15">
      <c r="A586" t="s">
        <v>1594</v>
      </c>
      <c r="B586" t="s">
        <v>7089</v>
      </c>
      <c r="C586" t="s">
        <v>536</v>
      </c>
      <c r="D586" t="s">
        <v>1594</v>
      </c>
    </row>
    <row r="587" spans="1:5" x14ac:dyDescent="0.15">
      <c r="A587" t="s">
        <v>6508</v>
      </c>
      <c r="B587" t="s">
        <v>4164</v>
      </c>
      <c r="C587" t="s">
        <v>1759</v>
      </c>
      <c r="D587" t="s">
        <v>1594</v>
      </c>
      <c r="E587" t="s">
        <v>2724</v>
      </c>
    </row>
    <row r="588" spans="1:5" x14ac:dyDescent="0.15">
      <c r="A588" t="s">
        <v>5803</v>
      </c>
      <c r="B588" t="s">
        <v>5270</v>
      </c>
      <c r="C588" t="s">
        <v>2727</v>
      </c>
      <c r="D588" t="s">
        <v>1594</v>
      </c>
      <c r="E588" t="s">
        <v>2733</v>
      </c>
    </row>
    <row r="589" spans="1:5" x14ac:dyDescent="0.15">
      <c r="A589" t="s">
        <v>3115</v>
      </c>
      <c r="B589" t="s">
        <v>5273</v>
      </c>
      <c r="C589" t="s">
        <v>191</v>
      </c>
      <c r="D589" t="s">
        <v>1594</v>
      </c>
      <c r="E589" t="s">
        <v>2734</v>
      </c>
    </row>
    <row r="590" spans="1:5" x14ac:dyDescent="0.15">
      <c r="A590" t="s">
        <v>5356</v>
      </c>
      <c r="B590" t="s">
        <v>3012</v>
      </c>
      <c r="C590" t="s">
        <v>538</v>
      </c>
      <c r="D590" t="s">
        <v>1594</v>
      </c>
      <c r="E590" t="s">
        <v>2737</v>
      </c>
    </row>
    <row r="591" spans="1:5" x14ac:dyDescent="0.15">
      <c r="A591" t="s">
        <v>4752</v>
      </c>
      <c r="B591" t="s">
        <v>4613</v>
      </c>
      <c r="C591" t="s">
        <v>2741</v>
      </c>
      <c r="D591" t="s">
        <v>1594</v>
      </c>
      <c r="E591" t="s">
        <v>2003</v>
      </c>
    </row>
    <row r="592" spans="1:5" x14ac:dyDescent="0.15">
      <c r="A592" t="s">
        <v>6509</v>
      </c>
      <c r="B592" t="s">
        <v>5274</v>
      </c>
      <c r="C592" t="s">
        <v>1831</v>
      </c>
      <c r="D592" t="s">
        <v>1594</v>
      </c>
      <c r="E592" t="s">
        <v>2744</v>
      </c>
    </row>
    <row r="593" spans="1:5" x14ac:dyDescent="0.15">
      <c r="A593" t="s">
        <v>6510</v>
      </c>
      <c r="B593" t="s">
        <v>5275</v>
      </c>
      <c r="C593" t="s">
        <v>2748</v>
      </c>
      <c r="D593" t="s">
        <v>1594</v>
      </c>
      <c r="E593" t="s">
        <v>2753</v>
      </c>
    </row>
    <row r="594" spans="1:5" x14ac:dyDescent="0.15">
      <c r="A594" t="s">
        <v>6111</v>
      </c>
      <c r="B594" t="s">
        <v>5276</v>
      </c>
      <c r="C594" t="s">
        <v>2754</v>
      </c>
      <c r="D594" t="s">
        <v>1594</v>
      </c>
      <c r="E594" t="s">
        <v>2756</v>
      </c>
    </row>
    <row r="595" spans="1:5" x14ac:dyDescent="0.15">
      <c r="A595" t="s">
        <v>6511</v>
      </c>
      <c r="B595" t="s">
        <v>2451</v>
      </c>
      <c r="C595" t="s">
        <v>1936</v>
      </c>
      <c r="D595" t="s">
        <v>1594</v>
      </c>
      <c r="E595" t="s">
        <v>2758</v>
      </c>
    </row>
    <row r="596" spans="1:5" x14ac:dyDescent="0.15">
      <c r="A596" t="s">
        <v>5686</v>
      </c>
      <c r="B596" t="s">
        <v>5277</v>
      </c>
      <c r="C596" t="s">
        <v>256</v>
      </c>
      <c r="D596" t="s">
        <v>1594</v>
      </c>
      <c r="E596" t="s">
        <v>2188</v>
      </c>
    </row>
    <row r="597" spans="1:5" x14ac:dyDescent="0.15">
      <c r="A597" t="s">
        <v>5218</v>
      </c>
      <c r="B597" t="s">
        <v>5272</v>
      </c>
      <c r="C597" t="s">
        <v>2765</v>
      </c>
      <c r="D597" t="s">
        <v>1594</v>
      </c>
      <c r="E597" t="s">
        <v>2766</v>
      </c>
    </row>
    <row r="598" spans="1:5" x14ac:dyDescent="0.15">
      <c r="A598" t="s">
        <v>6513</v>
      </c>
      <c r="B598" t="s">
        <v>3811</v>
      </c>
      <c r="C598" t="s">
        <v>2767</v>
      </c>
      <c r="D598" t="s">
        <v>1594</v>
      </c>
      <c r="E598" t="s">
        <v>2771</v>
      </c>
    </row>
    <row r="599" spans="1:5" x14ac:dyDescent="0.15">
      <c r="A599" t="s">
        <v>6514</v>
      </c>
      <c r="B599" t="s">
        <v>97</v>
      </c>
      <c r="C599" t="s">
        <v>807</v>
      </c>
      <c r="D599" t="s">
        <v>1594</v>
      </c>
      <c r="E599" t="s">
        <v>2447</v>
      </c>
    </row>
    <row r="600" spans="1:5" x14ac:dyDescent="0.15">
      <c r="A600" t="s">
        <v>6515</v>
      </c>
      <c r="B600" t="s">
        <v>391</v>
      </c>
      <c r="C600" t="s">
        <v>2772</v>
      </c>
      <c r="D600" t="s">
        <v>1594</v>
      </c>
      <c r="E600" t="s">
        <v>2773</v>
      </c>
    </row>
    <row r="601" spans="1:5" x14ac:dyDescent="0.15">
      <c r="A601" t="s">
        <v>1336</v>
      </c>
      <c r="B601" t="s">
        <v>5279</v>
      </c>
      <c r="C601" t="s">
        <v>379</v>
      </c>
      <c r="D601" t="s">
        <v>1594</v>
      </c>
      <c r="E601" t="s">
        <v>545</v>
      </c>
    </row>
    <row r="602" spans="1:5" x14ac:dyDescent="0.15">
      <c r="A602" t="s">
        <v>6473</v>
      </c>
      <c r="B602" t="s">
        <v>3212</v>
      </c>
      <c r="C602" t="s">
        <v>2776</v>
      </c>
      <c r="D602" t="s">
        <v>1594</v>
      </c>
      <c r="E602" t="s">
        <v>2779</v>
      </c>
    </row>
    <row r="603" spans="1:5" x14ac:dyDescent="0.15">
      <c r="A603" t="s">
        <v>6516</v>
      </c>
      <c r="B603" t="s">
        <v>5281</v>
      </c>
      <c r="C603" t="s">
        <v>2780</v>
      </c>
      <c r="D603" t="s">
        <v>1594</v>
      </c>
      <c r="E603" t="s">
        <v>2783</v>
      </c>
    </row>
    <row r="604" spans="1:5" x14ac:dyDescent="0.15">
      <c r="A604" t="s">
        <v>3530</v>
      </c>
      <c r="B604" t="s">
        <v>5283</v>
      </c>
      <c r="C604" t="s">
        <v>2073</v>
      </c>
      <c r="D604" t="s">
        <v>1594</v>
      </c>
      <c r="E604" t="s">
        <v>2785</v>
      </c>
    </row>
    <row r="605" spans="1:5" x14ac:dyDescent="0.15">
      <c r="A605" t="s">
        <v>959</v>
      </c>
      <c r="B605" t="s">
        <v>5284</v>
      </c>
      <c r="C605" t="s">
        <v>2787</v>
      </c>
      <c r="D605" t="s">
        <v>1594</v>
      </c>
      <c r="E605" t="s">
        <v>2334</v>
      </c>
    </row>
    <row r="606" spans="1:5" x14ac:dyDescent="0.15">
      <c r="A606" t="s">
        <v>6517</v>
      </c>
      <c r="B606" t="s">
        <v>5121</v>
      </c>
      <c r="C606" t="s">
        <v>2789</v>
      </c>
      <c r="D606" t="s">
        <v>1594</v>
      </c>
      <c r="E606" t="s">
        <v>2792</v>
      </c>
    </row>
    <row r="607" spans="1:5" x14ac:dyDescent="0.15">
      <c r="A607" t="s">
        <v>6348</v>
      </c>
      <c r="B607" t="s">
        <v>1756</v>
      </c>
      <c r="C607" t="s">
        <v>2795</v>
      </c>
      <c r="D607" t="s">
        <v>1594</v>
      </c>
      <c r="E607" t="s">
        <v>2332</v>
      </c>
    </row>
    <row r="608" spans="1:5" x14ac:dyDescent="0.15">
      <c r="A608" t="s">
        <v>5366</v>
      </c>
      <c r="B608" t="s">
        <v>5287</v>
      </c>
      <c r="C608" t="s">
        <v>2801</v>
      </c>
      <c r="D608" t="s">
        <v>1594</v>
      </c>
      <c r="E608" t="s">
        <v>2802</v>
      </c>
    </row>
    <row r="609" spans="1:5" x14ac:dyDescent="0.15">
      <c r="A609" t="s">
        <v>6387</v>
      </c>
      <c r="B609" t="s">
        <v>5289</v>
      </c>
      <c r="C609" t="s">
        <v>2804</v>
      </c>
      <c r="D609" t="s">
        <v>1594</v>
      </c>
      <c r="E609" t="s">
        <v>2807</v>
      </c>
    </row>
    <row r="610" spans="1:5" x14ac:dyDescent="0.15">
      <c r="A610" t="s">
        <v>4750</v>
      </c>
      <c r="B610" t="s">
        <v>5291</v>
      </c>
      <c r="C610" t="s">
        <v>411</v>
      </c>
      <c r="D610" t="s">
        <v>1594</v>
      </c>
      <c r="E610" t="s">
        <v>2694</v>
      </c>
    </row>
    <row r="611" spans="1:5" x14ac:dyDescent="0.15">
      <c r="A611" t="s">
        <v>3857</v>
      </c>
      <c r="B611" t="s">
        <v>5293</v>
      </c>
      <c r="C611" t="s">
        <v>2817</v>
      </c>
      <c r="D611" t="s">
        <v>1594</v>
      </c>
      <c r="E611" t="s">
        <v>2818</v>
      </c>
    </row>
    <row r="612" spans="1:5" x14ac:dyDescent="0.15">
      <c r="A612" t="s">
        <v>6518</v>
      </c>
      <c r="B612" t="s">
        <v>3904</v>
      </c>
      <c r="C612" t="s">
        <v>2823</v>
      </c>
      <c r="D612" t="s">
        <v>1594</v>
      </c>
      <c r="E612" t="s">
        <v>768</v>
      </c>
    </row>
    <row r="613" spans="1:5" x14ac:dyDescent="0.15">
      <c r="A613" t="s">
        <v>2268</v>
      </c>
      <c r="B613" t="s">
        <v>5295</v>
      </c>
      <c r="C613" t="s">
        <v>2160</v>
      </c>
      <c r="D613" t="s">
        <v>1594</v>
      </c>
      <c r="E613" t="s">
        <v>2824</v>
      </c>
    </row>
    <row r="614" spans="1:5" x14ac:dyDescent="0.15">
      <c r="A614" t="s">
        <v>478</v>
      </c>
      <c r="B614" t="s">
        <v>5297</v>
      </c>
      <c r="C614" t="s">
        <v>2831</v>
      </c>
      <c r="D614" t="s">
        <v>1594</v>
      </c>
      <c r="E614" t="s">
        <v>2834</v>
      </c>
    </row>
    <row r="615" spans="1:5" x14ac:dyDescent="0.15">
      <c r="A615" t="s">
        <v>486</v>
      </c>
      <c r="B615" t="s">
        <v>5298</v>
      </c>
      <c r="C615" t="s">
        <v>2837</v>
      </c>
      <c r="D615" t="s">
        <v>1594</v>
      </c>
      <c r="E615" t="s">
        <v>1683</v>
      </c>
    </row>
    <row r="616" spans="1:5" x14ac:dyDescent="0.15">
      <c r="A616" t="s">
        <v>2569</v>
      </c>
      <c r="B616" t="s">
        <v>3018</v>
      </c>
      <c r="C616" t="s">
        <v>1977</v>
      </c>
      <c r="D616" t="s">
        <v>1594</v>
      </c>
      <c r="E616" t="s">
        <v>2842</v>
      </c>
    </row>
    <row r="617" spans="1:5" x14ac:dyDescent="0.15">
      <c r="A617" t="s">
        <v>3957</v>
      </c>
      <c r="B617" t="s">
        <v>5299</v>
      </c>
      <c r="C617" t="s">
        <v>2847</v>
      </c>
      <c r="D617" t="s">
        <v>1594</v>
      </c>
      <c r="E617" t="s">
        <v>1945</v>
      </c>
    </row>
    <row r="618" spans="1:5" x14ac:dyDescent="0.15">
      <c r="A618" t="s">
        <v>2098</v>
      </c>
      <c r="B618" t="s">
        <v>5300</v>
      </c>
      <c r="C618" t="s">
        <v>2397</v>
      </c>
      <c r="D618" t="s">
        <v>1594</v>
      </c>
      <c r="E618" t="s">
        <v>491</v>
      </c>
    </row>
    <row r="619" spans="1:5" x14ac:dyDescent="0.15">
      <c r="A619" t="s">
        <v>1384</v>
      </c>
      <c r="B619" t="s">
        <v>5302</v>
      </c>
      <c r="C619" t="s">
        <v>2850</v>
      </c>
      <c r="D619" t="s">
        <v>1594</v>
      </c>
      <c r="E619" t="s">
        <v>2854</v>
      </c>
    </row>
    <row r="620" spans="1:5" x14ac:dyDescent="0.15">
      <c r="A620" t="s">
        <v>6519</v>
      </c>
      <c r="B620" t="s">
        <v>5303</v>
      </c>
      <c r="C620" t="s">
        <v>2855</v>
      </c>
      <c r="D620" t="s">
        <v>1594</v>
      </c>
      <c r="E620" t="s">
        <v>1486</v>
      </c>
    </row>
    <row r="621" spans="1:5" x14ac:dyDescent="0.15">
      <c r="A621" t="s">
        <v>62</v>
      </c>
      <c r="B621" t="s">
        <v>5305</v>
      </c>
      <c r="C621" t="s">
        <v>2856</v>
      </c>
      <c r="D621" t="s">
        <v>1594</v>
      </c>
      <c r="E621" t="s">
        <v>2857</v>
      </c>
    </row>
    <row r="622" spans="1:5" x14ac:dyDescent="0.15">
      <c r="A622" t="s">
        <v>2844</v>
      </c>
      <c r="B622" t="s">
        <v>2525</v>
      </c>
      <c r="C622" t="s">
        <v>2764</v>
      </c>
      <c r="D622" t="s">
        <v>1594</v>
      </c>
      <c r="E622" t="s">
        <v>2858</v>
      </c>
    </row>
    <row r="623" spans="1:5" x14ac:dyDescent="0.15">
      <c r="A623" t="s">
        <v>6520</v>
      </c>
      <c r="B623" t="s">
        <v>5308</v>
      </c>
      <c r="C623" t="s">
        <v>2234</v>
      </c>
      <c r="D623" t="s">
        <v>1594</v>
      </c>
      <c r="E623" t="s">
        <v>6128</v>
      </c>
    </row>
    <row r="624" spans="1:5" x14ac:dyDescent="0.15">
      <c r="A624" t="s">
        <v>6319</v>
      </c>
      <c r="B624" t="s">
        <v>5309</v>
      </c>
      <c r="C624" t="s">
        <v>2861</v>
      </c>
      <c r="D624" t="s">
        <v>1594</v>
      </c>
      <c r="E624" t="s">
        <v>2863</v>
      </c>
    </row>
    <row r="625" spans="1:5" x14ac:dyDescent="0.15">
      <c r="A625" t="s">
        <v>6522</v>
      </c>
      <c r="B625" t="s">
        <v>5310</v>
      </c>
      <c r="C625" t="s">
        <v>884</v>
      </c>
      <c r="D625" t="s">
        <v>1594</v>
      </c>
      <c r="E625" t="s">
        <v>2865</v>
      </c>
    </row>
    <row r="626" spans="1:5" x14ac:dyDescent="0.15">
      <c r="A626" t="s">
        <v>6523</v>
      </c>
      <c r="B626" t="s">
        <v>3039</v>
      </c>
      <c r="C626" t="s">
        <v>1204</v>
      </c>
      <c r="D626" t="s">
        <v>1594</v>
      </c>
      <c r="E626" t="s">
        <v>2866</v>
      </c>
    </row>
    <row r="627" spans="1:5" x14ac:dyDescent="0.15">
      <c r="A627" t="s">
        <v>2034</v>
      </c>
      <c r="B627" t="s">
        <v>3803</v>
      </c>
      <c r="C627" t="s">
        <v>2747</v>
      </c>
      <c r="D627" t="s">
        <v>1594</v>
      </c>
      <c r="E627" t="s">
        <v>236</v>
      </c>
    </row>
    <row r="628" spans="1:5" x14ac:dyDescent="0.15">
      <c r="A628" t="s">
        <v>4817</v>
      </c>
      <c r="B628" t="s">
        <v>1987</v>
      </c>
      <c r="C628" t="s">
        <v>517</v>
      </c>
      <c r="D628" t="s">
        <v>1594</v>
      </c>
      <c r="E628" t="s">
        <v>895</v>
      </c>
    </row>
    <row r="629" spans="1:5" x14ac:dyDescent="0.15">
      <c r="A629" t="s">
        <v>3284</v>
      </c>
      <c r="B629" t="s">
        <v>5312</v>
      </c>
      <c r="C629" t="s">
        <v>2875</v>
      </c>
      <c r="D629" t="s">
        <v>1594</v>
      </c>
      <c r="E629" t="s">
        <v>2877</v>
      </c>
    </row>
    <row r="630" spans="1:5" x14ac:dyDescent="0.15">
      <c r="A630" t="s">
        <v>3519</v>
      </c>
      <c r="B630" t="s">
        <v>5314</v>
      </c>
      <c r="C630" t="s">
        <v>2879</v>
      </c>
      <c r="D630" t="s">
        <v>1594</v>
      </c>
      <c r="E630" t="s">
        <v>755</v>
      </c>
    </row>
    <row r="631" spans="1:5" x14ac:dyDescent="0.15">
      <c r="A631" t="s">
        <v>6524</v>
      </c>
      <c r="B631" t="s">
        <v>5315</v>
      </c>
      <c r="C631" t="s">
        <v>2880</v>
      </c>
      <c r="D631" t="s">
        <v>1594</v>
      </c>
      <c r="E631" t="s">
        <v>2775</v>
      </c>
    </row>
    <row r="632" spans="1:5" x14ac:dyDescent="0.15">
      <c r="A632" t="s">
        <v>4615</v>
      </c>
      <c r="B632" t="s">
        <v>5316</v>
      </c>
      <c r="C632" t="s">
        <v>2882</v>
      </c>
      <c r="D632" t="s">
        <v>1594</v>
      </c>
      <c r="E632" t="s">
        <v>282</v>
      </c>
    </row>
    <row r="633" spans="1:5" x14ac:dyDescent="0.15">
      <c r="A633" t="s">
        <v>4338</v>
      </c>
      <c r="B633" t="s">
        <v>5317</v>
      </c>
      <c r="C633" t="s">
        <v>432</v>
      </c>
      <c r="D633" t="s">
        <v>1594</v>
      </c>
      <c r="E633" t="s">
        <v>2884</v>
      </c>
    </row>
    <row r="634" spans="1:5" x14ac:dyDescent="0.15">
      <c r="A634" t="s">
        <v>6525</v>
      </c>
      <c r="B634" t="s">
        <v>5318</v>
      </c>
      <c r="C634" t="s">
        <v>2885</v>
      </c>
      <c r="D634" t="s">
        <v>1594</v>
      </c>
      <c r="E634" t="s">
        <v>2887</v>
      </c>
    </row>
    <row r="635" spans="1:5" x14ac:dyDescent="0.15">
      <c r="A635" t="s">
        <v>6526</v>
      </c>
      <c r="B635" t="s">
        <v>1815</v>
      </c>
      <c r="C635" t="s">
        <v>2697</v>
      </c>
      <c r="D635" t="s">
        <v>1594</v>
      </c>
      <c r="E635" t="s">
        <v>1535</v>
      </c>
    </row>
    <row r="636" spans="1:5" x14ac:dyDescent="0.15">
      <c r="A636" t="s">
        <v>6527</v>
      </c>
      <c r="B636" t="s">
        <v>5319</v>
      </c>
      <c r="C636" t="s">
        <v>2890</v>
      </c>
      <c r="D636" t="s">
        <v>1594</v>
      </c>
      <c r="E636" t="s">
        <v>2895</v>
      </c>
    </row>
    <row r="637" spans="1:5" x14ac:dyDescent="0.15">
      <c r="A637" t="s">
        <v>138</v>
      </c>
      <c r="B637" t="s">
        <v>5320</v>
      </c>
      <c r="C637" t="s">
        <v>1647</v>
      </c>
      <c r="D637" t="s">
        <v>1594</v>
      </c>
      <c r="E637" t="s">
        <v>299</v>
      </c>
    </row>
    <row r="638" spans="1:5" x14ac:dyDescent="0.15">
      <c r="A638" t="s">
        <v>6528</v>
      </c>
      <c r="B638" t="s">
        <v>5322</v>
      </c>
      <c r="C638" t="s">
        <v>2897</v>
      </c>
      <c r="D638" t="s">
        <v>1594</v>
      </c>
      <c r="E638" t="s">
        <v>1034</v>
      </c>
    </row>
    <row r="639" spans="1:5" x14ac:dyDescent="0.15">
      <c r="A639" t="s">
        <v>1808</v>
      </c>
      <c r="B639" t="s">
        <v>527</v>
      </c>
      <c r="C639" t="s">
        <v>2898</v>
      </c>
      <c r="D639" t="s">
        <v>1594</v>
      </c>
      <c r="E639" t="s">
        <v>1708</v>
      </c>
    </row>
    <row r="640" spans="1:5" x14ac:dyDescent="0.15">
      <c r="A640" t="s">
        <v>5015</v>
      </c>
      <c r="B640" t="s">
        <v>3534</v>
      </c>
      <c r="C640" t="s">
        <v>49</v>
      </c>
      <c r="D640" t="s">
        <v>1594</v>
      </c>
      <c r="E640" t="s">
        <v>45</v>
      </c>
    </row>
    <row r="641" spans="1:5" x14ac:dyDescent="0.15">
      <c r="A641" t="s">
        <v>40</v>
      </c>
      <c r="B641" t="s">
        <v>5479</v>
      </c>
      <c r="C641" t="s">
        <v>6029</v>
      </c>
      <c r="D641" t="s">
        <v>40</v>
      </c>
    </row>
    <row r="642" spans="1:5" x14ac:dyDescent="0.15">
      <c r="A642" t="s">
        <v>6529</v>
      </c>
      <c r="B642" t="s">
        <v>5323</v>
      </c>
      <c r="C642" t="s">
        <v>2900</v>
      </c>
      <c r="D642" t="s">
        <v>40</v>
      </c>
      <c r="E642" t="s">
        <v>1193</v>
      </c>
    </row>
    <row r="643" spans="1:5" x14ac:dyDescent="0.15">
      <c r="A643" t="s">
        <v>1619</v>
      </c>
      <c r="B643" t="s">
        <v>830</v>
      </c>
      <c r="C643" t="s">
        <v>2380</v>
      </c>
      <c r="D643" t="s">
        <v>40</v>
      </c>
      <c r="E643" t="s">
        <v>2902</v>
      </c>
    </row>
    <row r="644" spans="1:5" x14ac:dyDescent="0.15">
      <c r="A644" t="s">
        <v>3304</v>
      </c>
      <c r="B644" t="s">
        <v>5325</v>
      </c>
      <c r="C644" t="s">
        <v>956</v>
      </c>
      <c r="D644" t="s">
        <v>40</v>
      </c>
      <c r="E644" t="s">
        <v>2432</v>
      </c>
    </row>
    <row r="645" spans="1:5" x14ac:dyDescent="0.15">
      <c r="A645" t="s">
        <v>5035</v>
      </c>
      <c r="B645" t="s">
        <v>5326</v>
      </c>
      <c r="C645" t="s">
        <v>2904</v>
      </c>
      <c r="D645" t="s">
        <v>40</v>
      </c>
      <c r="E645" t="s">
        <v>2908</v>
      </c>
    </row>
    <row r="646" spans="1:5" x14ac:dyDescent="0.15">
      <c r="A646" t="s">
        <v>6530</v>
      </c>
      <c r="B646" t="s">
        <v>5327</v>
      </c>
      <c r="C646" t="s">
        <v>2913</v>
      </c>
      <c r="D646" t="s">
        <v>40</v>
      </c>
      <c r="E646" t="s">
        <v>579</v>
      </c>
    </row>
    <row r="647" spans="1:5" x14ac:dyDescent="0.15">
      <c r="A647" t="s">
        <v>2702</v>
      </c>
      <c r="B647" t="s">
        <v>5328</v>
      </c>
      <c r="C647" t="s">
        <v>2914</v>
      </c>
      <c r="D647" t="s">
        <v>40</v>
      </c>
      <c r="E647" t="s">
        <v>587</v>
      </c>
    </row>
    <row r="648" spans="1:5" x14ac:dyDescent="0.15">
      <c r="A648" t="s">
        <v>5145</v>
      </c>
      <c r="B648" t="s">
        <v>5329</v>
      </c>
      <c r="C648" t="s">
        <v>1083</v>
      </c>
      <c r="D648" t="s">
        <v>40</v>
      </c>
      <c r="E648" t="s">
        <v>2915</v>
      </c>
    </row>
    <row r="649" spans="1:5" x14ac:dyDescent="0.15">
      <c r="A649" t="s">
        <v>3810</v>
      </c>
      <c r="B649" t="s">
        <v>5092</v>
      </c>
      <c r="C649" t="s">
        <v>2736</v>
      </c>
      <c r="D649" t="s">
        <v>40</v>
      </c>
      <c r="E649" t="s">
        <v>2917</v>
      </c>
    </row>
    <row r="650" spans="1:5" x14ac:dyDescent="0.15">
      <c r="A650" t="s">
        <v>3700</v>
      </c>
      <c r="B650" t="s">
        <v>1479</v>
      </c>
      <c r="C650" t="s">
        <v>2919</v>
      </c>
      <c r="D650" t="s">
        <v>40</v>
      </c>
      <c r="E650" t="s">
        <v>2922</v>
      </c>
    </row>
    <row r="651" spans="1:5" x14ac:dyDescent="0.15">
      <c r="A651" t="s">
        <v>6531</v>
      </c>
      <c r="B651" t="s">
        <v>102</v>
      </c>
      <c r="C651" t="s">
        <v>2924</v>
      </c>
      <c r="D651" t="s">
        <v>40</v>
      </c>
      <c r="E651" t="s">
        <v>2927</v>
      </c>
    </row>
    <row r="652" spans="1:5" x14ac:dyDescent="0.15">
      <c r="A652" t="s">
        <v>5208</v>
      </c>
      <c r="B652" t="s">
        <v>5330</v>
      </c>
      <c r="C652" t="s">
        <v>2520</v>
      </c>
      <c r="D652" t="s">
        <v>40</v>
      </c>
      <c r="E652" t="s">
        <v>1566</v>
      </c>
    </row>
    <row r="653" spans="1:5" x14ac:dyDescent="0.15">
      <c r="A653" t="s">
        <v>2839</v>
      </c>
      <c r="B653" t="s">
        <v>5332</v>
      </c>
      <c r="C653" t="s">
        <v>2928</v>
      </c>
      <c r="D653" t="s">
        <v>40</v>
      </c>
      <c r="E653" t="s">
        <v>2929</v>
      </c>
    </row>
    <row r="654" spans="1:5" x14ac:dyDescent="0.15">
      <c r="A654" t="s">
        <v>3874</v>
      </c>
      <c r="B654" t="s">
        <v>5333</v>
      </c>
      <c r="C654" t="s">
        <v>2932</v>
      </c>
      <c r="D654" t="s">
        <v>40</v>
      </c>
      <c r="E654" t="s">
        <v>2934</v>
      </c>
    </row>
    <row r="655" spans="1:5" x14ac:dyDescent="0.15">
      <c r="A655" t="s">
        <v>4937</v>
      </c>
      <c r="B655" t="s">
        <v>4012</v>
      </c>
      <c r="C655" t="s">
        <v>2939</v>
      </c>
      <c r="D655" t="s">
        <v>40</v>
      </c>
      <c r="E655" t="s">
        <v>2941</v>
      </c>
    </row>
    <row r="656" spans="1:5" x14ac:dyDescent="0.15">
      <c r="A656" t="s">
        <v>6087</v>
      </c>
      <c r="B656" t="s">
        <v>108</v>
      </c>
      <c r="C656" t="s">
        <v>2944</v>
      </c>
      <c r="D656" t="s">
        <v>40</v>
      </c>
      <c r="E656" t="s">
        <v>2947</v>
      </c>
    </row>
    <row r="657" spans="1:5" x14ac:dyDescent="0.15">
      <c r="A657" t="s">
        <v>6532</v>
      </c>
      <c r="B657" t="s">
        <v>5334</v>
      </c>
      <c r="C657" t="s">
        <v>2948</v>
      </c>
      <c r="D657" t="s">
        <v>40</v>
      </c>
      <c r="E657" t="s">
        <v>2949</v>
      </c>
    </row>
    <row r="658" spans="1:5" x14ac:dyDescent="0.15">
      <c r="A658" t="s">
        <v>6534</v>
      </c>
      <c r="B658" t="s">
        <v>5335</v>
      </c>
      <c r="C658" t="s">
        <v>2221</v>
      </c>
      <c r="D658" t="s">
        <v>40</v>
      </c>
      <c r="E658" t="s">
        <v>2162</v>
      </c>
    </row>
    <row r="659" spans="1:5" x14ac:dyDescent="0.15">
      <c r="A659" t="s">
        <v>6385</v>
      </c>
      <c r="B659" t="s">
        <v>2319</v>
      </c>
      <c r="C659" t="s">
        <v>2952</v>
      </c>
      <c r="D659" t="s">
        <v>40</v>
      </c>
      <c r="E659" t="s">
        <v>2956</v>
      </c>
    </row>
    <row r="660" spans="1:5" x14ac:dyDescent="0.15">
      <c r="A660" t="s">
        <v>6535</v>
      </c>
      <c r="B660" t="s">
        <v>4518</v>
      </c>
      <c r="C660" t="s">
        <v>2957</v>
      </c>
      <c r="D660" t="s">
        <v>40</v>
      </c>
      <c r="E660" t="s">
        <v>2726</v>
      </c>
    </row>
    <row r="661" spans="1:5" x14ac:dyDescent="0.15">
      <c r="A661" t="s">
        <v>3971</v>
      </c>
      <c r="B661" t="s">
        <v>913</v>
      </c>
      <c r="C661" t="s">
        <v>2960</v>
      </c>
      <c r="D661" t="s">
        <v>40</v>
      </c>
      <c r="E661" t="s">
        <v>2963</v>
      </c>
    </row>
    <row r="662" spans="1:5" x14ac:dyDescent="0.15">
      <c r="A662" t="s">
        <v>6536</v>
      </c>
      <c r="B662" t="s">
        <v>5336</v>
      </c>
      <c r="C662" t="s">
        <v>2290</v>
      </c>
      <c r="D662" t="s">
        <v>40</v>
      </c>
      <c r="E662" t="s">
        <v>2966</v>
      </c>
    </row>
    <row r="663" spans="1:5" x14ac:dyDescent="0.15">
      <c r="A663" t="s">
        <v>5331</v>
      </c>
      <c r="B663" t="s">
        <v>5338</v>
      </c>
      <c r="C663" t="s">
        <v>235</v>
      </c>
      <c r="D663" t="s">
        <v>40</v>
      </c>
      <c r="E663" t="s">
        <v>2971</v>
      </c>
    </row>
    <row r="664" spans="1:5" x14ac:dyDescent="0.15">
      <c r="A664" t="s">
        <v>1306</v>
      </c>
      <c r="B664" t="s">
        <v>4417</v>
      </c>
      <c r="C664" t="s">
        <v>2028</v>
      </c>
      <c r="D664" t="s">
        <v>40</v>
      </c>
      <c r="E664" t="s">
        <v>323</v>
      </c>
    </row>
    <row r="665" spans="1:5" x14ac:dyDescent="0.15">
      <c r="A665" t="s">
        <v>6410</v>
      </c>
      <c r="B665" t="s">
        <v>5057</v>
      </c>
      <c r="C665" t="s">
        <v>2973</v>
      </c>
      <c r="D665" t="s">
        <v>40</v>
      </c>
      <c r="E665" t="s">
        <v>2975</v>
      </c>
    </row>
    <row r="666" spans="1:5" x14ac:dyDescent="0.15">
      <c r="A666" t="s">
        <v>4863</v>
      </c>
      <c r="B666" t="s">
        <v>162</v>
      </c>
      <c r="C666" t="s">
        <v>2978</v>
      </c>
      <c r="D666" t="s">
        <v>40</v>
      </c>
      <c r="E666" t="s">
        <v>1157</v>
      </c>
    </row>
    <row r="667" spans="1:5" x14ac:dyDescent="0.15">
      <c r="A667" t="s">
        <v>2173</v>
      </c>
      <c r="B667" t="s">
        <v>5339</v>
      </c>
      <c r="C667" t="s">
        <v>327</v>
      </c>
      <c r="D667" t="s">
        <v>40</v>
      </c>
      <c r="E667" t="s">
        <v>2508</v>
      </c>
    </row>
    <row r="668" spans="1:5" x14ac:dyDescent="0.15">
      <c r="A668" t="s">
        <v>3489</v>
      </c>
      <c r="B668" t="s">
        <v>5340</v>
      </c>
      <c r="C668" t="s">
        <v>2979</v>
      </c>
      <c r="D668" t="s">
        <v>40</v>
      </c>
      <c r="E668" t="s">
        <v>2985</v>
      </c>
    </row>
    <row r="669" spans="1:5" x14ac:dyDescent="0.15">
      <c r="A669" t="s">
        <v>6537</v>
      </c>
      <c r="B669" t="s">
        <v>5343</v>
      </c>
      <c r="C669" t="s">
        <v>2986</v>
      </c>
      <c r="D669" t="s">
        <v>40</v>
      </c>
      <c r="E669" t="s">
        <v>186</v>
      </c>
    </row>
    <row r="670" spans="1:5" x14ac:dyDescent="0.15">
      <c r="A670" t="s">
        <v>2471</v>
      </c>
      <c r="B670" t="s">
        <v>440</v>
      </c>
      <c r="C670" t="s">
        <v>2988</v>
      </c>
      <c r="D670" t="s">
        <v>40</v>
      </c>
      <c r="E670" t="s">
        <v>555</v>
      </c>
    </row>
    <row r="671" spans="1:5" x14ac:dyDescent="0.15">
      <c r="A671" t="s">
        <v>6538</v>
      </c>
      <c r="B671" t="s">
        <v>1379</v>
      </c>
      <c r="C671" t="s">
        <v>1388</v>
      </c>
      <c r="D671" t="s">
        <v>40</v>
      </c>
      <c r="E671" t="s">
        <v>2992</v>
      </c>
    </row>
    <row r="672" spans="1:5" x14ac:dyDescent="0.15">
      <c r="A672" t="s">
        <v>5096</v>
      </c>
      <c r="B672" t="s">
        <v>5345</v>
      </c>
      <c r="C672" t="s">
        <v>2995</v>
      </c>
      <c r="D672" t="s">
        <v>40</v>
      </c>
      <c r="E672" t="s">
        <v>2998</v>
      </c>
    </row>
    <row r="673" spans="1:5" x14ac:dyDescent="0.15">
      <c r="A673" t="s">
        <v>5271</v>
      </c>
      <c r="B673" t="s">
        <v>5346</v>
      </c>
      <c r="C673" t="s">
        <v>716</v>
      </c>
      <c r="D673" t="s">
        <v>40</v>
      </c>
      <c r="E673" t="s">
        <v>1331</v>
      </c>
    </row>
    <row r="674" spans="1:5" x14ac:dyDescent="0.15">
      <c r="A674" t="s">
        <v>6539</v>
      </c>
      <c r="B674" t="s">
        <v>5347</v>
      </c>
      <c r="C674" t="s">
        <v>3000</v>
      </c>
      <c r="D674" t="s">
        <v>40</v>
      </c>
      <c r="E674" t="s">
        <v>1763</v>
      </c>
    </row>
    <row r="675" spans="1:5" x14ac:dyDescent="0.15">
      <c r="A675" t="s">
        <v>6540</v>
      </c>
      <c r="B675" t="s">
        <v>5348</v>
      </c>
      <c r="C675" t="s">
        <v>2951</v>
      </c>
      <c r="D675" t="s">
        <v>40</v>
      </c>
      <c r="E675" t="s">
        <v>172</v>
      </c>
    </row>
    <row r="676" spans="1:5" x14ac:dyDescent="0.15">
      <c r="A676" t="s">
        <v>2667</v>
      </c>
      <c r="B676" t="s">
        <v>378</v>
      </c>
      <c r="C676" t="s">
        <v>3003</v>
      </c>
      <c r="D676" t="s">
        <v>40</v>
      </c>
      <c r="E676" t="s">
        <v>410</v>
      </c>
    </row>
    <row r="677" spans="1:5" x14ac:dyDescent="0.15">
      <c r="A677" t="s">
        <v>3196</v>
      </c>
      <c r="B677" t="s">
        <v>5350</v>
      </c>
      <c r="C677" t="s">
        <v>2128</v>
      </c>
      <c r="D677" t="s">
        <v>40</v>
      </c>
      <c r="E677" t="s">
        <v>144</v>
      </c>
    </row>
    <row r="678" spans="1:5" x14ac:dyDescent="0.15">
      <c r="A678" t="s">
        <v>4819</v>
      </c>
      <c r="B678" t="s">
        <v>5351</v>
      </c>
      <c r="C678" t="s">
        <v>3004</v>
      </c>
      <c r="D678" t="s">
        <v>40</v>
      </c>
      <c r="E678" t="s">
        <v>1771</v>
      </c>
    </row>
    <row r="679" spans="1:5" x14ac:dyDescent="0.15">
      <c r="A679" t="s">
        <v>6541</v>
      </c>
      <c r="B679" t="s">
        <v>1933</v>
      </c>
      <c r="C679" t="s">
        <v>514</v>
      </c>
      <c r="D679" t="s">
        <v>40</v>
      </c>
      <c r="E679" t="s">
        <v>3009</v>
      </c>
    </row>
    <row r="680" spans="1:5" x14ac:dyDescent="0.15">
      <c r="A680" t="s">
        <v>4404</v>
      </c>
      <c r="B680" t="s">
        <v>5352</v>
      </c>
      <c r="C680" t="s">
        <v>1103</v>
      </c>
      <c r="D680" t="s">
        <v>40</v>
      </c>
      <c r="E680" t="s">
        <v>601</v>
      </c>
    </row>
    <row r="681" spans="1:5" x14ac:dyDescent="0.15">
      <c r="A681" t="s">
        <v>5012</v>
      </c>
      <c r="B681" t="s">
        <v>5353</v>
      </c>
      <c r="C681" t="s">
        <v>3011</v>
      </c>
      <c r="D681" t="s">
        <v>40</v>
      </c>
      <c r="E681" t="s">
        <v>2732</v>
      </c>
    </row>
    <row r="682" spans="1:5" x14ac:dyDescent="0.15">
      <c r="A682" t="s">
        <v>6542</v>
      </c>
      <c r="B682" t="s">
        <v>5355</v>
      </c>
      <c r="C682" t="s">
        <v>2819</v>
      </c>
      <c r="D682" t="s">
        <v>40</v>
      </c>
      <c r="E682" t="s">
        <v>3013</v>
      </c>
    </row>
    <row r="683" spans="1:5" x14ac:dyDescent="0.15">
      <c r="A683" t="s">
        <v>4375</v>
      </c>
      <c r="B683" t="s">
        <v>5357</v>
      </c>
      <c r="C683" t="s">
        <v>3016</v>
      </c>
      <c r="D683" t="s">
        <v>40</v>
      </c>
      <c r="E683" t="s">
        <v>364</v>
      </c>
    </row>
    <row r="684" spans="1:5" x14ac:dyDescent="0.15">
      <c r="A684" t="s">
        <v>6543</v>
      </c>
      <c r="B684" t="s">
        <v>5359</v>
      </c>
      <c r="C684" t="s">
        <v>2849</v>
      </c>
      <c r="D684" t="s">
        <v>40</v>
      </c>
      <c r="E684" t="s">
        <v>2027</v>
      </c>
    </row>
    <row r="685" spans="1:5" x14ac:dyDescent="0.15">
      <c r="A685" t="s">
        <v>6545</v>
      </c>
      <c r="B685" t="s">
        <v>1344</v>
      </c>
      <c r="C685" t="s">
        <v>3019</v>
      </c>
      <c r="D685" t="s">
        <v>40</v>
      </c>
      <c r="E685" t="s">
        <v>1659</v>
      </c>
    </row>
    <row r="686" spans="1:5" x14ac:dyDescent="0.15">
      <c r="A686" t="s">
        <v>6547</v>
      </c>
      <c r="B686" t="s">
        <v>5362</v>
      </c>
      <c r="C686" t="s">
        <v>935</v>
      </c>
      <c r="D686" t="s">
        <v>40</v>
      </c>
      <c r="E686" t="s">
        <v>3023</v>
      </c>
    </row>
    <row r="687" spans="1:5" x14ac:dyDescent="0.15">
      <c r="A687" t="s">
        <v>6548</v>
      </c>
      <c r="B687" t="s">
        <v>5363</v>
      </c>
      <c r="C687" t="s">
        <v>3025</v>
      </c>
      <c r="D687" t="s">
        <v>40</v>
      </c>
      <c r="E687" t="s">
        <v>2541</v>
      </c>
    </row>
    <row r="688" spans="1:5" x14ac:dyDescent="0.15">
      <c r="A688" t="s">
        <v>1397</v>
      </c>
      <c r="B688" t="s">
        <v>312</v>
      </c>
      <c r="C688" t="s">
        <v>985</v>
      </c>
      <c r="D688" t="s">
        <v>40</v>
      </c>
      <c r="E688" t="s">
        <v>3026</v>
      </c>
    </row>
    <row r="689" spans="1:5" x14ac:dyDescent="0.15">
      <c r="A689" t="s">
        <v>6549</v>
      </c>
      <c r="B689" t="s">
        <v>5192</v>
      </c>
      <c r="C689" t="s">
        <v>3027</v>
      </c>
      <c r="D689" t="s">
        <v>40</v>
      </c>
      <c r="E689" t="s">
        <v>3029</v>
      </c>
    </row>
    <row r="690" spans="1:5" x14ac:dyDescent="0.15">
      <c r="A690" t="s">
        <v>3021</v>
      </c>
      <c r="B690" t="s">
        <v>5232</v>
      </c>
      <c r="C690" t="s">
        <v>3032</v>
      </c>
      <c r="D690" t="s">
        <v>40</v>
      </c>
      <c r="E690" t="s">
        <v>2482</v>
      </c>
    </row>
    <row r="691" spans="1:5" x14ac:dyDescent="0.15">
      <c r="A691" t="s">
        <v>4970</v>
      </c>
      <c r="B691" t="s">
        <v>1850</v>
      </c>
      <c r="C691" t="s">
        <v>1852</v>
      </c>
      <c r="D691" t="s">
        <v>40</v>
      </c>
      <c r="E691" t="s">
        <v>2803</v>
      </c>
    </row>
    <row r="692" spans="1:5" x14ac:dyDescent="0.15">
      <c r="A692" t="s">
        <v>1508</v>
      </c>
      <c r="B692" t="s">
        <v>3377</v>
      </c>
      <c r="C692" t="s">
        <v>3035</v>
      </c>
      <c r="D692" t="s">
        <v>40</v>
      </c>
      <c r="E692" t="s">
        <v>3036</v>
      </c>
    </row>
    <row r="693" spans="1:5" x14ac:dyDescent="0.15">
      <c r="A693" t="s">
        <v>6550</v>
      </c>
      <c r="B693" t="s">
        <v>4353</v>
      </c>
      <c r="C693" t="s">
        <v>3040</v>
      </c>
      <c r="D693" t="s">
        <v>40</v>
      </c>
      <c r="E693" t="s">
        <v>3041</v>
      </c>
    </row>
    <row r="694" spans="1:5" x14ac:dyDescent="0.15">
      <c r="A694" t="s">
        <v>4987</v>
      </c>
      <c r="B694" t="s">
        <v>1347</v>
      </c>
      <c r="C694" t="s">
        <v>2599</v>
      </c>
      <c r="D694" t="s">
        <v>40</v>
      </c>
      <c r="E694" t="s">
        <v>3043</v>
      </c>
    </row>
    <row r="695" spans="1:5" x14ac:dyDescent="0.15">
      <c r="A695" t="s">
        <v>6551</v>
      </c>
      <c r="B695" t="s">
        <v>5364</v>
      </c>
      <c r="C695" t="s">
        <v>2660</v>
      </c>
      <c r="D695" t="s">
        <v>40</v>
      </c>
      <c r="E695" t="s">
        <v>3047</v>
      </c>
    </row>
    <row r="696" spans="1:5" x14ac:dyDescent="0.15">
      <c r="A696" t="s">
        <v>6170</v>
      </c>
      <c r="B696" t="s">
        <v>5365</v>
      </c>
      <c r="C696" t="s">
        <v>2874</v>
      </c>
      <c r="D696" t="s">
        <v>40</v>
      </c>
      <c r="E696" t="s">
        <v>3049</v>
      </c>
    </row>
    <row r="697" spans="1:5" x14ac:dyDescent="0.15">
      <c r="A697" t="s">
        <v>1424</v>
      </c>
      <c r="B697" t="s">
        <v>5367</v>
      </c>
      <c r="C697" t="s">
        <v>675</v>
      </c>
      <c r="D697" t="s">
        <v>40</v>
      </c>
      <c r="E697" t="s">
        <v>2708</v>
      </c>
    </row>
    <row r="698" spans="1:5" x14ac:dyDescent="0.15">
      <c r="A698" t="s">
        <v>2485</v>
      </c>
      <c r="B698" t="s">
        <v>5368</v>
      </c>
      <c r="C698" t="s">
        <v>3050</v>
      </c>
      <c r="D698" t="s">
        <v>40</v>
      </c>
      <c r="E698" t="s">
        <v>3052</v>
      </c>
    </row>
    <row r="699" spans="1:5" x14ac:dyDescent="0.15">
      <c r="A699" t="s">
        <v>6552</v>
      </c>
      <c r="B699" t="s">
        <v>3305</v>
      </c>
      <c r="C699" t="s">
        <v>2658</v>
      </c>
      <c r="D699" t="s">
        <v>40</v>
      </c>
      <c r="E699" t="s">
        <v>3057</v>
      </c>
    </row>
    <row r="700" spans="1:5" x14ac:dyDescent="0.15">
      <c r="A700" t="s">
        <v>2942</v>
      </c>
      <c r="B700" t="s">
        <v>5369</v>
      </c>
      <c r="C700" t="s">
        <v>2649</v>
      </c>
      <c r="D700" t="s">
        <v>40</v>
      </c>
      <c r="E700" t="s">
        <v>1231</v>
      </c>
    </row>
    <row r="701" spans="1:5" x14ac:dyDescent="0.15">
      <c r="A701" t="s">
        <v>4468</v>
      </c>
      <c r="B701" t="s">
        <v>3668</v>
      </c>
      <c r="C701" t="s">
        <v>683</v>
      </c>
      <c r="D701" t="s">
        <v>40</v>
      </c>
      <c r="E701" t="s">
        <v>3060</v>
      </c>
    </row>
    <row r="702" spans="1:5" x14ac:dyDescent="0.15">
      <c r="A702" t="s">
        <v>3087</v>
      </c>
      <c r="B702" t="s">
        <v>5358</v>
      </c>
      <c r="C702" t="s">
        <v>3062</v>
      </c>
      <c r="D702" t="s">
        <v>40</v>
      </c>
      <c r="E702" t="s">
        <v>3064</v>
      </c>
    </row>
    <row r="703" spans="1:5" x14ac:dyDescent="0.15">
      <c r="A703" t="s">
        <v>6553</v>
      </c>
      <c r="B703" t="s">
        <v>4286</v>
      </c>
      <c r="C703" t="s">
        <v>3067</v>
      </c>
      <c r="D703" t="s">
        <v>40</v>
      </c>
      <c r="E703" t="s">
        <v>2119</v>
      </c>
    </row>
    <row r="704" spans="1:5" x14ac:dyDescent="0.15">
      <c r="A704" t="s">
        <v>3070</v>
      </c>
      <c r="B704" t="s">
        <v>7090</v>
      </c>
      <c r="C704" t="s">
        <v>6129</v>
      </c>
      <c r="D704" t="s">
        <v>3070</v>
      </c>
    </row>
    <row r="705" spans="1:5" x14ac:dyDescent="0.15">
      <c r="A705" t="s">
        <v>6431</v>
      </c>
      <c r="B705" t="s">
        <v>5372</v>
      </c>
      <c r="C705" t="s">
        <v>3069</v>
      </c>
      <c r="D705" t="s">
        <v>3070</v>
      </c>
      <c r="E705" t="s">
        <v>2608</v>
      </c>
    </row>
    <row r="706" spans="1:5" x14ac:dyDescent="0.15">
      <c r="A706" t="s">
        <v>6028</v>
      </c>
      <c r="B706" t="s">
        <v>5374</v>
      </c>
      <c r="C706" t="s">
        <v>2784</v>
      </c>
      <c r="D706" t="s">
        <v>3070</v>
      </c>
      <c r="E706" t="s">
        <v>1328</v>
      </c>
    </row>
    <row r="707" spans="1:5" x14ac:dyDescent="0.15">
      <c r="A707" t="s">
        <v>1491</v>
      </c>
      <c r="B707" t="s">
        <v>5225</v>
      </c>
      <c r="C707" t="s">
        <v>2853</v>
      </c>
      <c r="D707" t="s">
        <v>3070</v>
      </c>
      <c r="E707" t="s">
        <v>3072</v>
      </c>
    </row>
    <row r="708" spans="1:5" x14ac:dyDescent="0.15">
      <c r="A708" t="s">
        <v>3346</v>
      </c>
      <c r="B708" t="s">
        <v>331</v>
      </c>
      <c r="C708" t="s">
        <v>3073</v>
      </c>
      <c r="D708" t="s">
        <v>3070</v>
      </c>
      <c r="E708" t="s">
        <v>3075</v>
      </c>
    </row>
    <row r="709" spans="1:5" x14ac:dyDescent="0.15">
      <c r="A709" t="s">
        <v>6103</v>
      </c>
      <c r="B709" t="s">
        <v>5375</v>
      </c>
      <c r="C709" t="s">
        <v>3077</v>
      </c>
      <c r="D709" t="s">
        <v>3070</v>
      </c>
      <c r="E709" t="s">
        <v>504</v>
      </c>
    </row>
    <row r="710" spans="1:5" x14ac:dyDescent="0.15">
      <c r="A710" t="s">
        <v>693</v>
      </c>
      <c r="B710" t="s">
        <v>5376</v>
      </c>
      <c r="C710" t="s">
        <v>3080</v>
      </c>
      <c r="D710" t="s">
        <v>3070</v>
      </c>
      <c r="E710" t="s">
        <v>543</v>
      </c>
    </row>
    <row r="711" spans="1:5" x14ac:dyDescent="0.15">
      <c r="A711" t="s">
        <v>6554</v>
      </c>
      <c r="B711" t="s">
        <v>5377</v>
      </c>
      <c r="C711" t="s">
        <v>2305</v>
      </c>
      <c r="D711" t="s">
        <v>3070</v>
      </c>
      <c r="E711" t="s">
        <v>1800</v>
      </c>
    </row>
    <row r="712" spans="1:5" x14ac:dyDescent="0.15">
      <c r="A712" t="s">
        <v>5644</v>
      </c>
      <c r="B712" t="s">
        <v>3034</v>
      </c>
      <c r="C712" t="s">
        <v>255</v>
      </c>
      <c r="D712" t="s">
        <v>3070</v>
      </c>
      <c r="E712" t="s">
        <v>1086</v>
      </c>
    </row>
    <row r="713" spans="1:5" x14ac:dyDescent="0.15">
      <c r="A713" t="s">
        <v>6350</v>
      </c>
      <c r="B713" t="s">
        <v>5378</v>
      </c>
      <c r="C713" t="s">
        <v>871</v>
      </c>
      <c r="D713" t="s">
        <v>3070</v>
      </c>
      <c r="E713" t="s">
        <v>692</v>
      </c>
    </row>
    <row r="714" spans="1:5" x14ac:dyDescent="0.15">
      <c r="A714" t="s">
        <v>6555</v>
      </c>
      <c r="B714" t="s">
        <v>449</v>
      </c>
      <c r="C714" t="s">
        <v>3081</v>
      </c>
      <c r="D714" t="s">
        <v>3070</v>
      </c>
      <c r="E714" t="s">
        <v>3082</v>
      </c>
    </row>
    <row r="715" spans="1:5" x14ac:dyDescent="0.15">
      <c r="A715" t="s">
        <v>3708</v>
      </c>
      <c r="B715" t="s">
        <v>5380</v>
      </c>
      <c r="C715" t="s">
        <v>3088</v>
      </c>
      <c r="D715" t="s">
        <v>3070</v>
      </c>
      <c r="E715" t="s">
        <v>3089</v>
      </c>
    </row>
    <row r="716" spans="1:5" x14ac:dyDescent="0.15">
      <c r="A716" t="s">
        <v>6556</v>
      </c>
      <c r="B716" t="s">
        <v>2827</v>
      </c>
      <c r="C716" t="s">
        <v>3092</v>
      </c>
      <c r="D716" t="s">
        <v>3070</v>
      </c>
      <c r="E716" t="s">
        <v>3095</v>
      </c>
    </row>
    <row r="717" spans="1:5" x14ac:dyDescent="0.15">
      <c r="A717" t="s">
        <v>6557</v>
      </c>
      <c r="B717" t="s">
        <v>5381</v>
      </c>
      <c r="C717" t="s">
        <v>3098</v>
      </c>
      <c r="D717" t="s">
        <v>3070</v>
      </c>
      <c r="E717" t="s">
        <v>3103</v>
      </c>
    </row>
    <row r="718" spans="1:5" x14ac:dyDescent="0.15">
      <c r="A718" t="s">
        <v>6559</v>
      </c>
      <c r="B718" t="s">
        <v>5383</v>
      </c>
      <c r="C718" t="s">
        <v>3105</v>
      </c>
      <c r="D718" t="s">
        <v>3070</v>
      </c>
      <c r="E718" t="s">
        <v>3108</v>
      </c>
    </row>
    <row r="719" spans="1:5" x14ac:dyDescent="0.15">
      <c r="A719" t="s">
        <v>1627</v>
      </c>
      <c r="B719" t="s">
        <v>5384</v>
      </c>
      <c r="C719" t="s">
        <v>3110</v>
      </c>
      <c r="D719" t="s">
        <v>3070</v>
      </c>
      <c r="E719" t="s">
        <v>3056</v>
      </c>
    </row>
    <row r="720" spans="1:5" x14ac:dyDescent="0.15">
      <c r="A720" t="s">
        <v>5960</v>
      </c>
      <c r="B720" t="s">
        <v>5385</v>
      </c>
      <c r="C720" t="s">
        <v>967</v>
      </c>
      <c r="D720" t="s">
        <v>3070</v>
      </c>
      <c r="E720" t="s">
        <v>938</v>
      </c>
    </row>
    <row r="721" spans="1:5" x14ac:dyDescent="0.15">
      <c r="A721" t="s">
        <v>711</v>
      </c>
      <c r="B721" t="s">
        <v>5386</v>
      </c>
      <c r="C721" t="s">
        <v>3112</v>
      </c>
      <c r="D721" t="s">
        <v>3070</v>
      </c>
      <c r="E721" t="s">
        <v>1400</v>
      </c>
    </row>
    <row r="722" spans="1:5" x14ac:dyDescent="0.15">
      <c r="A722" t="s">
        <v>2417</v>
      </c>
      <c r="B722" t="s">
        <v>349</v>
      </c>
      <c r="C722" t="s">
        <v>3113</v>
      </c>
      <c r="D722" t="s">
        <v>3070</v>
      </c>
      <c r="E722" t="s">
        <v>563</v>
      </c>
    </row>
    <row r="723" spans="1:5" x14ac:dyDescent="0.15">
      <c r="A723" t="s">
        <v>3334</v>
      </c>
      <c r="B723" t="s">
        <v>5388</v>
      </c>
      <c r="C723" t="s">
        <v>3114</v>
      </c>
      <c r="D723" t="s">
        <v>3070</v>
      </c>
      <c r="E723" t="s">
        <v>3063</v>
      </c>
    </row>
    <row r="724" spans="1:5" x14ac:dyDescent="0.15">
      <c r="A724" t="s">
        <v>6560</v>
      </c>
      <c r="B724" t="s">
        <v>5389</v>
      </c>
      <c r="C724" t="s">
        <v>2560</v>
      </c>
      <c r="D724" t="s">
        <v>3070</v>
      </c>
      <c r="E724" t="s">
        <v>2414</v>
      </c>
    </row>
    <row r="725" spans="1:5" x14ac:dyDescent="0.15">
      <c r="A725" t="s">
        <v>6561</v>
      </c>
      <c r="B725" t="s">
        <v>5391</v>
      </c>
      <c r="C725" t="s">
        <v>434</v>
      </c>
      <c r="D725" t="s">
        <v>3070</v>
      </c>
      <c r="E725" t="s">
        <v>3116</v>
      </c>
    </row>
    <row r="726" spans="1:5" x14ac:dyDescent="0.15">
      <c r="A726" t="s">
        <v>3553</v>
      </c>
      <c r="B726" t="s">
        <v>5392</v>
      </c>
      <c r="C726" t="s">
        <v>3117</v>
      </c>
      <c r="D726" t="s">
        <v>3070</v>
      </c>
      <c r="E726" t="s">
        <v>3121</v>
      </c>
    </row>
    <row r="727" spans="1:5" x14ac:dyDescent="0.15">
      <c r="A727" t="s">
        <v>6562</v>
      </c>
      <c r="B727" t="s">
        <v>5393</v>
      </c>
      <c r="C727" t="s">
        <v>1677</v>
      </c>
      <c r="D727" t="s">
        <v>3070</v>
      </c>
      <c r="E727" t="s">
        <v>198</v>
      </c>
    </row>
    <row r="728" spans="1:5" x14ac:dyDescent="0.15">
      <c r="A728" t="s">
        <v>5778</v>
      </c>
      <c r="B728" t="s">
        <v>5394</v>
      </c>
      <c r="C728" t="s">
        <v>3122</v>
      </c>
      <c r="D728" t="s">
        <v>3070</v>
      </c>
      <c r="E728" t="s">
        <v>3124</v>
      </c>
    </row>
    <row r="729" spans="1:5" x14ac:dyDescent="0.15">
      <c r="A729" t="s">
        <v>2097</v>
      </c>
      <c r="B729" t="s">
        <v>779</v>
      </c>
      <c r="C729" t="s">
        <v>1882</v>
      </c>
      <c r="D729" t="s">
        <v>3070</v>
      </c>
      <c r="E729" t="s">
        <v>3125</v>
      </c>
    </row>
    <row r="730" spans="1:5" x14ac:dyDescent="0.15">
      <c r="A730" t="s">
        <v>6499</v>
      </c>
      <c r="B730" t="s">
        <v>5395</v>
      </c>
      <c r="C730" t="s">
        <v>3128</v>
      </c>
      <c r="D730" t="s">
        <v>3070</v>
      </c>
      <c r="E730" t="s">
        <v>1527</v>
      </c>
    </row>
    <row r="731" spans="1:5" x14ac:dyDescent="0.15">
      <c r="A731" t="s">
        <v>6563</v>
      </c>
      <c r="B731" t="s">
        <v>5396</v>
      </c>
      <c r="C731" t="s">
        <v>3131</v>
      </c>
      <c r="D731" t="s">
        <v>3070</v>
      </c>
      <c r="E731" t="s">
        <v>3132</v>
      </c>
    </row>
    <row r="732" spans="1:5" x14ac:dyDescent="0.15">
      <c r="A732" t="s">
        <v>1912</v>
      </c>
      <c r="B732" t="s">
        <v>5397</v>
      </c>
      <c r="C732" t="s">
        <v>3134</v>
      </c>
      <c r="D732" t="s">
        <v>3070</v>
      </c>
      <c r="E732" t="s">
        <v>914</v>
      </c>
    </row>
    <row r="733" spans="1:5" x14ac:dyDescent="0.15">
      <c r="A733" t="s">
        <v>1206</v>
      </c>
      <c r="B733" t="s">
        <v>2641</v>
      </c>
      <c r="C733" t="s">
        <v>3135</v>
      </c>
      <c r="D733" t="s">
        <v>3070</v>
      </c>
      <c r="E733" t="s">
        <v>568</v>
      </c>
    </row>
    <row r="734" spans="1:5" x14ac:dyDescent="0.15">
      <c r="A734" t="s">
        <v>5212</v>
      </c>
      <c r="B734" t="s">
        <v>5400</v>
      </c>
      <c r="C734" t="s">
        <v>3137</v>
      </c>
      <c r="D734" t="s">
        <v>3070</v>
      </c>
      <c r="E734" t="s">
        <v>3138</v>
      </c>
    </row>
    <row r="735" spans="1:5" x14ac:dyDescent="0.15">
      <c r="A735" t="s">
        <v>1133</v>
      </c>
      <c r="B735" t="s">
        <v>5401</v>
      </c>
      <c r="C735" t="s">
        <v>1829</v>
      </c>
      <c r="D735" t="s">
        <v>3070</v>
      </c>
      <c r="E735" t="s">
        <v>3145</v>
      </c>
    </row>
    <row r="736" spans="1:5" x14ac:dyDescent="0.15">
      <c r="A736" t="s">
        <v>6564</v>
      </c>
      <c r="B736" t="s">
        <v>1579</v>
      </c>
      <c r="C736" t="s">
        <v>615</v>
      </c>
      <c r="D736" t="s">
        <v>3070</v>
      </c>
      <c r="E736" t="s">
        <v>3148</v>
      </c>
    </row>
    <row r="737" spans="1:5" x14ac:dyDescent="0.15">
      <c r="A737" t="s">
        <v>482</v>
      </c>
      <c r="B737" t="s">
        <v>5402</v>
      </c>
      <c r="C737" t="s">
        <v>321</v>
      </c>
      <c r="D737" t="s">
        <v>3070</v>
      </c>
      <c r="E737" t="s">
        <v>3150</v>
      </c>
    </row>
    <row r="738" spans="1:5" x14ac:dyDescent="0.15">
      <c r="A738" t="s">
        <v>3152</v>
      </c>
      <c r="B738" t="s">
        <v>132</v>
      </c>
      <c r="C738" t="s">
        <v>6131</v>
      </c>
      <c r="D738" t="s">
        <v>3152</v>
      </c>
    </row>
    <row r="739" spans="1:5" x14ac:dyDescent="0.15">
      <c r="A739" t="s">
        <v>2672</v>
      </c>
      <c r="B739" t="s">
        <v>5403</v>
      </c>
      <c r="C739" t="s">
        <v>3151</v>
      </c>
      <c r="D739" t="s">
        <v>3152</v>
      </c>
      <c r="E739" t="s">
        <v>2106</v>
      </c>
    </row>
    <row r="740" spans="1:5" x14ac:dyDescent="0.15">
      <c r="A740" t="s">
        <v>4671</v>
      </c>
      <c r="B740" t="s">
        <v>3055</v>
      </c>
      <c r="C740" t="s">
        <v>3154</v>
      </c>
      <c r="D740" t="s">
        <v>3152</v>
      </c>
      <c r="E740" t="s">
        <v>264</v>
      </c>
    </row>
    <row r="741" spans="1:5" x14ac:dyDescent="0.15">
      <c r="A741" t="s">
        <v>6565</v>
      </c>
      <c r="B741" t="s">
        <v>5404</v>
      </c>
      <c r="C741" t="s">
        <v>3158</v>
      </c>
      <c r="D741" t="s">
        <v>3152</v>
      </c>
      <c r="E741" t="s">
        <v>3159</v>
      </c>
    </row>
    <row r="742" spans="1:5" x14ac:dyDescent="0.15">
      <c r="A742" t="s">
        <v>4108</v>
      </c>
      <c r="B742" t="s">
        <v>5406</v>
      </c>
      <c r="C742" t="s">
        <v>3160</v>
      </c>
      <c r="D742" t="s">
        <v>3152</v>
      </c>
      <c r="E742" t="s">
        <v>968</v>
      </c>
    </row>
    <row r="743" spans="1:5" x14ac:dyDescent="0.15">
      <c r="A743" t="s">
        <v>6566</v>
      </c>
      <c r="B743" t="s">
        <v>4485</v>
      </c>
      <c r="C743" t="s">
        <v>3162</v>
      </c>
      <c r="D743" t="s">
        <v>3152</v>
      </c>
      <c r="E743" t="s">
        <v>1121</v>
      </c>
    </row>
    <row r="744" spans="1:5" x14ac:dyDescent="0.15">
      <c r="A744" t="s">
        <v>3966</v>
      </c>
      <c r="B744" t="s">
        <v>5407</v>
      </c>
      <c r="C744" t="s">
        <v>3163</v>
      </c>
      <c r="D744" t="s">
        <v>3152</v>
      </c>
      <c r="E744" t="s">
        <v>1640</v>
      </c>
    </row>
    <row r="745" spans="1:5" x14ac:dyDescent="0.15">
      <c r="A745" t="s">
        <v>1222</v>
      </c>
      <c r="B745" t="s">
        <v>5410</v>
      </c>
      <c r="C745" t="s">
        <v>3167</v>
      </c>
      <c r="D745" t="s">
        <v>3152</v>
      </c>
      <c r="E745" t="s">
        <v>3170</v>
      </c>
    </row>
    <row r="746" spans="1:5" x14ac:dyDescent="0.15">
      <c r="A746" t="s">
        <v>475</v>
      </c>
      <c r="B746" t="s">
        <v>5411</v>
      </c>
      <c r="C746" t="s">
        <v>2326</v>
      </c>
      <c r="D746" t="s">
        <v>3152</v>
      </c>
      <c r="E746" t="s">
        <v>1574</v>
      </c>
    </row>
    <row r="747" spans="1:5" x14ac:dyDescent="0.15">
      <c r="A747" t="s">
        <v>6567</v>
      </c>
      <c r="B747" t="s">
        <v>2191</v>
      </c>
      <c r="C747" t="s">
        <v>1458</v>
      </c>
      <c r="D747" t="s">
        <v>3152</v>
      </c>
      <c r="E747" t="s">
        <v>819</v>
      </c>
    </row>
    <row r="748" spans="1:5" x14ac:dyDescent="0.15">
      <c r="A748" t="s">
        <v>6568</v>
      </c>
      <c r="B748" t="s">
        <v>34</v>
      </c>
      <c r="C748" t="s">
        <v>1023</v>
      </c>
      <c r="D748" t="s">
        <v>3152</v>
      </c>
      <c r="E748" t="s">
        <v>2616</v>
      </c>
    </row>
    <row r="749" spans="1:5" x14ac:dyDescent="0.15">
      <c r="A749" t="s">
        <v>6569</v>
      </c>
      <c r="B749" t="s">
        <v>5412</v>
      </c>
      <c r="C749" t="s">
        <v>3176</v>
      </c>
      <c r="D749" t="s">
        <v>3152</v>
      </c>
      <c r="E749" t="s">
        <v>1250</v>
      </c>
    </row>
    <row r="750" spans="1:5" x14ac:dyDescent="0.15">
      <c r="A750" t="s">
        <v>6570</v>
      </c>
      <c r="B750" t="s">
        <v>2916</v>
      </c>
      <c r="C750" t="s">
        <v>769</v>
      </c>
      <c r="D750" t="s">
        <v>3152</v>
      </c>
      <c r="E750" t="s">
        <v>3178</v>
      </c>
    </row>
    <row r="751" spans="1:5" x14ac:dyDescent="0.15">
      <c r="A751" t="s">
        <v>5908</v>
      </c>
      <c r="B751" t="s">
        <v>5413</v>
      </c>
      <c r="C751" t="s">
        <v>3181</v>
      </c>
      <c r="D751" t="s">
        <v>3152</v>
      </c>
      <c r="E751" t="s">
        <v>3141</v>
      </c>
    </row>
    <row r="752" spans="1:5" x14ac:dyDescent="0.15">
      <c r="A752" t="s">
        <v>6571</v>
      </c>
      <c r="B752" t="s">
        <v>5307</v>
      </c>
      <c r="C752" t="s">
        <v>3182</v>
      </c>
      <c r="D752" t="s">
        <v>3152</v>
      </c>
      <c r="E752" t="s">
        <v>3184</v>
      </c>
    </row>
    <row r="753" spans="1:5" x14ac:dyDescent="0.15">
      <c r="A753" t="s">
        <v>6572</v>
      </c>
      <c r="B753" t="s">
        <v>5414</v>
      </c>
      <c r="C753" t="s">
        <v>225</v>
      </c>
      <c r="D753" t="s">
        <v>3152</v>
      </c>
      <c r="E753" t="s">
        <v>2742</v>
      </c>
    </row>
    <row r="754" spans="1:5" x14ac:dyDescent="0.15">
      <c r="A754" t="s">
        <v>6573</v>
      </c>
      <c r="B754" t="s">
        <v>5415</v>
      </c>
      <c r="C754" t="s">
        <v>3186</v>
      </c>
      <c r="D754" t="s">
        <v>3152</v>
      </c>
      <c r="E754" t="s">
        <v>3187</v>
      </c>
    </row>
    <row r="755" spans="1:5" x14ac:dyDescent="0.15">
      <c r="A755" t="s">
        <v>6487</v>
      </c>
      <c r="B755" t="s">
        <v>1704</v>
      </c>
      <c r="C755" t="s">
        <v>2444</v>
      </c>
      <c r="D755" t="s">
        <v>3152</v>
      </c>
      <c r="E755" t="s">
        <v>1299</v>
      </c>
    </row>
    <row r="756" spans="1:5" x14ac:dyDescent="0.15">
      <c r="A756" t="s">
        <v>5261</v>
      </c>
      <c r="B756" t="s">
        <v>936</v>
      </c>
      <c r="C756" t="s">
        <v>121</v>
      </c>
      <c r="D756" t="s">
        <v>3152</v>
      </c>
      <c r="E756" t="s">
        <v>656</v>
      </c>
    </row>
    <row r="757" spans="1:5" x14ac:dyDescent="0.15">
      <c r="A757" t="s">
        <v>2611</v>
      </c>
      <c r="B757" t="s">
        <v>87</v>
      </c>
      <c r="C757" t="s">
        <v>1751</v>
      </c>
      <c r="D757" t="s">
        <v>3152</v>
      </c>
      <c r="E757" t="s">
        <v>3190</v>
      </c>
    </row>
    <row r="758" spans="1:5" x14ac:dyDescent="0.15">
      <c r="A758" t="s">
        <v>6120</v>
      </c>
      <c r="B758" t="s">
        <v>5416</v>
      </c>
      <c r="C758" t="s">
        <v>3191</v>
      </c>
      <c r="D758" t="s">
        <v>3152</v>
      </c>
      <c r="E758" t="s">
        <v>3195</v>
      </c>
    </row>
    <row r="759" spans="1:5" x14ac:dyDescent="0.15">
      <c r="A759" t="s">
        <v>3482</v>
      </c>
      <c r="B759" t="s">
        <v>5174</v>
      </c>
      <c r="C759" t="s">
        <v>1326</v>
      </c>
      <c r="D759" t="s">
        <v>3152</v>
      </c>
      <c r="E759" t="s">
        <v>1071</v>
      </c>
    </row>
    <row r="760" spans="1:5" x14ac:dyDescent="0.15">
      <c r="A760" t="s">
        <v>6544</v>
      </c>
      <c r="B760" t="s">
        <v>5417</v>
      </c>
      <c r="C760" t="s">
        <v>809</v>
      </c>
      <c r="D760" t="s">
        <v>3152</v>
      </c>
      <c r="E760" t="s">
        <v>2635</v>
      </c>
    </row>
    <row r="761" spans="1:5" x14ac:dyDescent="0.15">
      <c r="A761" t="s">
        <v>5576</v>
      </c>
      <c r="B761" t="s">
        <v>5418</v>
      </c>
      <c r="C761" t="s">
        <v>3197</v>
      </c>
      <c r="D761" t="s">
        <v>3152</v>
      </c>
      <c r="E761" t="s">
        <v>3199</v>
      </c>
    </row>
    <row r="762" spans="1:5" x14ac:dyDescent="0.15">
      <c r="A762" t="s">
        <v>6574</v>
      </c>
      <c r="B762" t="s">
        <v>5419</v>
      </c>
      <c r="C762" t="s">
        <v>3201</v>
      </c>
      <c r="D762" t="s">
        <v>3152</v>
      </c>
      <c r="E762" t="s">
        <v>831</v>
      </c>
    </row>
    <row r="763" spans="1:5" x14ac:dyDescent="0.15">
      <c r="A763" t="s">
        <v>6575</v>
      </c>
      <c r="B763" t="s">
        <v>3880</v>
      </c>
      <c r="C763" t="s">
        <v>2043</v>
      </c>
      <c r="D763" t="s">
        <v>3152</v>
      </c>
      <c r="E763" t="s">
        <v>2086</v>
      </c>
    </row>
    <row r="764" spans="1:5" x14ac:dyDescent="0.15">
      <c r="A764" t="s">
        <v>2010</v>
      </c>
      <c r="B764" t="s">
        <v>3559</v>
      </c>
      <c r="C764" t="s">
        <v>1838</v>
      </c>
      <c r="D764" t="s">
        <v>3152</v>
      </c>
      <c r="E764" t="s">
        <v>3203</v>
      </c>
    </row>
    <row r="765" spans="1:5" x14ac:dyDescent="0.15">
      <c r="A765" t="s">
        <v>6576</v>
      </c>
      <c r="B765" t="s">
        <v>5420</v>
      </c>
      <c r="C765" t="s">
        <v>3209</v>
      </c>
      <c r="D765" t="s">
        <v>3152</v>
      </c>
      <c r="E765" t="s">
        <v>1855</v>
      </c>
    </row>
    <row r="766" spans="1:5" x14ac:dyDescent="0.15">
      <c r="A766" t="s">
        <v>6577</v>
      </c>
      <c r="B766" t="s">
        <v>5422</v>
      </c>
      <c r="C766" t="s">
        <v>1055</v>
      </c>
      <c r="D766" t="s">
        <v>3152</v>
      </c>
      <c r="E766" t="s">
        <v>788</v>
      </c>
    </row>
    <row r="767" spans="1:5" x14ac:dyDescent="0.15">
      <c r="A767" t="s">
        <v>2037</v>
      </c>
      <c r="B767" t="s">
        <v>5424</v>
      </c>
      <c r="C767" t="s">
        <v>737</v>
      </c>
      <c r="D767" t="s">
        <v>3152</v>
      </c>
      <c r="E767" t="s">
        <v>3210</v>
      </c>
    </row>
    <row r="768" spans="1:5" x14ac:dyDescent="0.15">
      <c r="A768" t="s">
        <v>2700</v>
      </c>
      <c r="B768" t="s">
        <v>4226</v>
      </c>
      <c r="C768" t="s">
        <v>2845</v>
      </c>
      <c r="D768" t="s">
        <v>3152</v>
      </c>
      <c r="E768" t="s">
        <v>3044</v>
      </c>
    </row>
    <row r="769" spans="1:5" x14ac:dyDescent="0.15">
      <c r="A769" t="s">
        <v>3215</v>
      </c>
      <c r="B769" t="s">
        <v>7091</v>
      </c>
      <c r="C769" t="s">
        <v>6132</v>
      </c>
      <c r="D769" t="s">
        <v>3215</v>
      </c>
    </row>
    <row r="770" spans="1:5" x14ac:dyDescent="0.15">
      <c r="A770" t="s">
        <v>2645</v>
      </c>
      <c r="B770" t="s">
        <v>5425</v>
      </c>
      <c r="C770" t="s">
        <v>3213</v>
      </c>
      <c r="D770" t="s">
        <v>3215</v>
      </c>
      <c r="E770" t="s">
        <v>3216</v>
      </c>
    </row>
    <row r="771" spans="1:5" x14ac:dyDescent="0.15">
      <c r="A771" t="s">
        <v>2443</v>
      </c>
      <c r="B771" t="s">
        <v>578</v>
      </c>
      <c r="C771" t="s">
        <v>2248</v>
      </c>
      <c r="D771" t="s">
        <v>3215</v>
      </c>
      <c r="E771" t="s">
        <v>2243</v>
      </c>
    </row>
    <row r="772" spans="1:5" x14ac:dyDescent="0.15">
      <c r="A772" t="s">
        <v>6578</v>
      </c>
      <c r="B772" t="s">
        <v>4656</v>
      </c>
      <c r="C772" t="s">
        <v>2546</v>
      </c>
      <c r="D772" t="s">
        <v>3215</v>
      </c>
      <c r="E772" t="s">
        <v>1995</v>
      </c>
    </row>
    <row r="773" spans="1:5" x14ac:dyDescent="0.15">
      <c r="A773" t="s">
        <v>1713</v>
      </c>
      <c r="B773" t="s">
        <v>3533</v>
      </c>
      <c r="C773" t="s">
        <v>3218</v>
      </c>
      <c r="D773" t="s">
        <v>3215</v>
      </c>
      <c r="E773" t="s">
        <v>3219</v>
      </c>
    </row>
    <row r="774" spans="1:5" x14ac:dyDescent="0.15">
      <c r="A774" t="s">
        <v>6579</v>
      </c>
      <c r="B774" t="s">
        <v>4712</v>
      </c>
      <c r="C774" t="s">
        <v>965</v>
      </c>
      <c r="D774" t="s">
        <v>3215</v>
      </c>
      <c r="E774" t="s">
        <v>678</v>
      </c>
    </row>
    <row r="775" spans="1:5" x14ac:dyDescent="0.15">
      <c r="A775" t="s">
        <v>6580</v>
      </c>
      <c r="B775" t="s">
        <v>3690</v>
      </c>
      <c r="C775" t="s">
        <v>1847</v>
      </c>
      <c r="D775" t="s">
        <v>3215</v>
      </c>
      <c r="E775" t="s">
        <v>2626</v>
      </c>
    </row>
    <row r="776" spans="1:5" x14ac:dyDescent="0.15">
      <c r="A776" t="s">
        <v>6083</v>
      </c>
      <c r="B776" t="s">
        <v>5426</v>
      </c>
      <c r="C776" t="s">
        <v>3119</v>
      </c>
      <c r="D776" t="s">
        <v>3215</v>
      </c>
      <c r="E776" t="s">
        <v>3220</v>
      </c>
    </row>
    <row r="777" spans="1:5" x14ac:dyDescent="0.15">
      <c r="A777" t="s">
        <v>2110</v>
      </c>
      <c r="B777" t="s">
        <v>1687</v>
      </c>
      <c r="C777" t="s">
        <v>649</v>
      </c>
      <c r="D777" t="s">
        <v>3215</v>
      </c>
      <c r="E777" t="s">
        <v>2686</v>
      </c>
    </row>
    <row r="778" spans="1:5" x14ac:dyDescent="0.15">
      <c r="A778" t="s">
        <v>5144</v>
      </c>
      <c r="B778" t="s">
        <v>2281</v>
      </c>
      <c r="C778" t="s">
        <v>2199</v>
      </c>
      <c r="D778" t="s">
        <v>3215</v>
      </c>
      <c r="E778" t="s">
        <v>1280</v>
      </c>
    </row>
    <row r="779" spans="1:5" x14ac:dyDescent="0.15">
      <c r="A779" t="s">
        <v>6581</v>
      </c>
      <c r="B779" t="s">
        <v>3205</v>
      </c>
      <c r="C779" t="s">
        <v>3177</v>
      </c>
      <c r="D779" t="s">
        <v>3215</v>
      </c>
      <c r="E779" t="s">
        <v>3221</v>
      </c>
    </row>
    <row r="780" spans="1:5" x14ac:dyDescent="0.15">
      <c r="A780" t="s">
        <v>6582</v>
      </c>
      <c r="B780" t="s">
        <v>5427</v>
      </c>
      <c r="C780" t="s">
        <v>3222</v>
      </c>
      <c r="D780" t="s">
        <v>3215</v>
      </c>
      <c r="E780" t="s">
        <v>3225</v>
      </c>
    </row>
    <row r="781" spans="1:5" x14ac:dyDescent="0.15">
      <c r="A781" t="s">
        <v>6583</v>
      </c>
      <c r="B781" t="s">
        <v>5429</v>
      </c>
      <c r="C781" t="s">
        <v>2517</v>
      </c>
      <c r="D781" t="s">
        <v>3215</v>
      </c>
      <c r="E781" t="s">
        <v>1545</v>
      </c>
    </row>
    <row r="782" spans="1:5" x14ac:dyDescent="0.15">
      <c r="A782" t="s">
        <v>6584</v>
      </c>
      <c r="B782" t="s">
        <v>4992</v>
      </c>
      <c r="C782" t="s">
        <v>3229</v>
      </c>
      <c r="D782" t="s">
        <v>3215</v>
      </c>
      <c r="E782" t="s">
        <v>1598</v>
      </c>
    </row>
    <row r="783" spans="1:5" x14ac:dyDescent="0.15">
      <c r="A783" t="s">
        <v>6242</v>
      </c>
      <c r="B783" t="s">
        <v>5430</v>
      </c>
      <c r="C783" t="s">
        <v>3230</v>
      </c>
      <c r="D783" t="s">
        <v>3215</v>
      </c>
      <c r="E783" t="s">
        <v>3157</v>
      </c>
    </row>
    <row r="784" spans="1:5" x14ac:dyDescent="0.15">
      <c r="A784" t="s">
        <v>6585</v>
      </c>
      <c r="B784" t="s">
        <v>7092</v>
      </c>
      <c r="C784" t="s">
        <v>6133</v>
      </c>
      <c r="D784" t="s">
        <v>3215</v>
      </c>
      <c r="E784" t="s">
        <v>1445</v>
      </c>
    </row>
    <row r="785" spans="1:5" x14ac:dyDescent="0.15">
      <c r="A785" t="s">
        <v>183</v>
      </c>
      <c r="B785" t="s">
        <v>4358</v>
      </c>
      <c r="C785" t="s">
        <v>3944</v>
      </c>
      <c r="D785" t="s">
        <v>183</v>
      </c>
    </row>
    <row r="786" spans="1:5" x14ac:dyDescent="0.15">
      <c r="A786" t="s">
        <v>6586</v>
      </c>
      <c r="B786" t="s">
        <v>5431</v>
      </c>
      <c r="C786" t="s">
        <v>2833</v>
      </c>
      <c r="D786" t="s">
        <v>183</v>
      </c>
      <c r="E786" t="s">
        <v>3231</v>
      </c>
    </row>
    <row r="787" spans="1:5" x14ac:dyDescent="0.15">
      <c r="A787" t="s">
        <v>250</v>
      </c>
      <c r="B787" t="s">
        <v>451</v>
      </c>
      <c r="C787" t="s">
        <v>3237</v>
      </c>
      <c r="D787" t="s">
        <v>183</v>
      </c>
      <c r="E787" t="s">
        <v>3238</v>
      </c>
    </row>
    <row r="788" spans="1:5" x14ac:dyDescent="0.15">
      <c r="A788" t="s">
        <v>6587</v>
      </c>
      <c r="B788" t="s">
        <v>5435</v>
      </c>
      <c r="C788" t="s">
        <v>1939</v>
      </c>
      <c r="D788" t="s">
        <v>183</v>
      </c>
      <c r="E788" t="s">
        <v>3240</v>
      </c>
    </row>
    <row r="789" spans="1:5" x14ac:dyDescent="0.15">
      <c r="A789" t="s">
        <v>6588</v>
      </c>
      <c r="B789" t="s">
        <v>644</v>
      </c>
      <c r="C789" t="s">
        <v>452</v>
      </c>
      <c r="D789" t="s">
        <v>183</v>
      </c>
      <c r="E789" t="s">
        <v>113</v>
      </c>
    </row>
    <row r="790" spans="1:5" x14ac:dyDescent="0.15">
      <c r="A790" t="s">
        <v>5707</v>
      </c>
      <c r="B790" t="s">
        <v>5437</v>
      </c>
      <c r="C790" t="s">
        <v>3245</v>
      </c>
      <c r="D790" t="s">
        <v>183</v>
      </c>
      <c r="E790" t="s">
        <v>3246</v>
      </c>
    </row>
    <row r="791" spans="1:5" x14ac:dyDescent="0.15">
      <c r="A791" t="s">
        <v>1210</v>
      </c>
      <c r="B791" t="s">
        <v>5438</v>
      </c>
      <c r="C791" t="s">
        <v>3247</v>
      </c>
      <c r="D791" t="s">
        <v>183</v>
      </c>
      <c r="E791" t="s">
        <v>3183</v>
      </c>
    </row>
    <row r="792" spans="1:5" x14ac:dyDescent="0.15">
      <c r="A792" t="s">
        <v>6589</v>
      </c>
      <c r="B792" t="s">
        <v>5439</v>
      </c>
      <c r="C792" t="s">
        <v>3224</v>
      </c>
      <c r="D792" t="s">
        <v>183</v>
      </c>
      <c r="E792" t="s">
        <v>3250</v>
      </c>
    </row>
    <row r="793" spans="1:5" x14ac:dyDescent="0.15">
      <c r="A793" t="s">
        <v>6590</v>
      </c>
      <c r="B793" t="s">
        <v>5440</v>
      </c>
      <c r="C793" t="s">
        <v>1128</v>
      </c>
      <c r="D793" t="s">
        <v>183</v>
      </c>
      <c r="E793" t="s">
        <v>3253</v>
      </c>
    </row>
    <row r="794" spans="1:5" x14ac:dyDescent="0.15">
      <c r="A794" t="s">
        <v>2499</v>
      </c>
      <c r="B794" t="s">
        <v>2272</v>
      </c>
      <c r="C794" t="s">
        <v>1077</v>
      </c>
      <c r="D794" t="s">
        <v>183</v>
      </c>
      <c r="E794" t="s">
        <v>1186</v>
      </c>
    </row>
    <row r="795" spans="1:5" x14ac:dyDescent="0.15">
      <c r="A795" t="s">
        <v>6591</v>
      </c>
      <c r="B795" t="s">
        <v>5442</v>
      </c>
      <c r="C795" t="s">
        <v>1874</v>
      </c>
      <c r="D795" t="s">
        <v>183</v>
      </c>
      <c r="E795" t="s">
        <v>925</v>
      </c>
    </row>
    <row r="796" spans="1:5" x14ac:dyDescent="0.15">
      <c r="A796" t="s">
        <v>5078</v>
      </c>
      <c r="B796" t="s">
        <v>5286</v>
      </c>
      <c r="C796" t="s">
        <v>3233</v>
      </c>
      <c r="D796" t="s">
        <v>183</v>
      </c>
      <c r="E796" t="s">
        <v>981</v>
      </c>
    </row>
    <row r="797" spans="1:5" x14ac:dyDescent="0.15">
      <c r="A797" t="s">
        <v>6592</v>
      </c>
      <c r="B797" t="s">
        <v>4022</v>
      </c>
      <c r="C797" t="s">
        <v>1256</v>
      </c>
      <c r="D797" t="s">
        <v>183</v>
      </c>
      <c r="E797" t="s">
        <v>2046</v>
      </c>
    </row>
    <row r="798" spans="1:5" x14ac:dyDescent="0.15">
      <c r="A798" t="s">
        <v>6593</v>
      </c>
      <c r="B798" t="s">
        <v>5444</v>
      </c>
      <c r="C798" t="s">
        <v>2387</v>
      </c>
      <c r="D798" t="s">
        <v>183</v>
      </c>
      <c r="E798" t="s">
        <v>3254</v>
      </c>
    </row>
    <row r="799" spans="1:5" x14ac:dyDescent="0.15">
      <c r="A799" t="s">
        <v>4070</v>
      </c>
      <c r="B799" t="s">
        <v>5446</v>
      </c>
      <c r="C799" t="s">
        <v>3235</v>
      </c>
      <c r="D799" t="s">
        <v>183</v>
      </c>
      <c r="E799" t="s">
        <v>3257</v>
      </c>
    </row>
    <row r="800" spans="1:5" x14ac:dyDescent="0.15">
      <c r="A800" t="s">
        <v>6594</v>
      </c>
      <c r="B800" t="s">
        <v>5172</v>
      </c>
      <c r="C800" t="s">
        <v>941</v>
      </c>
      <c r="D800" t="s">
        <v>183</v>
      </c>
      <c r="E800" t="s">
        <v>767</v>
      </c>
    </row>
    <row r="801" spans="1:5" x14ac:dyDescent="0.15">
      <c r="A801" t="s">
        <v>6595</v>
      </c>
      <c r="B801" t="s">
        <v>4597</v>
      </c>
      <c r="C801" t="s">
        <v>1675</v>
      </c>
      <c r="D801" t="s">
        <v>183</v>
      </c>
      <c r="E801" t="s">
        <v>2688</v>
      </c>
    </row>
    <row r="802" spans="1:5" x14ac:dyDescent="0.15">
      <c r="A802" t="s">
        <v>6596</v>
      </c>
      <c r="B802" t="s">
        <v>4543</v>
      </c>
      <c r="C802" t="s">
        <v>3262</v>
      </c>
      <c r="D802" t="s">
        <v>183</v>
      </c>
      <c r="E802" t="s">
        <v>1696</v>
      </c>
    </row>
    <row r="803" spans="1:5" x14ac:dyDescent="0.15">
      <c r="A803" t="s">
        <v>6230</v>
      </c>
      <c r="B803" t="s">
        <v>5448</v>
      </c>
      <c r="C803" t="s">
        <v>3263</v>
      </c>
      <c r="D803" t="s">
        <v>183</v>
      </c>
      <c r="E803" t="s">
        <v>3267</v>
      </c>
    </row>
    <row r="804" spans="1:5" x14ac:dyDescent="0.15">
      <c r="A804" t="s">
        <v>6597</v>
      </c>
      <c r="B804" t="s">
        <v>4487</v>
      </c>
      <c r="C804" t="s">
        <v>1591</v>
      </c>
      <c r="D804" t="s">
        <v>183</v>
      </c>
      <c r="E804" t="s">
        <v>1655</v>
      </c>
    </row>
    <row r="805" spans="1:5" x14ac:dyDescent="0.15">
      <c r="A805" t="s">
        <v>1570</v>
      </c>
      <c r="B805" t="s">
        <v>7074</v>
      </c>
      <c r="C805" t="s">
        <v>6134</v>
      </c>
      <c r="D805" t="s">
        <v>1570</v>
      </c>
    </row>
    <row r="806" spans="1:5" x14ac:dyDescent="0.15">
      <c r="A806" t="s">
        <v>385</v>
      </c>
      <c r="B806" t="s">
        <v>5449</v>
      </c>
      <c r="C806" t="s">
        <v>3271</v>
      </c>
      <c r="D806" t="s">
        <v>1570</v>
      </c>
      <c r="E806" t="s">
        <v>3022</v>
      </c>
    </row>
    <row r="807" spans="1:5" x14ac:dyDescent="0.15">
      <c r="A807" t="s">
        <v>6598</v>
      </c>
      <c r="B807" t="s">
        <v>5450</v>
      </c>
      <c r="C807" t="s">
        <v>2791</v>
      </c>
      <c r="D807" t="s">
        <v>1570</v>
      </c>
      <c r="E807" t="s">
        <v>2126</v>
      </c>
    </row>
    <row r="808" spans="1:5" x14ac:dyDescent="0.15">
      <c r="A808" t="s">
        <v>453</v>
      </c>
      <c r="B808" t="s">
        <v>5451</v>
      </c>
      <c r="C808" t="s">
        <v>392</v>
      </c>
      <c r="D808" t="s">
        <v>1570</v>
      </c>
      <c r="E808" t="s">
        <v>3273</v>
      </c>
    </row>
    <row r="809" spans="1:5" x14ac:dyDescent="0.15">
      <c r="A809" t="s">
        <v>259</v>
      </c>
      <c r="B809" t="s">
        <v>5452</v>
      </c>
      <c r="C809" t="s">
        <v>1406</v>
      </c>
      <c r="D809" t="s">
        <v>1570</v>
      </c>
      <c r="E809" t="s">
        <v>3259</v>
      </c>
    </row>
    <row r="810" spans="1:5" x14ac:dyDescent="0.15">
      <c r="A810" t="s">
        <v>4329</v>
      </c>
      <c r="B810" t="s">
        <v>4345</v>
      </c>
      <c r="C810" t="s">
        <v>1277</v>
      </c>
      <c r="D810" t="s">
        <v>1570</v>
      </c>
      <c r="E810" t="s">
        <v>1862</v>
      </c>
    </row>
    <row r="811" spans="1:5" x14ac:dyDescent="0.15">
      <c r="A811" t="s">
        <v>4574</v>
      </c>
      <c r="B811" t="s">
        <v>5453</v>
      </c>
      <c r="C811" t="s">
        <v>3277</v>
      </c>
      <c r="D811" t="s">
        <v>1570</v>
      </c>
      <c r="E811" t="s">
        <v>684</v>
      </c>
    </row>
    <row r="812" spans="1:5" x14ac:dyDescent="0.15">
      <c r="A812" t="s">
        <v>6371</v>
      </c>
      <c r="B812" t="s">
        <v>5454</v>
      </c>
      <c r="C812" t="s">
        <v>3278</v>
      </c>
      <c r="D812" t="s">
        <v>1570</v>
      </c>
      <c r="E812" t="s">
        <v>2786</v>
      </c>
    </row>
    <row r="813" spans="1:5" x14ac:dyDescent="0.15">
      <c r="A813" t="s">
        <v>6599</v>
      </c>
      <c r="B813" t="s">
        <v>5455</v>
      </c>
      <c r="C813" t="s">
        <v>3279</v>
      </c>
      <c r="D813" t="s">
        <v>1570</v>
      </c>
      <c r="E813" t="s">
        <v>3232</v>
      </c>
    </row>
    <row r="814" spans="1:5" x14ac:dyDescent="0.15">
      <c r="A814" t="s">
        <v>6218</v>
      </c>
      <c r="B814" t="s">
        <v>5456</v>
      </c>
      <c r="C814" t="s">
        <v>652</v>
      </c>
      <c r="D814" t="s">
        <v>1570</v>
      </c>
      <c r="E814" t="s">
        <v>3280</v>
      </c>
    </row>
    <row r="815" spans="1:5" x14ac:dyDescent="0.15">
      <c r="A815" t="s">
        <v>6600</v>
      </c>
      <c r="B815" t="s">
        <v>5458</v>
      </c>
      <c r="C815" t="s">
        <v>3282</v>
      </c>
      <c r="D815" t="s">
        <v>1570</v>
      </c>
      <c r="E815" t="s">
        <v>3283</v>
      </c>
    </row>
    <row r="816" spans="1:5" x14ac:dyDescent="0.15">
      <c r="A816" t="s">
        <v>6601</v>
      </c>
      <c r="B816" t="s">
        <v>7093</v>
      </c>
      <c r="C816" t="s">
        <v>6136</v>
      </c>
      <c r="D816" t="s">
        <v>1570</v>
      </c>
      <c r="E816" t="s">
        <v>1124</v>
      </c>
    </row>
    <row r="817" spans="1:5" x14ac:dyDescent="0.15">
      <c r="A817" t="s">
        <v>6602</v>
      </c>
      <c r="B817" t="s">
        <v>5459</v>
      </c>
      <c r="C817" t="s">
        <v>3286</v>
      </c>
      <c r="D817" t="s">
        <v>1570</v>
      </c>
      <c r="E817" t="s">
        <v>3287</v>
      </c>
    </row>
    <row r="818" spans="1:5" x14ac:dyDescent="0.15">
      <c r="A818" t="s">
        <v>5120</v>
      </c>
      <c r="B818" t="s">
        <v>606</v>
      </c>
      <c r="C818" t="s">
        <v>947</v>
      </c>
      <c r="D818" t="s">
        <v>1570</v>
      </c>
      <c r="E818" t="s">
        <v>736</v>
      </c>
    </row>
    <row r="819" spans="1:5" x14ac:dyDescent="0.15">
      <c r="A819" t="s">
        <v>6603</v>
      </c>
      <c r="B819" t="s">
        <v>3678</v>
      </c>
      <c r="C819" t="s">
        <v>2652</v>
      </c>
      <c r="D819" t="s">
        <v>1570</v>
      </c>
      <c r="E819" t="s">
        <v>3288</v>
      </c>
    </row>
    <row r="820" spans="1:5" x14ac:dyDescent="0.15">
      <c r="A820" t="s">
        <v>2892</v>
      </c>
      <c r="B820" t="s">
        <v>5460</v>
      </c>
      <c r="C820" t="s">
        <v>3289</v>
      </c>
      <c r="D820" t="s">
        <v>1570</v>
      </c>
      <c r="E820" t="s">
        <v>1215</v>
      </c>
    </row>
    <row r="821" spans="1:5" x14ac:dyDescent="0.15">
      <c r="A821" t="s">
        <v>6604</v>
      </c>
      <c r="B821" t="s">
        <v>3494</v>
      </c>
      <c r="C821" t="s">
        <v>2671</v>
      </c>
      <c r="D821" t="s">
        <v>1570</v>
      </c>
      <c r="E821" t="s">
        <v>749</v>
      </c>
    </row>
    <row r="822" spans="1:5" x14ac:dyDescent="0.15">
      <c r="A822" t="s">
        <v>6605</v>
      </c>
      <c r="B822" t="s">
        <v>5461</v>
      </c>
      <c r="C822" t="s">
        <v>1448</v>
      </c>
      <c r="D822" t="s">
        <v>1570</v>
      </c>
      <c r="E822" t="s">
        <v>3290</v>
      </c>
    </row>
    <row r="823" spans="1:5" x14ac:dyDescent="0.15">
      <c r="A823" t="s">
        <v>1680</v>
      </c>
      <c r="B823" t="s">
        <v>7094</v>
      </c>
      <c r="C823" t="s">
        <v>6137</v>
      </c>
      <c r="D823" t="s">
        <v>1680</v>
      </c>
    </row>
    <row r="824" spans="1:5" x14ac:dyDescent="0.15">
      <c r="A824" t="s">
        <v>6606</v>
      </c>
      <c r="B824" t="s">
        <v>5462</v>
      </c>
      <c r="C824" t="s">
        <v>2828</v>
      </c>
      <c r="D824" t="s">
        <v>1680</v>
      </c>
      <c r="E824" t="s">
        <v>1240</v>
      </c>
    </row>
    <row r="825" spans="1:5" x14ac:dyDescent="0.15">
      <c r="A825" t="s">
        <v>5063</v>
      </c>
      <c r="B825" t="s">
        <v>3161</v>
      </c>
      <c r="C825" t="s">
        <v>3292</v>
      </c>
      <c r="D825" t="s">
        <v>1680</v>
      </c>
      <c r="E825" t="s">
        <v>1108</v>
      </c>
    </row>
    <row r="826" spans="1:5" x14ac:dyDescent="0.15">
      <c r="A826" t="s">
        <v>6607</v>
      </c>
      <c r="B826" t="s">
        <v>4356</v>
      </c>
      <c r="C826" t="s">
        <v>3296</v>
      </c>
      <c r="D826" t="s">
        <v>1680</v>
      </c>
      <c r="E826" t="s">
        <v>3297</v>
      </c>
    </row>
    <row r="827" spans="1:5" x14ac:dyDescent="0.15">
      <c r="A827" t="s">
        <v>6363</v>
      </c>
      <c r="B827" t="s">
        <v>3877</v>
      </c>
      <c r="C827" t="s">
        <v>3300</v>
      </c>
      <c r="D827" t="s">
        <v>1680</v>
      </c>
      <c r="E827" t="s">
        <v>1656</v>
      </c>
    </row>
    <row r="828" spans="1:5" x14ac:dyDescent="0.15">
      <c r="A828" t="s">
        <v>6608</v>
      </c>
      <c r="B828" t="s">
        <v>5463</v>
      </c>
      <c r="C828" t="s">
        <v>2277</v>
      </c>
      <c r="D828" t="s">
        <v>1680</v>
      </c>
      <c r="E828" t="s">
        <v>2306</v>
      </c>
    </row>
    <row r="829" spans="1:5" x14ac:dyDescent="0.15">
      <c r="A829" t="s">
        <v>6609</v>
      </c>
      <c r="B829" t="s">
        <v>5464</v>
      </c>
      <c r="C829" t="s">
        <v>3301</v>
      </c>
      <c r="D829" t="s">
        <v>1680</v>
      </c>
      <c r="E829" t="s">
        <v>2442</v>
      </c>
    </row>
    <row r="830" spans="1:5" x14ac:dyDescent="0.15">
      <c r="A830" t="s">
        <v>4634</v>
      </c>
      <c r="B830" t="s">
        <v>5465</v>
      </c>
      <c r="C830" t="s">
        <v>3303</v>
      </c>
      <c r="D830" t="s">
        <v>1680</v>
      </c>
      <c r="E830" t="s">
        <v>3306</v>
      </c>
    </row>
    <row r="831" spans="1:5" x14ac:dyDescent="0.15">
      <c r="A831" t="s">
        <v>6610</v>
      </c>
      <c r="B831" t="s">
        <v>5466</v>
      </c>
      <c r="C831" t="s">
        <v>1313</v>
      </c>
      <c r="D831" t="s">
        <v>1680</v>
      </c>
      <c r="E831" t="s">
        <v>2065</v>
      </c>
    </row>
    <row r="832" spans="1:5" x14ac:dyDescent="0.15">
      <c r="A832" t="s">
        <v>4423</v>
      </c>
      <c r="B832" t="s">
        <v>5467</v>
      </c>
      <c r="C832" t="s">
        <v>2940</v>
      </c>
      <c r="D832" t="s">
        <v>1680</v>
      </c>
      <c r="E832" t="s">
        <v>3309</v>
      </c>
    </row>
    <row r="833" spans="1:5" x14ac:dyDescent="0.15">
      <c r="A833" t="s">
        <v>6399</v>
      </c>
      <c r="B833" t="s">
        <v>5469</v>
      </c>
      <c r="C833" t="s">
        <v>1145</v>
      </c>
      <c r="D833" t="s">
        <v>1680</v>
      </c>
      <c r="E833" t="s">
        <v>2313</v>
      </c>
    </row>
    <row r="834" spans="1:5" x14ac:dyDescent="0.15">
      <c r="A834" t="s">
        <v>6611</v>
      </c>
      <c r="B834" t="s">
        <v>2918</v>
      </c>
      <c r="C834" t="s">
        <v>3310</v>
      </c>
      <c r="D834" t="s">
        <v>1680</v>
      </c>
      <c r="E834" t="s">
        <v>170</v>
      </c>
    </row>
    <row r="835" spans="1:5" x14ac:dyDescent="0.15">
      <c r="A835" t="s">
        <v>6612</v>
      </c>
      <c r="B835" t="s">
        <v>5470</v>
      </c>
      <c r="C835" t="s">
        <v>979</v>
      </c>
      <c r="D835" t="s">
        <v>1680</v>
      </c>
      <c r="E835" t="s">
        <v>2682</v>
      </c>
    </row>
    <row r="836" spans="1:5" x14ac:dyDescent="0.15">
      <c r="A836" t="s">
        <v>2707</v>
      </c>
      <c r="B836" t="s">
        <v>5471</v>
      </c>
      <c r="C836" t="s">
        <v>3314</v>
      </c>
      <c r="D836" t="s">
        <v>1680</v>
      </c>
      <c r="E836" t="s">
        <v>278</v>
      </c>
    </row>
    <row r="837" spans="1:5" x14ac:dyDescent="0.15">
      <c r="A837" t="s">
        <v>6614</v>
      </c>
      <c r="B837" t="s">
        <v>2100</v>
      </c>
      <c r="C837" t="s">
        <v>924</v>
      </c>
      <c r="D837" t="s">
        <v>1680</v>
      </c>
      <c r="E837" t="s">
        <v>3256</v>
      </c>
    </row>
    <row r="838" spans="1:5" x14ac:dyDescent="0.15">
      <c r="A838" t="s">
        <v>6615</v>
      </c>
      <c r="B838" t="s">
        <v>5472</v>
      </c>
      <c r="C838" t="s">
        <v>3318</v>
      </c>
      <c r="D838" t="s">
        <v>1680</v>
      </c>
      <c r="E838" t="s">
        <v>3322</v>
      </c>
    </row>
    <row r="839" spans="1:5" x14ac:dyDescent="0.15">
      <c r="A839" t="s">
        <v>6616</v>
      </c>
      <c r="B839" t="s">
        <v>5474</v>
      </c>
      <c r="C839" t="s">
        <v>2340</v>
      </c>
      <c r="D839" t="s">
        <v>1680</v>
      </c>
      <c r="E839" t="s">
        <v>1076</v>
      </c>
    </row>
    <row r="840" spans="1:5" x14ac:dyDescent="0.15">
      <c r="A840" t="s">
        <v>2527</v>
      </c>
      <c r="B840" t="s">
        <v>2730</v>
      </c>
      <c r="C840" t="s">
        <v>2794</v>
      </c>
      <c r="D840" t="s">
        <v>1680</v>
      </c>
      <c r="E840" t="s">
        <v>1582</v>
      </c>
    </row>
    <row r="841" spans="1:5" x14ac:dyDescent="0.15">
      <c r="A841" t="s">
        <v>4249</v>
      </c>
      <c r="B841" t="s">
        <v>5475</v>
      </c>
      <c r="C841" t="s">
        <v>2298</v>
      </c>
      <c r="D841" t="s">
        <v>1680</v>
      </c>
      <c r="E841" t="s">
        <v>307</v>
      </c>
    </row>
    <row r="842" spans="1:5" x14ac:dyDescent="0.15">
      <c r="A842" t="s">
        <v>5603</v>
      </c>
      <c r="B842" t="s">
        <v>5476</v>
      </c>
      <c r="C842" t="s">
        <v>1727</v>
      </c>
      <c r="D842" t="s">
        <v>1680</v>
      </c>
      <c r="E842" t="s">
        <v>803</v>
      </c>
    </row>
    <row r="843" spans="1:5" x14ac:dyDescent="0.15">
      <c r="A843" t="s">
        <v>421</v>
      </c>
      <c r="B843" t="s">
        <v>3436</v>
      </c>
      <c r="C843" t="s">
        <v>3325</v>
      </c>
      <c r="D843" t="s">
        <v>1680</v>
      </c>
      <c r="E843" t="s">
        <v>3168</v>
      </c>
    </row>
    <row r="844" spans="1:5" x14ac:dyDescent="0.15">
      <c r="A844" t="s">
        <v>1140</v>
      </c>
      <c r="B844" t="s">
        <v>5477</v>
      </c>
      <c r="C844" t="s">
        <v>3328</v>
      </c>
      <c r="D844" t="s">
        <v>1680</v>
      </c>
      <c r="E844" t="s">
        <v>3330</v>
      </c>
    </row>
    <row r="845" spans="1:5" x14ac:dyDescent="0.15">
      <c r="A845" t="s">
        <v>6617</v>
      </c>
      <c r="B845" t="s">
        <v>5478</v>
      </c>
      <c r="C845" t="s">
        <v>2718</v>
      </c>
      <c r="D845" t="s">
        <v>1680</v>
      </c>
      <c r="E845" t="s">
        <v>3333</v>
      </c>
    </row>
    <row r="846" spans="1:5" x14ac:dyDescent="0.15">
      <c r="A846" t="s">
        <v>6618</v>
      </c>
      <c r="B846" t="s">
        <v>5480</v>
      </c>
      <c r="C846" t="s">
        <v>3335</v>
      </c>
      <c r="D846" t="s">
        <v>1680</v>
      </c>
      <c r="E846" t="s">
        <v>3265</v>
      </c>
    </row>
    <row r="847" spans="1:5" x14ac:dyDescent="0.15">
      <c r="A847" t="s">
        <v>6619</v>
      </c>
      <c r="B847" t="s">
        <v>5481</v>
      </c>
      <c r="C847" t="s">
        <v>3337</v>
      </c>
      <c r="D847" t="s">
        <v>1680</v>
      </c>
      <c r="E847" t="s">
        <v>960</v>
      </c>
    </row>
    <row r="848" spans="1:5" x14ac:dyDescent="0.15">
      <c r="A848" t="s">
        <v>6620</v>
      </c>
      <c r="B848" t="s">
        <v>5482</v>
      </c>
      <c r="C848" t="s">
        <v>1177</v>
      </c>
      <c r="D848" t="s">
        <v>1680</v>
      </c>
      <c r="E848" t="s">
        <v>1925</v>
      </c>
    </row>
    <row r="849" spans="1:5" x14ac:dyDescent="0.15">
      <c r="A849" t="s">
        <v>381</v>
      </c>
      <c r="B849" t="s">
        <v>5483</v>
      </c>
      <c r="C849" t="s">
        <v>3340</v>
      </c>
      <c r="D849" t="s">
        <v>1680</v>
      </c>
      <c r="E849" t="s">
        <v>3342</v>
      </c>
    </row>
    <row r="850" spans="1:5" x14ac:dyDescent="0.15">
      <c r="A850" t="s">
        <v>6621</v>
      </c>
      <c r="B850" t="s">
        <v>5485</v>
      </c>
      <c r="C850" t="s">
        <v>3343</v>
      </c>
      <c r="D850" t="s">
        <v>1680</v>
      </c>
      <c r="E850" t="s">
        <v>2848</v>
      </c>
    </row>
    <row r="851" spans="1:5" x14ac:dyDescent="0.15">
      <c r="A851" t="s">
        <v>2107</v>
      </c>
      <c r="B851" t="s">
        <v>7095</v>
      </c>
      <c r="C851" t="s">
        <v>6138</v>
      </c>
      <c r="D851" t="s">
        <v>2107</v>
      </c>
    </row>
    <row r="852" spans="1:5" x14ac:dyDescent="0.15">
      <c r="A852" t="s">
        <v>6622</v>
      </c>
      <c r="B852" t="s">
        <v>5487</v>
      </c>
      <c r="C852" t="s">
        <v>3347</v>
      </c>
      <c r="D852" t="s">
        <v>2107</v>
      </c>
      <c r="E852" t="s">
        <v>2091</v>
      </c>
    </row>
    <row r="853" spans="1:5" x14ac:dyDescent="0.15">
      <c r="A853" t="s">
        <v>1562</v>
      </c>
      <c r="B853" t="s">
        <v>5488</v>
      </c>
      <c r="C853" t="s">
        <v>3348</v>
      </c>
      <c r="D853" t="s">
        <v>2107</v>
      </c>
      <c r="E853" t="s">
        <v>2806</v>
      </c>
    </row>
    <row r="854" spans="1:5" x14ac:dyDescent="0.15">
      <c r="A854" t="s">
        <v>6623</v>
      </c>
      <c r="B854" t="s">
        <v>5489</v>
      </c>
      <c r="C854" t="s">
        <v>1914</v>
      </c>
      <c r="D854" t="s">
        <v>2107</v>
      </c>
      <c r="E854" t="s">
        <v>705</v>
      </c>
    </row>
    <row r="855" spans="1:5" x14ac:dyDescent="0.15">
      <c r="A855" t="s">
        <v>887</v>
      </c>
      <c r="B855" t="s">
        <v>63</v>
      </c>
      <c r="C855" t="s">
        <v>3349</v>
      </c>
      <c r="D855" t="s">
        <v>2107</v>
      </c>
      <c r="E855" t="s">
        <v>873</v>
      </c>
    </row>
    <row r="856" spans="1:5" x14ac:dyDescent="0.15">
      <c r="A856" t="s">
        <v>5734</v>
      </c>
      <c r="B856" t="s">
        <v>188</v>
      </c>
      <c r="C856" t="s">
        <v>3350</v>
      </c>
      <c r="D856" t="s">
        <v>2107</v>
      </c>
      <c r="E856" t="s">
        <v>744</v>
      </c>
    </row>
    <row r="857" spans="1:5" x14ac:dyDescent="0.15">
      <c r="A857" t="s">
        <v>1426</v>
      </c>
      <c r="B857" t="s">
        <v>5399</v>
      </c>
      <c r="C857" t="s">
        <v>1516</v>
      </c>
      <c r="D857" t="s">
        <v>2107</v>
      </c>
      <c r="E857" t="s">
        <v>3351</v>
      </c>
    </row>
    <row r="858" spans="1:5" x14ac:dyDescent="0.15">
      <c r="A858" t="s">
        <v>2404</v>
      </c>
      <c r="B858" t="s">
        <v>512</v>
      </c>
      <c r="C858" t="s">
        <v>3353</v>
      </c>
      <c r="D858" t="s">
        <v>2107</v>
      </c>
      <c r="E858" t="s">
        <v>2135</v>
      </c>
    </row>
    <row r="859" spans="1:5" x14ac:dyDescent="0.15">
      <c r="A859" t="s">
        <v>4695</v>
      </c>
      <c r="B859" t="s">
        <v>4033</v>
      </c>
      <c r="C859" t="s">
        <v>3354</v>
      </c>
      <c r="D859" t="s">
        <v>2107</v>
      </c>
      <c r="E859" t="s">
        <v>3355</v>
      </c>
    </row>
    <row r="860" spans="1:5" x14ac:dyDescent="0.15">
      <c r="A860" t="s">
        <v>3046</v>
      </c>
      <c r="B860" t="s">
        <v>5490</v>
      </c>
      <c r="C860" t="s">
        <v>3356</v>
      </c>
      <c r="D860" t="s">
        <v>2107</v>
      </c>
      <c r="E860" t="s">
        <v>181</v>
      </c>
    </row>
    <row r="861" spans="1:5" x14ac:dyDescent="0.15">
      <c r="A861" t="s">
        <v>6624</v>
      </c>
      <c r="B861" t="s">
        <v>4650</v>
      </c>
      <c r="C861" t="s">
        <v>3126</v>
      </c>
      <c r="D861" t="s">
        <v>2107</v>
      </c>
      <c r="E861" t="s">
        <v>2814</v>
      </c>
    </row>
    <row r="862" spans="1:5" x14ac:dyDescent="0.15">
      <c r="A862" t="s">
        <v>6625</v>
      </c>
      <c r="B862" t="s">
        <v>5491</v>
      </c>
      <c r="C862" t="s">
        <v>3361</v>
      </c>
      <c r="D862" t="s">
        <v>2107</v>
      </c>
      <c r="E862" t="s">
        <v>2405</v>
      </c>
    </row>
    <row r="863" spans="1:5" x14ac:dyDescent="0.15">
      <c r="A863" t="s">
        <v>2883</v>
      </c>
      <c r="B863" t="s">
        <v>211</v>
      </c>
      <c r="C863" t="s">
        <v>2740</v>
      </c>
      <c r="D863" t="s">
        <v>2107</v>
      </c>
      <c r="E863" t="s">
        <v>338</v>
      </c>
    </row>
    <row r="864" spans="1:5" x14ac:dyDescent="0.15">
      <c r="A864" t="s">
        <v>5280</v>
      </c>
      <c r="B864" t="s">
        <v>5492</v>
      </c>
      <c r="C864" t="s">
        <v>3362</v>
      </c>
      <c r="D864" t="s">
        <v>2107</v>
      </c>
      <c r="E864" t="s">
        <v>3363</v>
      </c>
    </row>
    <row r="865" spans="1:5" x14ac:dyDescent="0.15">
      <c r="A865" t="s">
        <v>1712</v>
      </c>
      <c r="B865" t="s">
        <v>5493</v>
      </c>
      <c r="C865" t="s">
        <v>3367</v>
      </c>
      <c r="D865" t="s">
        <v>2107</v>
      </c>
      <c r="E865" t="s">
        <v>2584</v>
      </c>
    </row>
    <row r="866" spans="1:5" x14ac:dyDescent="0.15">
      <c r="A866" t="s">
        <v>6408</v>
      </c>
      <c r="B866" t="s">
        <v>495</v>
      </c>
      <c r="C866" t="s">
        <v>2002</v>
      </c>
      <c r="D866" t="s">
        <v>2107</v>
      </c>
      <c r="E866" t="s">
        <v>1974</v>
      </c>
    </row>
    <row r="867" spans="1:5" x14ac:dyDescent="0.15">
      <c r="A867" t="s">
        <v>6626</v>
      </c>
      <c r="B867" t="s">
        <v>3925</v>
      </c>
      <c r="C867" t="s">
        <v>1593</v>
      </c>
      <c r="D867" t="s">
        <v>2107</v>
      </c>
      <c r="E867" t="s">
        <v>634</v>
      </c>
    </row>
    <row r="868" spans="1:5" x14ac:dyDescent="0.15">
      <c r="A868" t="s">
        <v>6627</v>
      </c>
      <c r="B868" t="s">
        <v>5494</v>
      </c>
      <c r="C868" t="s">
        <v>645</v>
      </c>
      <c r="D868" t="s">
        <v>2107</v>
      </c>
      <c r="E868" t="s">
        <v>3369</v>
      </c>
    </row>
    <row r="869" spans="1:5" x14ac:dyDescent="0.15">
      <c r="A869" t="s">
        <v>3703</v>
      </c>
      <c r="B869" t="s">
        <v>466</v>
      </c>
      <c r="C869" t="s">
        <v>2287</v>
      </c>
      <c r="D869" t="s">
        <v>2107</v>
      </c>
      <c r="E869" t="s">
        <v>3291</v>
      </c>
    </row>
    <row r="870" spans="1:5" x14ac:dyDescent="0.15">
      <c r="A870" t="s">
        <v>6628</v>
      </c>
      <c r="B870" t="s">
        <v>4371</v>
      </c>
      <c r="C870" t="s">
        <v>3371</v>
      </c>
      <c r="D870" t="s">
        <v>2107</v>
      </c>
      <c r="E870" t="s">
        <v>2384</v>
      </c>
    </row>
    <row r="871" spans="1:5" x14ac:dyDescent="0.15">
      <c r="A871" t="s">
        <v>6629</v>
      </c>
      <c r="B871" t="s">
        <v>4089</v>
      </c>
      <c r="C871" t="s">
        <v>3372</v>
      </c>
      <c r="D871" t="s">
        <v>2107</v>
      </c>
      <c r="E871" t="s">
        <v>1768</v>
      </c>
    </row>
    <row r="872" spans="1:5" x14ac:dyDescent="0.15">
      <c r="A872" t="s">
        <v>6630</v>
      </c>
      <c r="B872" t="s">
        <v>5495</v>
      </c>
      <c r="C872" t="s">
        <v>3376</v>
      </c>
      <c r="D872" t="s">
        <v>2107</v>
      </c>
      <c r="E872" t="s">
        <v>3380</v>
      </c>
    </row>
    <row r="873" spans="1:5" x14ac:dyDescent="0.15">
      <c r="A873" t="s">
        <v>6228</v>
      </c>
      <c r="B873" t="s">
        <v>7096</v>
      </c>
      <c r="C873" t="s">
        <v>6139</v>
      </c>
      <c r="D873" t="s">
        <v>2107</v>
      </c>
      <c r="E873" t="s">
        <v>1812</v>
      </c>
    </row>
    <row r="874" spans="1:5" x14ac:dyDescent="0.15">
      <c r="A874" t="s">
        <v>1176</v>
      </c>
      <c r="B874" t="s">
        <v>5496</v>
      </c>
      <c r="C874" t="s">
        <v>531</v>
      </c>
      <c r="D874" t="s">
        <v>2107</v>
      </c>
      <c r="E874" t="s">
        <v>1345</v>
      </c>
    </row>
    <row r="875" spans="1:5" x14ac:dyDescent="0.15">
      <c r="A875" t="s">
        <v>6631</v>
      </c>
      <c r="B875" t="s">
        <v>5497</v>
      </c>
      <c r="C875" t="s">
        <v>3382</v>
      </c>
      <c r="D875" t="s">
        <v>2107</v>
      </c>
      <c r="E875" t="s">
        <v>3384</v>
      </c>
    </row>
    <row r="876" spans="1:5" x14ac:dyDescent="0.15">
      <c r="A876" t="s">
        <v>6632</v>
      </c>
      <c r="B876" t="s">
        <v>5498</v>
      </c>
      <c r="C876" t="s">
        <v>513</v>
      </c>
      <c r="D876" t="s">
        <v>2107</v>
      </c>
      <c r="E876" t="s">
        <v>2811</v>
      </c>
    </row>
    <row r="877" spans="1:5" x14ac:dyDescent="0.15">
      <c r="A877" t="s">
        <v>6633</v>
      </c>
      <c r="B877" t="s">
        <v>4576</v>
      </c>
      <c r="C877" t="s">
        <v>3388</v>
      </c>
      <c r="D877" t="s">
        <v>2107</v>
      </c>
      <c r="E877" t="s">
        <v>3390</v>
      </c>
    </row>
    <row r="878" spans="1:5" x14ac:dyDescent="0.15">
      <c r="A878" t="s">
        <v>902</v>
      </c>
      <c r="B878" t="s">
        <v>5499</v>
      </c>
      <c r="C878" t="s">
        <v>224</v>
      </c>
      <c r="D878" t="s">
        <v>2107</v>
      </c>
      <c r="E878" t="s">
        <v>2265</v>
      </c>
    </row>
    <row r="879" spans="1:5" x14ac:dyDescent="0.15">
      <c r="A879" t="s">
        <v>6634</v>
      </c>
      <c r="B879" t="s">
        <v>5501</v>
      </c>
      <c r="C879" t="s">
        <v>3392</v>
      </c>
      <c r="D879" t="s">
        <v>2107</v>
      </c>
      <c r="E879" t="s">
        <v>2477</v>
      </c>
    </row>
    <row r="880" spans="1:5" x14ac:dyDescent="0.15">
      <c r="A880" t="s">
        <v>6636</v>
      </c>
      <c r="B880" t="s">
        <v>5503</v>
      </c>
      <c r="C880" t="s">
        <v>3393</v>
      </c>
      <c r="D880" t="s">
        <v>2107</v>
      </c>
      <c r="E880" t="s">
        <v>3395</v>
      </c>
    </row>
    <row r="881" spans="1:5" x14ac:dyDescent="0.15">
      <c r="A881" t="s">
        <v>6043</v>
      </c>
      <c r="B881" t="s">
        <v>5313</v>
      </c>
      <c r="C881" t="s">
        <v>3397</v>
      </c>
      <c r="D881" t="s">
        <v>2107</v>
      </c>
      <c r="E881" t="s">
        <v>1084</v>
      </c>
    </row>
    <row r="882" spans="1:5" x14ac:dyDescent="0.15">
      <c r="A882" t="s">
        <v>4724</v>
      </c>
      <c r="B882" t="s">
        <v>5504</v>
      </c>
      <c r="C882" t="s">
        <v>3251</v>
      </c>
      <c r="D882" t="s">
        <v>2107</v>
      </c>
      <c r="E882" t="s">
        <v>2893</v>
      </c>
    </row>
    <row r="883" spans="1:5" x14ac:dyDescent="0.15">
      <c r="A883" t="s">
        <v>2862</v>
      </c>
      <c r="B883" t="s">
        <v>5506</v>
      </c>
      <c r="C883" t="s">
        <v>3331</v>
      </c>
      <c r="D883" t="s">
        <v>2107</v>
      </c>
      <c r="E883" t="s">
        <v>2860</v>
      </c>
    </row>
    <row r="884" spans="1:5" x14ac:dyDescent="0.15">
      <c r="A884" t="s">
        <v>1534</v>
      </c>
      <c r="B884" t="s">
        <v>5507</v>
      </c>
      <c r="C884" t="s">
        <v>19</v>
      </c>
      <c r="D884" t="s">
        <v>2107</v>
      </c>
      <c r="E884" t="s">
        <v>776</v>
      </c>
    </row>
    <row r="885" spans="1:5" x14ac:dyDescent="0.15">
      <c r="A885" t="s">
        <v>6637</v>
      </c>
      <c r="B885" t="s">
        <v>5162</v>
      </c>
      <c r="C885" t="s">
        <v>3281</v>
      </c>
      <c r="D885" t="s">
        <v>2107</v>
      </c>
      <c r="E885" t="s">
        <v>3402</v>
      </c>
    </row>
    <row r="886" spans="1:5" x14ac:dyDescent="0.15">
      <c r="A886" t="s">
        <v>1383</v>
      </c>
      <c r="B886" t="s">
        <v>5508</v>
      </c>
      <c r="C886" t="s">
        <v>3404</v>
      </c>
      <c r="D886" t="s">
        <v>2107</v>
      </c>
      <c r="E886" t="s">
        <v>2180</v>
      </c>
    </row>
    <row r="887" spans="1:5" x14ac:dyDescent="0.15">
      <c r="A887" t="s">
        <v>6638</v>
      </c>
      <c r="B887" t="s">
        <v>552</v>
      </c>
      <c r="C887" t="s">
        <v>3406</v>
      </c>
      <c r="D887" t="s">
        <v>2107</v>
      </c>
      <c r="E887" t="s">
        <v>3407</v>
      </c>
    </row>
    <row r="888" spans="1:5" x14ac:dyDescent="0.15">
      <c r="A888" t="s">
        <v>2629</v>
      </c>
      <c r="B888" t="s">
        <v>5509</v>
      </c>
      <c r="C888" t="s">
        <v>3408</v>
      </c>
      <c r="D888" t="s">
        <v>2107</v>
      </c>
      <c r="E888" t="s">
        <v>1064</v>
      </c>
    </row>
    <row r="889" spans="1:5" x14ac:dyDescent="0.15">
      <c r="A889" t="s">
        <v>6080</v>
      </c>
      <c r="B889" t="s">
        <v>5511</v>
      </c>
      <c r="C889" t="s">
        <v>27</v>
      </c>
      <c r="D889" t="s">
        <v>2107</v>
      </c>
      <c r="E889" t="s">
        <v>3411</v>
      </c>
    </row>
    <row r="890" spans="1:5" x14ac:dyDescent="0.15">
      <c r="A890" t="s">
        <v>4169</v>
      </c>
      <c r="B890" t="s">
        <v>564</v>
      </c>
      <c r="C890" t="s">
        <v>2909</v>
      </c>
      <c r="D890" t="s">
        <v>2107</v>
      </c>
      <c r="E890" t="s">
        <v>3412</v>
      </c>
    </row>
    <row r="891" spans="1:5" x14ac:dyDescent="0.15">
      <c r="A891" t="s">
        <v>6639</v>
      </c>
      <c r="B891" t="s">
        <v>5443</v>
      </c>
      <c r="C891" t="s">
        <v>3008</v>
      </c>
      <c r="D891" t="s">
        <v>2107</v>
      </c>
      <c r="E891" t="s">
        <v>3414</v>
      </c>
    </row>
    <row r="892" spans="1:5" x14ac:dyDescent="0.15">
      <c r="A892" t="s">
        <v>726</v>
      </c>
      <c r="B892" t="s">
        <v>5512</v>
      </c>
      <c r="C892" t="s">
        <v>2813</v>
      </c>
      <c r="D892" t="s">
        <v>2107</v>
      </c>
      <c r="E892" t="s">
        <v>3415</v>
      </c>
    </row>
    <row r="893" spans="1:5" x14ac:dyDescent="0.15">
      <c r="A893" t="s">
        <v>4123</v>
      </c>
      <c r="B893" t="s">
        <v>304</v>
      </c>
      <c r="C893" t="s">
        <v>3418</v>
      </c>
      <c r="D893" t="s">
        <v>2107</v>
      </c>
      <c r="E893" t="s">
        <v>1564</v>
      </c>
    </row>
    <row r="894" spans="1:5" x14ac:dyDescent="0.15">
      <c r="A894" t="s">
        <v>6640</v>
      </c>
      <c r="B894" t="s">
        <v>1834</v>
      </c>
      <c r="C894" t="s">
        <v>1543</v>
      </c>
      <c r="D894" t="s">
        <v>2107</v>
      </c>
      <c r="E894" t="s">
        <v>712</v>
      </c>
    </row>
    <row r="895" spans="1:5" x14ac:dyDescent="0.15">
      <c r="A895" t="s">
        <v>3637</v>
      </c>
      <c r="B895" t="s">
        <v>195</v>
      </c>
      <c r="C895" t="s">
        <v>3419</v>
      </c>
      <c r="D895" t="s">
        <v>2107</v>
      </c>
      <c r="E895" t="s">
        <v>3420</v>
      </c>
    </row>
    <row r="896" spans="1:5" x14ac:dyDescent="0.15">
      <c r="A896" t="s">
        <v>6641</v>
      </c>
      <c r="B896" t="s">
        <v>5514</v>
      </c>
      <c r="C896" t="s">
        <v>3421</v>
      </c>
      <c r="D896" t="s">
        <v>2107</v>
      </c>
      <c r="E896" t="s">
        <v>2362</v>
      </c>
    </row>
    <row r="897" spans="1:5" x14ac:dyDescent="0.15">
      <c r="A897" t="s">
        <v>5732</v>
      </c>
      <c r="B897" t="s">
        <v>5515</v>
      </c>
      <c r="C897" t="s">
        <v>3423</v>
      </c>
      <c r="D897" t="s">
        <v>2107</v>
      </c>
      <c r="E897" t="s">
        <v>77</v>
      </c>
    </row>
    <row r="898" spans="1:5" x14ac:dyDescent="0.15">
      <c r="A898" t="s">
        <v>3204</v>
      </c>
      <c r="B898" t="s">
        <v>5517</v>
      </c>
      <c r="C898" t="s">
        <v>3426</v>
      </c>
      <c r="D898" t="s">
        <v>2107</v>
      </c>
      <c r="E898" t="s">
        <v>3427</v>
      </c>
    </row>
    <row r="899" spans="1:5" x14ac:dyDescent="0.15">
      <c r="A899" t="s">
        <v>5354</v>
      </c>
      <c r="B899" t="s">
        <v>5518</v>
      </c>
      <c r="C899" t="s">
        <v>984</v>
      </c>
      <c r="D899" t="s">
        <v>2107</v>
      </c>
      <c r="E899" t="s">
        <v>2296</v>
      </c>
    </row>
    <row r="900" spans="1:5" x14ac:dyDescent="0.15">
      <c r="A900" t="s">
        <v>6642</v>
      </c>
      <c r="B900" t="s">
        <v>5520</v>
      </c>
      <c r="C900" t="s">
        <v>3432</v>
      </c>
      <c r="D900" t="s">
        <v>2107</v>
      </c>
      <c r="E900" t="s">
        <v>702</v>
      </c>
    </row>
    <row r="901" spans="1:5" x14ac:dyDescent="0.15">
      <c r="A901" t="s">
        <v>4941</v>
      </c>
      <c r="B901" t="s">
        <v>3829</v>
      </c>
      <c r="C901" t="s">
        <v>2389</v>
      </c>
      <c r="D901" t="s">
        <v>2107</v>
      </c>
      <c r="E901" t="s">
        <v>3434</v>
      </c>
    </row>
    <row r="902" spans="1:5" x14ac:dyDescent="0.15">
      <c r="A902" t="s">
        <v>6645</v>
      </c>
      <c r="B902" t="s">
        <v>5521</v>
      </c>
      <c r="C902" t="s">
        <v>1109</v>
      </c>
      <c r="D902" t="s">
        <v>2107</v>
      </c>
      <c r="E902" t="s">
        <v>1947</v>
      </c>
    </row>
    <row r="903" spans="1:5" x14ac:dyDescent="0.15">
      <c r="A903" t="s">
        <v>4203</v>
      </c>
      <c r="B903" t="s">
        <v>5523</v>
      </c>
      <c r="C903" t="s">
        <v>2886</v>
      </c>
      <c r="D903" t="s">
        <v>2107</v>
      </c>
      <c r="E903" t="s">
        <v>562</v>
      </c>
    </row>
    <row r="904" spans="1:5" x14ac:dyDescent="0.15">
      <c r="A904" t="s">
        <v>2478</v>
      </c>
      <c r="B904" t="s">
        <v>5524</v>
      </c>
      <c r="C904" t="s">
        <v>2651</v>
      </c>
      <c r="D904" t="s">
        <v>2107</v>
      </c>
      <c r="E904" t="s">
        <v>3324</v>
      </c>
    </row>
    <row r="905" spans="1:5" x14ac:dyDescent="0.15">
      <c r="A905" t="s">
        <v>1094</v>
      </c>
      <c r="B905" t="s">
        <v>5525</v>
      </c>
      <c r="C905" t="s">
        <v>3435</v>
      </c>
      <c r="D905" t="s">
        <v>2107</v>
      </c>
      <c r="E905" t="s">
        <v>115</v>
      </c>
    </row>
    <row r="906" spans="1:5" x14ac:dyDescent="0.15">
      <c r="A906" t="s">
        <v>1238</v>
      </c>
      <c r="B906" t="s">
        <v>5526</v>
      </c>
      <c r="C906" t="s">
        <v>655</v>
      </c>
      <c r="D906" t="s">
        <v>2107</v>
      </c>
      <c r="E906" t="s">
        <v>731</v>
      </c>
    </row>
    <row r="907" spans="1:5" x14ac:dyDescent="0.15">
      <c r="A907" t="s">
        <v>3236</v>
      </c>
      <c r="B907" t="s">
        <v>5342</v>
      </c>
      <c r="C907" t="s">
        <v>2954</v>
      </c>
      <c r="D907" t="s">
        <v>2107</v>
      </c>
      <c r="E907" t="s">
        <v>1211</v>
      </c>
    </row>
    <row r="908" spans="1:5" x14ac:dyDescent="0.15">
      <c r="A908" t="s">
        <v>6646</v>
      </c>
      <c r="B908" t="s">
        <v>1801</v>
      </c>
      <c r="C908" t="s">
        <v>3437</v>
      </c>
      <c r="D908" t="s">
        <v>2107</v>
      </c>
      <c r="E908" t="s">
        <v>528</v>
      </c>
    </row>
    <row r="909" spans="1:5" x14ac:dyDescent="0.15">
      <c r="A909" t="s">
        <v>6647</v>
      </c>
      <c r="B909" t="s">
        <v>5527</v>
      </c>
      <c r="C909" t="s">
        <v>3438</v>
      </c>
      <c r="D909" t="s">
        <v>2107</v>
      </c>
      <c r="E909" t="s">
        <v>962</v>
      </c>
    </row>
    <row r="910" spans="1:5" x14ac:dyDescent="0.15">
      <c r="A910" t="s">
        <v>6648</v>
      </c>
      <c r="B910" t="s">
        <v>5529</v>
      </c>
      <c r="C910" t="s">
        <v>1165</v>
      </c>
      <c r="D910" t="s">
        <v>2107</v>
      </c>
      <c r="E910" t="s">
        <v>3396</v>
      </c>
    </row>
    <row r="911" spans="1:5" x14ac:dyDescent="0.15">
      <c r="A911" t="s">
        <v>6649</v>
      </c>
      <c r="B911" t="s">
        <v>5530</v>
      </c>
      <c r="C911" t="s">
        <v>3439</v>
      </c>
      <c r="D911" t="s">
        <v>2107</v>
      </c>
      <c r="E911" t="s">
        <v>2580</v>
      </c>
    </row>
    <row r="912" spans="1:5" x14ac:dyDescent="0.15">
      <c r="A912" t="s">
        <v>6328</v>
      </c>
      <c r="B912" t="s">
        <v>5531</v>
      </c>
      <c r="C912" t="s">
        <v>972</v>
      </c>
      <c r="D912" t="s">
        <v>2107</v>
      </c>
      <c r="E912" t="s">
        <v>1245</v>
      </c>
    </row>
    <row r="913" spans="1:5" x14ac:dyDescent="0.15">
      <c r="A913" t="s">
        <v>6650</v>
      </c>
      <c r="B913" t="s">
        <v>1774</v>
      </c>
      <c r="C913" t="s">
        <v>3442</v>
      </c>
      <c r="D913" t="s">
        <v>2107</v>
      </c>
      <c r="E913" t="s">
        <v>213</v>
      </c>
    </row>
    <row r="914" spans="1:5" x14ac:dyDescent="0.15">
      <c r="A914" t="s">
        <v>6652</v>
      </c>
      <c r="B914" t="s">
        <v>1587</v>
      </c>
      <c r="C914" t="s">
        <v>3446</v>
      </c>
      <c r="D914" t="s">
        <v>2107</v>
      </c>
      <c r="E914" t="s">
        <v>970</v>
      </c>
    </row>
    <row r="915" spans="1:5" x14ac:dyDescent="0.15">
      <c r="A915" t="s">
        <v>5238</v>
      </c>
      <c r="B915" t="s">
        <v>7097</v>
      </c>
      <c r="C915" t="s">
        <v>4530</v>
      </c>
      <c r="D915" t="s">
        <v>2107</v>
      </c>
      <c r="E915" t="s">
        <v>1124</v>
      </c>
    </row>
    <row r="916" spans="1:5" x14ac:dyDescent="0.15">
      <c r="A916" t="s">
        <v>4349</v>
      </c>
      <c r="B916" t="s">
        <v>5534</v>
      </c>
      <c r="C916" t="s">
        <v>3447</v>
      </c>
      <c r="D916" t="s">
        <v>2107</v>
      </c>
      <c r="E916" t="s">
        <v>3451</v>
      </c>
    </row>
    <row r="917" spans="1:5" x14ac:dyDescent="0.15">
      <c r="A917" t="s">
        <v>5858</v>
      </c>
      <c r="B917" t="s">
        <v>161</v>
      </c>
      <c r="C917" t="s">
        <v>3452</v>
      </c>
      <c r="D917" t="s">
        <v>2107</v>
      </c>
      <c r="E917" t="s">
        <v>3453</v>
      </c>
    </row>
    <row r="918" spans="1:5" x14ac:dyDescent="0.15">
      <c r="A918" t="s">
        <v>6653</v>
      </c>
      <c r="B918" t="s">
        <v>5535</v>
      </c>
      <c r="C918" t="s">
        <v>2990</v>
      </c>
      <c r="D918" t="s">
        <v>2107</v>
      </c>
      <c r="E918" t="s">
        <v>3454</v>
      </c>
    </row>
    <row r="919" spans="1:5" x14ac:dyDescent="0.15">
      <c r="A919" t="s">
        <v>1754</v>
      </c>
      <c r="B919" t="s">
        <v>2926</v>
      </c>
      <c r="C919" t="s">
        <v>3458</v>
      </c>
      <c r="D919" t="s">
        <v>2107</v>
      </c>
      <c r="E919" t="s">
        <v>3</v>
      </c>
    </row>
    <row r="920" spans="1:5" x14ac:dyDescent="0.15">
      <c r="A920" t="s">
        <v>6654</v>
      </c>
      <c r="B920" t="s">
        <v>5537</v>
      </c>
      <c r="C920" t="s">
        <v>3460</v>
      </c>
      <c r="D920" t="s">
        <v>2107</v>
      </c>
      <c r="E920" t="s">
        <v>347</v>
      </c>
    </row>
    <row r="921" spans="1:5" x14ac:dyDescent="0.15">
      <c r="A921" t="s">
        <v>328</v>
      </c>
      <c r="B921" t="s">
        <v>2790</v>
      </c>
      <c r="C921" t="s">
        <v>109</v>
      </c>
      <c r="D921" t="s">
        <v>2107</v>
      </c>
      <c r="E921" t="s">
        <v>2017</v>
      </c>
    </row>
    <row r="922" spans="1:5" x14ac:dyDescent="0.15">
      <c r="A922" t="s">
        <v>4783</v>
      </c>
      <c r="B922" t="s">
        <v>5538</v>
      </c>
      <c r="C922" t="s">
        <v>3462</v>
      </c>
      <c r="D922" t="s">
        <v>2107</v>
      </c>
      <c r="E922" t="s">
        <v>2763</v>
      </c>
    </row>
    <row r="923" spans="1:5" x14ac:dyDescent="0.15">
      <c r="A923" t="s">
        <v>6655</v>
      </c>
      <c r="B923" t="s">
        <v>1054</v>
      </c>
      <c r="C923" t="s">
        <v>3059</v>
      </c>
      <c r="D923" t="s">
        <v>2107</v>
      </c>
      <c r="E923" t="s">
        <v>3464</v>
      </c>
    </row>
    <row r="924" spans="1:5" x14ac:dyDescent="0.15">
      <c r="A924" t="s">
        <v>6656</v>
      </c>
      <c r="B924" t="s">
        <v>5252</v>
      </c>
      <c r="C924" t="s">
        <v>3466</v>
      </c>
      <c r="D924" t="s">
        <v>2107</v>
      </c>
      <c r="E924" t="s">
        <v>3467</v>
      </c>
    </row>
    <row r="925" spans="1:5" x14ac:dyDescent="0.15">
      <c r="A925" t="s">
        <v>5721</v>
      </c>
      <c r="B925" t="s">
        <v>5115</v>
      </c>
      <c r="C925" t="s">
        <v>2634</v>
      </c>
      <c r="D925" t="s">
        <v>2107</v>
      </c>
      <c r="E925" t="s">
        <v>2270</v>
      </c>
    </row>
    <row r="926" spans="1:5" x14ac:dyDescent="0.15">
      <c r="A926" t="s">
        <v>6657</v>
      </c>
      <c r="B926" t="s">
        <v>5255</v>
      </c>
      <c r="C926" t="s">
        <v>3468</v>
      </c>
      <c r="D926" t="s">
        <v>2107</v>
      </c>
      <c r="E926" t="s">
        <v>3079</v>
      </c>
    </row>
    <row r="927" spans="1:5" x14ac:dyDescent="0.15">
      <c r="A927" t="s">
        <v>4953</v>
      </c>
      <c r="B927" t="s">
        <v>5539</v>
      </c>
      <c r="C927" t="s">
        <v>3469</v>
      </c>
      <c r="D927" t="s">
        <v>2107</v>
      </c>
      <c r="E927" t="s">
        <v>1525</v>
      </c>
    </row>
    <row r="928" spans="1:5" x14ac:dyDescent="0.15">
      <c r="A928" t="s">
        <v>4965</v>
      </c>
      <c r="B928" t="s">
        <v>5540</v>
      </c>
      <c r="C928" t="s">
        <v>3139</v>
      </c>
      <c r="D928" t="s">
        <v>2107</v>
      </c>
      <c r="E928" t="s">
        <v>2642</v>
      </c>
    </row>
    <row r="929" spans="1:5" x14ac:dyDescent="0.15">
      <c r="A929" t="s">
        <v>3429</v>
      </c>
      <c r="B929" t="s">
        <v>1488</v>
      </c>
      <c r="C929" t="s">
        <v>6140</v>
      </c>
      <c r="D929" t="s">
        <v>3429</v>
      </c>
    </row>
    <row r="930" spans="1:5" x14ac:dyDescent="0.15">
      <c r="A930" t="s">
        <v>6658</v>
      </c>
      <c r="B930" t="s">
        <v>2987</v>
      </c>
      <c r="C930" t="s">
        <v>3470</v>
      </c>
      <c r="D930" t="s">
        <v>3429</v>
      </c>
      <c r="E930" t="s">
        <v>357</v>
      </c>
    </row>
    <row r="931" spans="1:5" x14ac:dyDescent="0.15">
      <c r="A931" t="s">
        <v>6659</v>
      </c>
      <c r="B931" t="s">
        <v>5541</v>
      </c>
      <c r="C931" t="s">
        <v>3471</v>
      </c>
      <c r="D931" t="s">
        <v>3429</v>
      </c>
      <c r="E931" t="s">
        <v>629</v>
      </c>
    </row>
    <row r="932" spans="1:5" x14ac:dyDescent="0.15">
      <c r="A932" t="s">
        <v>6660</v>
      </c>
      <c r="B932" t="s">
        <v>488</v>
      </c>
      <c r="C932" t="s">
        <v>3472</v>
      </c>
      <c r="D932" t="s">
        <v>3429</v>
      </c>
      <c r="E932" t="s">
        <v>3473</v>
      </c>
    </row>
    <row r="933" spans="1:5" x14ac:dyDescent="0.15">
      <c r="A933" t="s">
        <v>2613</v>
      </c>
      <c r="B933" t="s">
        <v>3127</v>
      </c>
      <c r="C933" t="s">
        <v>2400</v>
      </c>
      <c r="D933" t="s">
        <v>3429</v>
      </c>
      <c r="E933" t="s">
        <v>3475</v>
      </c>
    </row>
    <row r="934" spans="1:5" x14ac:dyDescent="0.15">
      <c r="A934" t="s">
        <v>6661</v>
      </c>
      <c r="B934" t="s">
        <v>5542</v>
      </c>
      <c r="C934" t="s">
        <v>3476</v>
      </c>
      <c r="D934" t="s">
        <v>3429</v>
      </c>
      <c r="E934" t="s">
        <v>3478</v>
      </c>
    </row>
    <row r="935" spans="1:5" x14ac:dyDescent="0.15">
      <c r="A935" t="s">
        <v>2661</v>
      </c>
      <c r="B935" t="s">
        <v>5543</v>
      </c>
      <c r="C935" t="s">
        <v>3480</v>
      </c>
      <c r="D935" t="s">
        <v>3429</v>
      </c>
      <c r="E935" t="s">
        <v>2166</v>
      </c>
    </row>
    <row r="936" spans="1:5" x14ac:dyDescent="0.15">
      <c r="A936" t="s">
        <v>6662</v>
      </c>
      <c r="B936" t="s">
        <v>4856</v>
      </c>
      <c r="C936" t="s">
        <v>2720</v>
      </c>
      <c r="D936" t="s">
        <v>3429</v>
      </c>
      <c r="E936" t="s">
        <v>3481</v>
      </c>
    </row>
    <row r="937" spans="1:5" x14ac:dyDescent="0.15">
      <c r="A937" t="s">
        <v>3633</v>
      </c>
      <c r="B937" t="s">
        <v>3130</v>
      </c>
      <c r="C937" t="s">
        <v>3484</v>
      </c>
      <c r="D937" t="s">
        <v>3429</v>
      </c>
      <c r="E937" t="s">
        <v>3488</v>
      </c>
    </row>
    <row r="938" spans="1:5" x14ac:dyDescent="0.15">
      <c r="A938" t="s">
        <v>485</v>
      </c>
      <c r="B938" t="s">
        <v>3606</v>
      </c>
      <c r="C938" t="s">
        <v>2752</v>
      </c>
      <c r="D938" t="s">
        <v>3429</v>
      </c>
      <c r="E938" t="s">
        <v>2490</v>
      </c>
    </row>
    <row r="939" spans="1:5" x14ac:dyDescent="0.15">
      <c r="A939" t="s">
        <v>4285</v>
      </c>
      <c r="B939" t="s">
        <v>5545</v>
      </c>
      <c r="C939" t="s">
        <v>3450</v>
      </c>
      <c r="D939" t="s">
        <v>3429</v>
      </c>
      <c r="E939" t="s">
        <v>3491</v>
      </c>
    </row>
    <row r="940" spans="1:5" x14ac:dyDescent="0.15">
      <c r="A940" t="s">
        <v>6663</v>
      </c>
      <c r="B940" t="s">
        <v>5546</v>
      </c>
      <c r="C940" t="s">
        <v>3492</v>
      </c>
      <c r="D940" t="s">
        <v>3429</v>
      </c>
      <c r="E940" t="s">
        <v>3383</v>
      </c>
    </row>
    <row r="941" spans="1:5" x14ac:dyDescent="0.15">
      <c r="A941" t="s">
        <v>313</v>
      </c>
      <c r="B941" t="s">
        <v>5547</v>
      </c>
      <c r="C941" t="s">
        <v>1793</v>
      </c>
      <c r="D941" t="s">
        <v>3429</v>
      </c>
      <c r="E941" t="s">
        <v>2930</v>
      </c>
    </row>
    <row r="942" spans="1:5" x14ac:dyDescent="0.15">
      <c r="A942" t="s">
        <v>2841</v>
      </c>
      <c r="B942" t="s">
        <v>3401</v>
      </c>
      <c r="C942" t="s">
        <v>3449</v>
      </c>
      <c r="D942" t="s">
        <v>3429</v>
      </c>
      <c r="E942" t="s">
        <v>120</v>
      </c>
    </row>
    <row r="943" spans="1:5" x14ac:dyDescent="0.15">
      <c r="A943" t="s">
        <v>6664</v>
      </c>
      <c r="B943" t="s">
        <v>5548</v>
      </c>
      <c r="C943" t="s">
        <v>3496</v>
      </c>
      <c r="D943" t="s">
        <v>3429</v>
      </c>
      <c r="E943" t="s">
        <v>3497</v>
      </c>
    </row>
    <row r="944" spans="1:5" x14ac:dyDescent="0.15">
      <c r="A944" t="s">
        <v>6665</v>
      </c>
      <c r="B944" t="s">
        <v>1343</v>
      </c>
      <c r="C944" t="s">
        <v>1722</v>
      </c>
      <c r="D944" t="s">
        <v>3429</v>
      </c>
      <c r="E944" t="s">
        <v>2325</v>
      </c>
    </row>
    <row r="945" spans="1:5" x14ac:dyDescent="0.15">
      <c r="A945" t="s">
        <v>436</v>
      </c>
      <c r="B945" t="s">
        <v>5549</v>
      </c>
      <c r="C945" t="s">
        <v>3499</v>
      </c>
      <c r="D945" t="s">
        <v>3429</v>
      </c>
      <c r="E945" t="s">
        <v>870</v>
      </c>
    </row>
    <row r="946" spans="1:5" x14ac:dyDescent="0.15">
      <c r="A946" t="s">
        <v>6666</v>
      </c>
      <c r="B946" t="s">
        <v>5550</v>
      </c>
      <c r="C946" t="s">
        <v>1403</v>
      </c>
      <c r="D946" t="s">
        <v>3429</v>
      </c>
      <c r="E946" t="s">
        <v>2731</v>
      </c>
    </row>
    <row r="947" spans="1:5" x14ac:dyDescent="0.15">
      <c r="A947" t="s">
        <v>6667</v>
      </c>
      <c r="B947" t="s">
        <v>3417</v>
      </c>
      <c r="C947" t="s">
        <v>2358</v>
      </c>
      <c r="D947" t="s">
        <v>3429</v>
      </c>
      <c r="E947" t="s">
        <v>3502</v>
      </c>
    </row>
    <row r="948" spans="1:5" x14ac:dyDescent="0.15">
      <c r="A948" t="s">
        <v>6668</v>
      </c>
      <c r="B948" t="s">
        <v>5552</v>
      </c>
      <c r="C948" t="s">
        <v>1147</v>
      </c>
      <c r="D948" t="s">
        <v>3429</v>
      </c>
      <c r="E948" t="s">
        <v>2959</v>
      </c>
    </row>
    <row r="949" spans="1:5" x14ac:dyDescent="0.15">
      <c r="A949" t="s">
        <v>6669</v>
      </c>
      <c r="B949" t="s">
        <v>5553</v>
      </c>
      <c r="C949" t="s">
        <v>2054</v>
      </c>
      <c r="D949" t="s">
        <v>3429</v>
      </c>
      <c r="E949" t="s">
        <v>2590</v>
      </c>
    </row>
    <row r="950" spans="1:5" x14ac:dyDescent="0.15">
      <c r="A950" t="s">
        <v>6670</v>
      </c>
      <c r="B950" t="s">
        <v>5554</v>
      </c>
      <c r="C950" t="s">
        <v>3506</v>
      </c>
      <c r="D950" t="s">
        <v>3429</v>
      </c>
      <c r="E950" t="s">
        <v>2903</v>
      </c>
    </row>
    <row r="951" spans="1:5" x14ac:dyDescent="0.15">
      <c r="A951" t="s">
        <v>6671</v>
      </c>
      <c r="B951" t="s">
        <v>5555</v>
      </c>
      <c r="C951" t="s">
        <v>2282</v>
      </c>
      <c r="D951" t="s">
        <v>3429</v>
      </c>
      <c r="E951" t="s">
        <v>3501</v>
      </c>
    </row>
    <row r="952" spans="1:5" x14ac:dyDescent="0.15">
      <c r="A952" t="s">
        <v>6450</v>
      </c>
      <c r="B952" t="s">
        <v>5557</v>
      </c>
      <c r="C952" t="s">
        <v>3068</v>
      </c>
      <c r="D952" t="s">
        <v>3429</v>
      </c>
      <c r="E952" t="s">
        <v>2571</v>
      </c>
    </row>
    <row r="953" spans="1:5" x14ac:dyDescent="0.15">
      <c r="A953" t="s">
        <v>1515</v>
      </c>
      <c r="B953" t="s">
        <v>5558</v>
      </c>
      <c r="C953" t="s">
        <v>301</v>
      </c>
      <c r="D953" t="s">
        <v>3429</v>
      </c>
      <c r="E953" t="s">
        <v>2977</v>
      </c>
    </row>
    <row r="954" spans="1:5" x14ac:dyDescent="0.15">
      <c r="A954" t="s">
        <v>4947</v>
      </c>
      <c r="B954" t="s">
        <v>5559</v>
      </c>
      <c r="C954" t="s">
        <v>287</v>
      </c>
      <c r="D954" t="s">
        <v>3429</v>
      </c>
      <c r="E954" t="s">
        <v>3249</v>
      </c>
    </row>
    <row r="955" spans="1:5" x14ac:dyDescent="0.15">
      <c r="A955" t="s">
        <v>6672</v>
      </c>
      <c r="B955" t="s">
        <v>5560</v>
      </c>
      <c r="C955" t="s">
        <v>1842</v>
      </c>
      <c r="D955" t="s">
        <v>3429</v>
      </c>
      <c r="E955" t="s">
        <v>3508</v>
      </c>
    </row>
    <row r="956" spans="1:5" x14ac:dyDescent="0.15">
      <c r="A956" t="s">
        <v>6673</v>
      </c>
      <c r="B956" t="s">
        <v>5563</v>
      </c>
      <c r="C956" t="s">
        <v>2303</v>
      </c>
      <c r="D956" t="s">
        <v>3429</v>
      </c>
      <c r="E956" t="s">
        <v>3510</v>
      </c>
    </row>
    <row r="957" spans="1:5" x14ac:dyDescent="0.15">
      <c r="A957" t="s">
        <v>3441</v>
      </c>
      <c r="B957" t="s">
        <v>5564</v>
      </c>
      <c r="C957" t="s">
        <v>1116</v>
      </c>
      <c r="D957" t="s">
        <v>3429</v>
      </c>
      <c r="E957" t="s">
        <v>2115</v>
      </c>
    </row>
    <row r="958" spans="1:5" x14ac:dyDescent="0.15">
      <c r="A958" t="s">
        <v>6674</v>
      </c>
      <c r="B958" t="s">
        <v>5565</v>
      </c>
      <c r="C958" t="s">
        <v>3365</v>
      </c>
      <c r="D958" t="s">
        <v>3429</v>
      </c>
      <c r="E958" t="s">
        <v>36</v>
      </c>
    </row>
    <row r="959" spans="1:5" x14ac:dyDescent="0.15">
      <c r="A959" t="s">
        <v>4174</v>
      </c>
      <c r="B959" t="s">
        <v>4700</v>
      </c>
      <c r="C959" t="s">
        <v>1870</v>
      </c>
      <c r="D959" t="s">
        <v>3429</v>
      </c>
      <c r="E959" t="s">
        <v>3513</v>
      </c>
    </row>
    <row r="960" spans="1:5" x14ac:dyDescent="0.15">
      <c r="A960" t="s">
        <v>6675</v>
      </c>
      <c r="B960" t="s">
        <v>5566</v>
      </c>
      <c r="C960" t="s">
        <v>490</v>
      </c>
      <c r="D960" t="s">
        <v>3429</v>
      </c>
      <c r="E960" t="s">
        <v>3514</v>
      </c>
    </row>
    <row r="961" spans="1:5" x14ac:dyDescent="0.15">
      <c r="A961" t="s">
        <v>2782</v>
      </c>
      <c r="B961" t="s">
        <v>3594</v>
      </c>
      <c r="C961" t="s">
        <v>4082</v>
      </c>
      <c r="D961" t="s">
        <v>3429</v>
      </c>
      <c r="E961" t="s">
        <v>1124</v>
      </c>
    </row>
    <row r="962" spans="1:5" x14ac:dyDescent="0.15">
      <c r="A962" t="s">
        <v>142</v>
      </c>
      <c r="B962" t="s">
        <v>5567</v>
      </c>
      <c r="C962" t="s">
        <v>3516</v>
      </c>
      <c r="D962" t="s">
        <v>3429</v>
      </c>
      <c r="E962" t="s">
        <v>3518</v>
      </c>
    </row>
    <row r="963" spans="1:5" x14ac:dyDescent="0.15">
      <c r="A963" t="s">
        <v>6676</v>
      </c>
      <c r="B963" t="s">
        <v>841</v>
      </c>
      <c r="C963" t="s">
        <v>3520</v>
      </c>
      <c r="D963" t="s">
        <v>3429</v>
      </c>
      <c r="E963" t="s">
        <v>3521</v>
      </c>
    </row>
    <row r="964" spans="1:5" x14ac:dyDescent="0.15">
      <c r="A964" t="s">
        <v>4492</v>
      </c>
      <c r="B964" t="s">
        <v>5568</v>
      </c>
      <c r="C964" t="s">
        <v>2429</v>
      </c>
      <c r="D964" t="s">
        <v>3429</v>
      </c>
      <c r="E964" t="s">
        <v>1227</v>
      </c>
    </row>
    <row r="965" spans="1:5" x14ac:dyDescent="0.15">
      <c r="A965" t="s">
        <v>6677</v>
      </c>
      <c r="B965" t="s">
        <v>5569</v>
      </c>
      <c r="C965" t="s">
        <v>2483</v>
      </c>
      <c r="D965" t="s">
        <v>3429</v>
      </c>
      <c r="E965" t="s">
        <v>3522</v>
      </c>
    </row>
    <row r="966" spans="1:5" x14ac:dyDescent="0.15">
      <c r="A966" t="s">
        <v>6678</v>
      </c>
      <c r="B966" t="s">
        <v>5570</v>
      </c>
      <c r="C966" t="s">
        <v>2869</v>
      </c>
      <c r="D966" t="s">
        <v>3429</v>
      </c>
      <c r="E966" t="s">
        <v>2345</v>
      </c>
    </row>
    <row r="967" spans="1:5" x14ac:dyDescent="0.15">
      <c r="A967" t="s">
        <v>6503</v>
      </c>
      <c r="B967" t="s">
        <v>923</v>
      </c>
      <c r="C967" t="s">
        <v>3379</v>
      </c>
      <c r="D967" t="s">
        <v>3429</v>
      </c>
      <c r="E967" t="s">
        <v>1061</v>
      </c>
    </row>
    <row r="968" spans="1:5" x14ac:dyDescent="0.15">
      <c r="A968" t="s">
        <v>3587</v>
      </c>
      <c r="B968" t="s">
        <v>5573</v>
      </c>
      <c r="C968" t="s">
        <v>3523</v>
      </c>
      <c r="D968" t="s">
        <v>3429</v>
      </c>
      <c r="E968" t="s">
        <v>3524</v>
      </c>
    </row>
    <row r="969" spans="1:5" x14ac:dyDescent="0.15">
      <c r="A969" t="s">
        <v>5306</v>
      </c>
      <c r="B969" t="s">
        <v>4733</v>
      </c>
      <c r="C969" t="s">
        <v>2500</v>
      </c>
      <c r="D969" t="s">
        <v>3429</v>
      </c>
      <c r="E969" t="s">
        <v>2285</v>
      </c>
    </row>
    <row r="970" spans="1:5" x14ac:dyDescent="0.15">
      <c r="A970" t="s">
        <v>5881</v>
      </c>
      <c r="B970" t="s">
        <v>1662</v>
      </c>
      <c r="C970" t="s">
        <v>3527</v>
      </c>
      <c r="D970" t="s">
        <v>3429</v>
      </c>
      <c r="E970" t="s">
        <v>3529</v>
      </c>
    </row>
    <row r="971" spans="1:5" x14ac:dyDescent="0.15">
      <c r="A971" t="s">
        <v>5484</v>
      </c>
      <c r="B971" t="s">
        <v>4814</v>
      </c>
      <c r="C971" t="s">
        <v>3208</v>
      </c>
      <c r="D971" t="s">
        <v>3429</v>
      </c>
      <c r="E971" t="s">
        <v>1607</v>
      </c>
    </row>
    <row r="972" spans="1:5" x14ac:dyDescent="0.15">
      <c r="A972" t="s">
        <v>3532</v>
      </c>
      <c r="B972" t="s">
        <v>7098</v>
      </c>
      <c r="C972" t="s">
        <v>5296</v>
      </c>
      <c r="D972" t="s">
        <v>3532</v>
      </c>
    </row>
    <row r="973" spans="1:5" x14ac:dyDescent="0.15">
      <c r="A973" t="s">
        <v>4787</v>
      </c>
      <c r="B973" t="s">
        <v>3837</v>
      </c>
      <c r="C973" t="s">
        <v>1447</v>
      </c>
      <c r="D973" t="s">
        <v>3532</v>
      </c>
      <c r="E973" t="s">
        <v>3535</v>
      </c>
    </row>
    <row r="974" spans="1:5" x14ac:dyDescent="0.15">
      <c r="A974" t="s">
        <v>6679</v>
      </c>
      <c r="B974" t="s">
        <v>5574</v>
      </c>
      <c r="C974" t="s">
        <v>3536</v>
      </c>
      <c r="D974" t="s">
        <v>3532</v>
      </c>
      <c r="E974" t="s">
        <v>3537</v>
      </c>
    </row>
    <row r="975" spans="1:5" x14ac:dyDescent="0.15">
      <c r="A975" t="s">
        <v>444</v>
      </c>
      <c r="B975" t="s">
        <v>5575</v>
      </c>
      <c r="C975" t="s">
        <v>3540</v>
      </c>
      <c r="D975" t="s">
        <v>3532</v>
      </c>
      <c r="E975" t="s">
        <v>2889</v>
      </c>
    </row>
    <row r="976" spans="1:5" x14ac:dyDescent="0.15">
      <c r="A976" t="s">
        <v>6680</v>
      </c>
      <c r="B976" t="s">
        <v>1919</v>
      </c>
      <c r="C976" t="s">
        <v>3545</v>
      </c>
      <c r="D976" t="s">
        <v>3532</v>
      </c>
      <c r="E976" t="s">
        <v>1953</v>
      </c>
    </row>
    <row r="977" spans="1:5" x14ac:dyDescent="0.15">
      <c r="A977" t="s">
        <v>6089</v>
      </c>
      <c r="B977" t="s">
        <v>4017</v>
      </c>
      <c r="C977" t="s">
        <v>3547</v>
      </c>
      <c r="D977" t="s">
        <v>3532</v>
      </c>
      <c r="E977" t="s">
        <v>1817</v>
      </c>
    </row>
    <row r="978" spans="1:5" x14ac:dyDescent="0.15">
      <c r="A978" t="s">
        <v>5745</v>
      </c>
      <c r="B978" t="s">
        <v>5577</v>
      </c>
      <c r="C978" t="s">
        <v>3549</v>
      </c>
      <c r="D978" t="s">
        <v>3532</v>
      </c>
      <c r="E978" t="s">
        <v>3551</v>
      </c>
    </row>
    <row r="979" spans="1:5" x14ac:dyDescent="0.15">
      <c r="A979" t="s">
        <v>1060</v>
      </c>
      <c r="B979" t="s">
        <v>5578</v>
      </c>
      <c r="C979" t="s">
        <v>3487</v>
      </c>
      <c r="D979" t="s">
        <v>3532</v>
      </c>
      <c r="E979" t="s">
        <v>3554</v>
      </c>
    </row>
    <row r="980" spans="1:5" x14ac:dyDescent="0.15">
      <c r="A980" t="s">
        <v>6681</v>
      </c>
      <c r="B980" t="s">
        <v>5579</v>
      </c>
      <c r="C980" t="s">
        <v>3555</v>
      </c>
      <c r="D980" t="s">
        <v>3532</v>
      </c>
      <c r="E980" t="s">
        <v>60</v>
      </c>
    </row>
    <row r="981" spans="1:5" x14ac:dyDescent="0.15">
      <c r="A981" t="s">
        <v>6682</v>
      </c>
      <c r="B981" t="s">
        <v>4957</v>
      </c>
      <c r="C981" t="s">
        <v>3560</v>
      </c>
      <c r="D981" t="s">
        <v>3532</v>
      </c>
      <c r="E981" t="s">
        <v>1460</v>
      </c>
    </row>
    <row r="982" spans="1:5" x14ac:dyDescent="0.15">
      <c r="A982" t="s">
        <v>1079</v>
      </c>
      <c r="B982" t="s">
        <v>5582</v>
      </c>
      <c r="C982" t="s">
        <v>1152</v>
      </c>
      <c r="D982" t="s">
        <v>3532</v>
      </c>
      <c r="E982" t="s">
        <v>3561</v>
      </c>
    </row>
    <row r="983" spans="1:5" x14ac:dyDescent="0.15">
      <c r="A983" t="s">
        <v>1102</v>
      </c>
      <c r="B983" t="s">
        <v>5583</v>
      </c>
      <c r="C983" t="s">
        <v>3562</v>
      </c>
      <c r="D983" t="s">
        <v>3532</v>
      </c>
      <c r="E983" t="s">
        <v>3563</v>
      </c>
    </row>
    <row r="984" spans="1:5" x14ac:dyDescent="0.15">
      <c r="A984" t="s">
        <v>5029</v>
      </c>
      <c r="B984" t="s">
        <v>5584</v>
      </c>
      <c r="C984" t="s">
        <v>609</v>
      </c>
      <c r="D984" t="s">
        <v>3532</v>
      </c>
      <c r="E984" t="s">
        <v>3567</v>
      </c>
    </row>
    <row r="985" spans="1:5" x14ac:dyDescent="0.15">
      <c r="A985" t="s">
        <v>6683</v>
      </c>
      <c r="B985" t="s">
        <v>5586</v>
      </c>
      <c r="C985" t="s">
        <v>3448</v>
      </c>
      <c r="D985" t="s">
        <v>3532</v>
      </c>
      <c r="E985" t="s">
        <v>624</v>
      </c>
    </row>
    <row r="986" spans="1:5" x14ac:dyDescent="0.15">
      <c r="A986" t="s">
        <v>6684</v>
      </c>
      <c r="B986" t="s">
        <v>5587</v>
      </c>
      <c r="C986" t="s">
        <v>3568</v>
      </c>
      <c r="D986" t="s">
        <v>3532</v>
      </c>
      <c r="E986" t="s">
        <v>594</v>
      </c>
    </row>
    <row r="987" spans="1:5" x14ac:dyDescent="0.15">
      <c r="A987" t="s">
        <v>1205</v>
      </c>
      <c r="B987" t="s">
        <v>5589</v>
      </c>
      <c r="C987" t="s">
        <v>458</v>
      </c>
      <c r="D987" t="s">
        <v>3532</v>
      </c>
      <c r="E987" t="s">
        <v>3569</v>
      </c>
    </row>
    <row r="988" spans="1:5" x14ac:dyDescent="0.15">
      <c r="A988" t="s">
        <v>6685</v>
      </c>
      <c r="B988" t="s">
        <v>3479</v>
      </c>
      <c r="C988" t="s">
        <v>2351</v>
      </c>
      <c r="D988" t="s">
        <v>3532</v>
      </c>
      <c r="E988" t="s">
        <v>3570</v>
      </c>
    </row>
    <row r="989" spans="1:5" x14ac:dyDescent="0.15">
      <c r="A989" t="s">
        <v>3617</v>
      </c>
      <c r="B989" t="s">
        <v>5590</v>
      </c>
      <c r="C989" t="s">
        <v>3294</v>
      </c>
      <c r="D989" t="s">
        <v>3532</v>
      </c>
      <c r="E989" t="s">
        <v>3571</v>
      </c>
    </row>
    <row r="990" spans="1:5" x14ac:dyDescent="0.15">
      <c r="A990" t="s">
        <v>6686</v>
      </c>
      <c r="B990" t="s">
        <v>5591</v>
      </c>
      <c r="C990" t="s">
        <v>3344</v>
      </c>
      <c r="D990" t="s">
        <v>3532</v>
      </c>
      <c r="E990" t="s">
        <v>3572</v>
      </c>
    </row>
    <row r="991" spans="1:5" x14ac:dyDescent="0.15">
      <c r="A991" t="s">
        <v>346</v>
      </c>
      <c r="B991" t="s">
        <v>5592</v>
      </c>
      <c r="C991" t="s">
        <v>1476</v>
      </c>
      <c r="D991" t="s">
        <v>3532</v>
      </c>
      <c r="E991" t="s">
        <v>697</v>
      </c>
    </row>
    <row r="992" spans="1:5" x14ac:dyDescent="0.15">
      <c r="A992" t="s">
        <v>1261</v>
      </c>
      <c r="B992" t="s">
        <v>3260</v>
      </c>
      <c r="C992" t="s">
        <v>1080</v>
      </c>
      <c r="D992" t="s">
        <v>3532</v>
      </c>
      <c r="E992" t="s">
        <v>3575</v>
      </c>
    </row>
    <row r="993" spans="1:5" x14ac:dyDescent="0.15">
      <c r="A993" t="s">
        <v>1692</v>
      </c>
      <c r="B993" t="s">
        <v>3960</v>
      </c>
      <c r="C993" t="s">
        <v>3576</v>
      </c>
      <c r="D993" t="s">
        <v>3532</v>
      </c>
      <c r="E993" t="s">
        <v>740</v>
      </c>
    </row>
    <row r="994" spans="1:5" x14ac:dyDescent="0.15">
      <c r="A994" t="s">
        <v>6687</v>
      </c>
      <c r="B994" t="s">
        <v>5593</v>
      </c>
      <c r="C994" t="s">
        <v>3577</v>
      </c>
      <c r="D994" t="s">
        <v>3532</v>
      </c>
      <c r="E994" t="s">
        <v>286</v>
      </c>
    </row>
    <row r="995" spans="1:5" x14ac:dyDescent="0.15">
      <c r="A995" t="s">
        <v>2739</v>
      </c>
      <c r="B995" t="s">
        <v>5594</v>
      </c>
      <c r="C995" t="s">
        <v>686</v>
      </c>
      <c r="D995" t="s">
        <v>3532</v>
      </c>
      <c r="E995" t="s">
        <v>3578</v>
      </c>
    </row>
    <row r="996" spans="1:5" x14ac:dyDescent="0.15">
      <c r="A996" t="s">
        <v>4799</v>
      </c>
      <c r="B996" t="s">
        <v>5595</v>
      </c>
      <c r="C996" t="s">
        <v>3579</v>
      </c>
      <c r="D996" t="s">
        <v>3532</v>
      </c>
      <c r="E996" t="s">
        <v>3583</v>
      </c>
    </row>
    <row r="997" spans="1:5" x14ac:dyDescent="0.15">
      <c r="A997" t="s">
        <v>4587</v>
      </c>
      <c r="B997" t="s">
        <v>5596</v>
      </c>
      <c r="C997" t="s">
        <v>2177</v>
      </c>
      <c r="D997" t="s">
        <v>3532</v>
      </c>
      <c r="E997" t="s">
        <v>1528</v>
      </c>
    </row>
    <row r="998" spans="1:5" x14ac:dyDescent="0.15">
      <c r="A998" t="s">
        <v>2200</v>
      </c>
      <c r="B998" t="s">
        <v>5597</v>
      </c>
      <c r="C998" t="s">
        <v>164</v>
      </c>
      <c r="D998" t="s">
        <v>3532</v>
      </c>
      <c r="E998" t="s">
        <v>1130</v>
      </c>
    </row>
    <row r="999" spans="1:5" x14ac:dyDescent="0.15">
      <c r="A999" t="s">
        <v>6688</v>
      </c>
      <c r="B999" t="s">
        <v>5598</v>
      </c>
      <c r="C999" t="s">
        <v>2618</v>
      </c>
      <c r="D999" t="s">
        <v>3532</v>
      </c>
      <c r="E999" t="s">
        <v>3422</v>
      </c>
    </row>
    <row r="1000" spans="1:5" x14ac:dyDescent="0.15">
      <c r="A1000" t="s">
        <v>6689</v>
      </c>
      <c r="B1000" t="s">
        <v>2436</v>
      </c>
      <c r="C1000" t="s">
        <v>3100</v>
      </c>
      <c r="D1000" t="s">
        <v>3532</v>
      </c>
      <c r="E1000" t="s">
        <v>3107</v>
      </c>
    </row>
    <row r="1001" spans="1:5" x14ac:dyDescent="0.15">
      <c r="A1001" t="s">
        <v>242</v>
      </c>
      <c r="B1001" t="s">
        <v>5600</v>
      </c>
      <c r="C1001" t="s">
        <v>1169</v>
      </c>
      <c r="D1001" t="s">
        <v>3532</v>
      </c>
      <c r="E1001" t="s">
        <v>101</v>
      </c>
    </row>
    <row r="1002" spans="1:5" x14ac:dyDescent="0.15">
      <c r="A1002" t="s">
        <v>6690</v>
      </c>
      <c r="B1002" t="s">
        <v>6521</v>
      </c>
      <c r="C1002" t="s">
        <v>6141</v>
      </c>
      <c r="D1002" t="s">
        <v>3532</v>
      </c>
      <c r="E1002" t="s">
        <v>694</v>
      </c>
    </row>
    <row r="1003" spans="1:5" x14ac:dyDescent="0.15">
      <c r="A1003" t="s">
        <v>3749</v>
      </c>
      <c r="B1003" t="s">
        <v>5398</v>
      </c>
      <c r="C1003" t="s">
        <v>3585</v>
      </c>
      <c r="D1003" t="s">
        <v>3532</v>
      </c>
      <c r="E1003" t="s">
        <v>3586</v>
      </c>
    </row>
    <row r="1004" spans="1:5" x14ac:dyDescent="0.15">
      <c r="A1004" t="s">
        <v>6691</v>
      </c>
      <c r="B1004" t="s">
        <v>5601</v>
      </c>
      <c r="C1004" t="s">
        <v>473</v>
      </c>
      <c r="D1004" t="s">
        <v>3532</v>
      </c>
      <c r="E1004" t="s">
        <v>3589</v>
      </c>
    </row>
    <row r="1005" spans="1:5" x14ac:dyDescent="0.15">
      <c r="A1005" t="s">
        <v>6692</v>
      </c>
      <c r="B1005" t="s">
        <v>5602</v>
      </c>
      <c r="C1005" t="s">
        <v>3175</v>
      </c>
      <c r="D1005" t="s">
        <v>3532</v>
      </c>
      <c r="E1005" t="s">
        <v>3410</v>
      </c>
    </row>
    <row r="1006" spans="1:5" x14ac:dyDescent="0.15">
      <c r="A1006" t="s">
        <v>6693</v>
      </c>
      <c r="B1006" t="s">
        <v>1254</v>
      </c>
      <c r="C1006" t="s">
        <v>3550</v>
      </c>
      <c r="D1006" t="s">
        <v>3532</v>
      </c>
      <c r="E1006" t="s">
        <v>560</v>
      </c>
    </row>
    <row r="1007" spans="1:5" x14ac:dyDescent="0.15">
      <c r="A1007" t="s">
        <v>2475</v>
      </c>
      <c r="B1007" t="s">
        <v>1902</v>
      </c>
      <c r="C1007" t="s">
        <v>6142</v>
      </c>
      <c r="D1007" t="s">
        <v>3532</v>
      </c>
      <c r="E1007" t="s">
        <v>823</v>
      </c>
    </row>
    <row r="1008" spans="1:5" x14ac:dyDescent="0.15">
      <c r="A1008" t="s">
        <v>3590</v>
      </c>
      <c r="B1008" t="s">
        <v>7099</v>
      </c>
      <c r="C1008" t="s">
        <v>6143</v>
      </c>
      <c r="D1008" t="s">
        <v>3590</v>
      </c>
    </row>
    <row r="1009" spans="1:5" x14ac:dyDescent="0.15">
      <c r="A1009" t="s">
        <v>2538</v>
      </c>
      <c r="B1009" t="s">
        <v>5605</v>
      </c>
      <c r="C1009" t="s">
        <v>665</v>
      </c>
      <c r="D1009" t="s">
        <v>3590</v>
      </c>
      <c r="E1009" t="s">
        <v>3503</v>
      </c>
    </row>
    <row r="1010" spans="1:5" x14ac:dyDescent="0.15">
      <c r="A1010" t="s">
        <v>6694</v>
      </c>
      <c r="B1010" t="s">
        <v>415</v>
      </c>
      <c r="C1010" t="s">
        <v>356</v>
      </c>
      <c r="D1010" t="s">
        <v>3590</v>
      </c>
      <c r="E1010" t="s">
        <v>2984</v>
      </c>
    </row>
    <row r="1011" spans="1:5" x14ac:dyDescent="0.15">
      <c r="A1011" t="s">
        <v>6695</v>
      </c>
      <c r="B1011" t="s">
        <v>5606</v>
      </c>
      <c r="C1011" t="s">
        <v>2329</v>
      </c>
      <c r="D1011" t="s">
        <v>3590</v>
      </c>
      <c r="E1011" t="s">
        <v>2760</v>
      </c>
    </row>
    <row r="1012" spans="1:5" x14ac:dyDescent="0.15">
      <c r="A1012" t="s">
        <v>6696</v>
      </c>
      <c r="B1012" t="s">
        <v>5607</v>
      </c>
      <c r="C1012" t="s">
        <v>3495</v>
      </c>
      <c r="D1012" t="s">
        <v>3590</v>
      </c>
      <c r="E1012" t="s">
        <v>3591</v>
      </c>
    </row>
    <row r="1013" spans="1:5" x14ac:dyDescent="0.15">
      <c r="A1013" t="s">
        <v>2157</v>
      </c>
      <c r="B1013" t="s">
        <v>2294</v>
      </c>
      <c r="C1013" t="s">
        <v>3592</v>
      </c>
      <c r="D1013" t="s">
        <v>3590</v>
      </c>
      <c r="E1013" t="s">
        <v>1909</v>
      </c>
    </row>
    <row r="1014" spans="1:5" x14ac:dyDescent="0.15">
      <c r="A1014" t="s">
        <v>6697</v>
      </c>
      <c r="B1014" t="s">
        <v>5608</v>
      </c>
      <c r="C1014" t="s">
        <v>2041</v>
      </c>
      <c r="D1014" t="s">
        <v>3590</v>
      </c>
      <c r="E1014" t="s">
        <v>2750</v>
      </c>
    </row>
    <row r="1015" spans="1:5" x14ac:dyDescent="0.15">
      <c r="A1015" t="s">
        <v>6699</v>
      </c>
      <c r="B1015" t="s">
        <v>5609</v>
      </c>
      <c r="C1015" t="s">
        <v>297</v>
      </c>
      <c r="D1015" t="s">
        <v>3590</v>
      </c>
      <c r="E1015" t="s">
        <v>3593</v>
      </c>
    </row>
    <row r="1016" spans="1:5" x14ac:dyDescent="0.15">
      <c r="A1016" t="s">
        <v>2435</v>
      </c>
      <c r="B1016" t="s">
        <v>291</v>
      </c>
      <c r="C1016" t="s">
        <v>3597</v>
      </c>
      <c r="D1016" t="s">
        <v>3590</v>
      </c>
      <c r="E1016" t="s">
        <v>3598</v>
      </c>
    </row>
    <row r="1017" spans="1:5" x14ac:dyDescent="0.15">
      <c r="A1017" t="s">
        <v>6700</v>
      </c>
      <c r="B1017" t="s">
        <v>3834</v>
      </c>
      <c r="C1017" t="s">
        <v>3599</v>
      </c>
      <c r="D1017" t="s">
        <v>3590</v>
      </c>
      <c r="E1017" t="s">
        <v>3600</v>
      </c>
    </row>
    <row r="1018" spans="1:5" x14ac:dyDescent="0.15">
      <c r="A1018" t="s">
        <v>6701</v>
      </c>
      <c r="B1018" t="s">
        <v>1370</v>
      </c>
      <c r="C1018" t="s">
        <v>3607</v>
      </c>
      <c r="D1018" t="s">
        <v>3590</v>
      </c>
      <c r="E1018" t="s">
        <v>3543</v>
      </c>
    </row>
    <row r="1019" spans="1:5" x14ac:dyDescent="0.15">
      <c r="A1019" t="s">
        <v>6702</v>
      </c>
      <c r="B1019" t="s">
        <v>4296</v>
      </c>
      <c r="C1019" t="s">
        <v>3609</v>
      </c>
      <c r="D1019" t="s">
        <v>3590</v>
      </c>
      <c r="E1019" t="s">
        <v>2213</v>
      </c>
    </row>
    <row r="1020" spans="1:5" x14ac:dyDescent="0.15">
      <c r="A1020" t="s">
        <v>6703</v>
      </c>
      <c r="B1020" t="s">
        <v>4757</v>
      </c>
      <c r="C1020" t="s">
        <v>526</v>
      </c>
      <c r="D1020" t="s">
        <v>3590</v>
      </c>
      <c r="E1020" t="s">
        <v>3610</v>
      </c>
    </row>
    <row r="1021" spans="1:5" x14ac:dyDescent="0.15">
      <c r="A1021" t="s">
        <v>6704</v>
      </c>
      <c r="B1021" t="s">
        <v>5610</v>
      </c>
      <c r="C1021" t="s">
        <v>851</v>
      </c>
      <c r="D1021" t="s">
        <v>3590</v>
      </c>
      <c r="E1021" t="s">
        <v>2513</v>
      </c>
    </row>
    <row r="1022" spans="1:5" x14ac:dyDescent="0.15">
      <c r="A1022" t="s">
        <v>6705</v>
      </c>
      <c r="B1022" t="s">
        <v>1374</v>
      </c>
      <c r="C1022" t="s">
        <v>3614</v>
      </c>
      <c r="D1022" t="s">
        <v>3590</v>
      </c>
      <c r="E1022" t="s">
        <v>1117</v>
      </c>
    </row>
    <row r="1023" spans="1:5" x14ac:dyDescent="0.15">
      <c r="A1023" t="s">
        <v>6706</v>
      </c>
      <c r="B1023" t="s">
        <v>3781</v>
      </c>
      <c r="C1023" t="s">
        <v>2504</v>
      </c>
      <c r="D1023" t="s">
        <v>3590</v>
      </c>
      <c r="E1023" t="s">
        <v>3618</v>
      </c>
    </row>
    <row r="1024" spans="1:5" x14ac:dyDescent="0.15">
      <c r="A1024" t="s">
        <v>6546</v>
      </c>
      <c r="B1024" t="s">
        <v>5612</v>
      </c>
      <c r="C1024" t="s">
        <v>3620</v>
      </c>
      <c r="D1024" t="s">
        <v>3590</v>
      </c>
      <c r="E1024" t="s">
        <v>416</v>
      </c>
    </row>
    <row r="1025" spans="1:5" x14ac:dyDescent="0.15">
      <c r="A1025" t="s">
        <v>535</v>
      </c>
      <c r="B1025" t="s">
        <v>5613</v>
      </c>
      <c r="C1025" t="s">
        <v>3622</v>
      </c>
      <c r="D1025" t="s">
        <v>3590</v>
      </c>
      <c r="E1025" t="s">
        <v>3623</v>
      </c>
    </row>
    <row r="1026" spans="1:5" x14ac:dyDescent="0.15">
      <c r="A1026" t="s">
        <v>6707</v>
      </c>
      <c r="B1026" t="s">
        <v>1463</v>
      </c>
      <c r="C1026" t="s">
        <v>3624</v>
      </c>
      <c r="D1026" t="s">
        <v>3590</v>
      </c>
      <c r="E1026" t="s">
        <v>2378</v>
      </c>
    </row>
    <row r="1027" spans="1:5" x14ac:dyDescent="0.15">
      <c r="A1027" t="s">
        <v>2578</v>
      </c>
      <c r="B1027" t="s">
        <v>5614</v>
      </c>
      <c r="C1027" t="s">
        <v>3628</v>
      </c>
      <c r="D1027" t="s">
        <v>3590</v>
      </c>
      <c r="E1027" t="s">
        <v>2201</v>
      </c>
    </row>
    <row r="1028" spans="1:5" x14ac:dyDescent="0.15">
      <c r="A1028" t="s">
        <v>5668</v>
      </c>
      <c r="B1028" t="s">
        <v>5615</v>
      </c>
      <c r="C1028" t="s">
        <v>3631</v>
      </c>
      <c r="D1028" t="s">
        <v>3590</v>
      </c>
      <c r="E1028" t="s">
        <v>1419</v>
      </c>
    </row>
    <row r="1029" spans="1:5" x14ac:dyDescent="0.15">
      <c r="A1029" t="s">
        <v>5028</v>
      </c>
      <c r="B1029" t="s">
        <v>5616</v>
      </c>
      <c r="C1029" t="s">
        <v>651</v>
      </c>
      <c r="D1029" t="s">
        <v>3590</v>
      </c>
      <c r="E1029" t="s">
        <v>3634</v>
      </c>
    </row>
    <row r="1030" spans="1:5" x14ac:dyDescent="0.15">
      <c r="A1030" t="s">
        <v>1524</v>
      </c>
      <c r="B1030" t="s">
        <v>5428</v>
      </c>
      <c r="C1030" t="s">
        <v>185</v>
      </c>
      <c r="D1030" t="s">
        <v>3590</v>
      </c>
      <c r="E1030" t="s">
        <v>1101</v>
      </c>
    </row>
    <row r="1031" spans="1:5" x14ac:dyDescent="0.15">
      <c r="A1031" t="s">
        <v>147</v>
      </c>
      <c r="B1031" t="s">
        <v>5618</v>
      </c>
      <c r="C1031" t="s">
        <v>3639</v>
      </c>
      <c r="D1031" t="s">
        <v>3590</v>
      </c>
      <c r="E1031" t="s">
        <v>3641</v>
      </c>
    </row>
    <row r="1032" spans="1:5" x14ac:dyDescent="0.15">
      <c r="A1032" t="s">
        <v>2005</v>
      </c>
      <c r="B1032" t="s">
        <v>5619</v>
      </c>
      <c r="C1032" t="s">
        <v>1688</v>
      </c>
      <c r="D1032" t="s">
        <v>3590</v>
      </c>
      <c r="E1032" t="s">
        <v>3643</v>
      </c>
    </row>
    <row r="1033" spans="1:5" x14ac:dyDescent="0.15">
      <c r="A1033" t="s">
        <v>6708</v>
      </c>
      <c r="B1033" t="s">
        <v>5620</v>
      </c>
      <c r="C1033" t="s">
        <v>154</v>
      </c>
      <c r="D1033" t="s">
        <v>3590</v>
      </c>
      <c r="E1033" t="s">
        <v>3646</v>
      </c>
    </row>
    <row r="1034" spans="1:5" x14ac:dyDescent="0.15">
      <c r="A1034" t="s">
        <v>3358</v>
      </c>
      <c r="B1034" t="s">
        <v>5621</v>
      </c>
      <c r="C1034" t="s">
        <v>3650</v>
      </c>
      <c r="D1034" t="s">
        <v>3590</v>
      </c>
      <c r="E1034" t="s">
        <v>1994</v>
      </c>
    </row>
    <row r="1035" spans="1:5" x14ac:dyDescent="0.15">
      <c r="A1035" t="s">
        <v>2991</v>
      </c>
      <c r="B1035" t="s">
        <v>3097</v>
      </c>
      <c r="C1035" t="s">
        <v>1642</v>
      </c>
      <c r="D1035" t="s">
        <v>3590</v>
      </c>
      <c r="E1035" t="s">
        <v>1188</v>
      </c>
    </row>
    <row r="1036" spans="1:5" x14ac:dyDescent="0.15">
      <c r="A1036" t="s">
        <v>6709</v>
      </c>
      <c r="B1036" t="s">
        <v>5224</v>
      </c>
      <c r="C1036" t="s">
        <v>2067</v>
      </c>
      <c r="D1036" t="s">
        <v>3590</v>
      </c>
      <c r="E1036" t="s">
        <v>2491</v>
      </c>
    </row>
    <row r="1037" spans="1:5" x14ac:dyDescent="0.15">
      <c r="A1037" t="s">
        <v>6710</v>
      </c>
      <c r="B1037" t="s">
        <v>5623</v>
      </c>
      <c r="C1037" t="s">
        <v>2122</v>
      </c>
      <c r="D1037" t="s">
        <v>3590</v>
      </c>
      <c r="E1037" t="s">
        <v>3465</v>
      </c>
    </row>
    <row r="1038" spans="1:5" x14ac:dyDescent="0.15">
      <c r="A1038" t="s">
        <v>6711</v>
      </c>
      <c r="B1038" t="s">
        <v>4509</v>
      </c>
      <c r="C1038" t="s">
        <v>3651</v>
      </c>
      <c r="D1038" t="s">
        <v>3590</v>
      </c>
      <c r="E1038" t="s">
        <v>2093</v>
      </c>
    </row>
    <row r="1039" spans="1:5" x14ac:dyDescent="0.15">
      <c r="A1039" t="s">
        <v>2406</v>
      </c>
      <c r="B1039" t="s">
        <v>5624</v>
      </c>
      <c r="C1039" t="s">
        <v>3652</v>
      </c>
      <c r="D1039" t="s">
        <v>3590</v>
      </c>
      <c r="E1039" t="s">
        <v>3653</v>
      </c>
    </row>
    <row r="1040" spans="1:5" x14ac:dyDescent="0.15">
      <c r="A1040" t="s">
        <v>6712</v>
      </c>
      <c r="B1040" t="s">
        <v>5625</v>
      </c>
      <c r="C1040" t="s">
        <v>3654</v>
      </c>
      <c r="D1040" t="s">
        <v>3590</v>
      </c>
      <c r="E1040" t="s">
        <v>3655</v>
      </c>
    </row>
    <row r="1041" spans="1:5" x14ac:dyDescent="0.15">
      <c r="A1041" t="s">
        <v>6713</v>
      </c>
      <c r="B1041" t="s">
        <v>5626</v>
      </c>
      <c r="C1041" t="s">
        <v>3657</v>
      </c>
      <c r="D1041" t="s">
        <v>3590</v>
      </c>
      <c r="E1041" t="s">
        <v>3660</v>
      </c>
    </row>
    <row r="1042" spans="1:5" x14ac:dyDescent="0.15">
      <c r="A1042" t="s">
        <v>3031</v>
      </c>
      <c r="B1042" t="s">
        <v>96</v>
      </c>
      <c r="C1042" t="s">
        <v>2967</v>
      </c>
      <c r="D1042" t="s">
        <v>3590</v>
      </c>
      <c r="E1042" t="s">
        <v>1604</v>
      </c>
    </row>
    <row r="1043" spans="1:5" x14ac:dyDescent="0.15">
      <c r="A1043" t="s">
        <v>3298</v>
      </c>
      <c r="B1043" t="s">
        <v>1623</v>
      </c>
      <c r="C1043" t="s">
        <v>3058</v>
      </c>
      <c r="D1043" t="s">
        <v>3590</v>
      </c>
      <c r="E1043" t="s">
        <v>3662</v>
      </c>
    </row>
    <row r="1044" spans="1:5" x14ac:dyDescent="0.15">
      <c r="A1044" t="s">
        <v>6714</v>
      </c>
      <c r="B1044" t="s">
        <v>2284</v>
      </c>
      <c r="C1044" t="s">
        <v>2016</v>
      </c>
      <c r="D1044" t="s">
        <v>3590</v>
      </c>
      <c r="E1044" t="s">
        <v>2636</v>
      </c>
    </row>
    <row r="1045" spans="1:5" x14ac:dyDescent="0.15">
      <c r="A1045" t="s">
        <v>6715</v>
      </c>
      <c r="B1045" t="s">
        <v>5627</v>
      </c>
      <c r="C1045" t="s">
        <v>3664</v>
      </c>
      <c r="D1045" t="s">
        <v>3590</v>
      </c>
      <c r="E1045" t="s">
        <v>3665</v>
      </c>
    </row>
    <row r="1046" spans="1:5" x14ac:dyDescent="0.15">
      <c r="A1046" t="s">
        <v>6716</v>
      </c>
      <c r="B1046" t="s">
        <v>2936</v>
      </c>
      <c r="C1046" t="s">
        <v>239</v>
      </c>
      <c r="D1046" t="s">
        <v>3590</v>
      </c>
      <c r="E1046" t="s">
        <v>3666</v>
      </c>
    </row>
    <row r="1047" spans="1:5" x14ac:dyDescent="0.15">
      <c r="A1047" t="s">
        <v>1916</v>
      </c>
      <c r="B1047" t="s">
        <v>1552</v>
      </c>
      <c r="C1047" t="s">
        <v>1613</v>
      </c>
      <c r="D1047" t="s">
        <v>3590</v>
      </c>
      <c r="E1047" t="s">
        <v>2315</v>
      </c>
    </row>
    <row r="1048" spans="1:5" x14ac:dyDescent="0.15">
      <c r="A1048" t="s">
        <v>4550</v>
      </c>
      <c r="B1048" t="s">
        <v>3883</v>
      </c>
      <c r="C1048" t="s">
        <v>3061</v>
      </c>
      <c r="D1048" t="s">
        <v>3590</v>
      </c>
      <c r="E1048" t="s">
        <v>2557</v>
      </c>
    </row>
    <row r="1049" spans="1:5" x14ac:dyDescent="0.15">
      <c r="A1049" t="s">
        <v>246</v>
      </c>
      <c r="B1049" t="s">
        <v>4197</v>
      </c>
      <c r="C1049" t="s">
        <v>3669</v>
      </c>
      <c r="D1049" t="s">
        <v>3590</v>
      </c>
      <c r="E1049" t="s">
        <v>3670</v>
      </c>
    </row>
    <row r="1050" spans="1:5" x14ac:dyDescent="0.15">
      <c r="A1050" t="s">
        <v>6717</v>
      </c>
      <c r="B1050" t="s">
        <v>5628</v>
      </c>
      <c r="C1050" t="s">
        <v>596</v>
      </c>
      <c r="D1050" t="s">
        <v>3590</v>
      </c>
      <c r="E1050" t="s">
        <v>3671</v>
      </c>
    </row>
    <row r="1051" spans="1:5" x14ac:dyDescent="0.15">
      <c r="A1051" t="s">
        <v>6718</v>
      </c>
      <c r="B1051" t="s">
        <v>5629</v>
      </c>
      <c r="C1051" t="s">
        <v>3332</v>
      </c>
      <c r="D1051" t="s">
        <v>3590</v>
      </c>
      <c r="E1051" t="s">
        <v>3672</v>
      </c>
    </row>
    <row r="1052" spans="1:5" x14ac:dyDescent="0.15">
      <c r="A1052" t="s">
        <v>6719</v>
      </c>
      <c r="B1052" t="s">
        <v>3588</v>
      </c>
      <c r="C1052" t="s">
        <v>24</v>
      </c>
      <c r="D1052" t="s">
        <v>3590</v>
      </c>
      <c r="E1052" t="s">
        <v>3673</v>
      </c>
    </row>
    <row r="1053" spans="1:5" x14ac:dyDescent="0.15">
      <c r="A1053" t="s">
        <v>2145</v>
      </c>
      <c r="B1053" t="s">
        <v>5631</v>
      </c>
      <c r="C1053" t="s">
        <v>2521</v>
      </c>
      <c r="D1053" t="s">
        <v>3590</v>
      </c>
      <c r="E1053" t="s">
        <v>1550</v>
      </c>
    </row>
    <row r="1054" spans="1:5" x14ac:dyDescent="0.15">
      <c r="A1054" t="s">
        <v>4126</v>
      </c>
      <c r="B1054" t="s">
        <v>5632</v>
      </c>
      <c r="C1054" t="s">
        <v>1230</v>
      </c>
      <c r="D1054" t="s">
        <v>3590</v>
      </c>
      <c r="E1054" t="s">
        <v>3674</v>
      </c>
    </row>
    <row r="1055" spans="1:5" x14ac:dyDescent="0.15">
      <c r="A1055" t="s">
        <v>6720</v>
      </c>
      <c r="B1055" t="s">
        <v>5633</v>
      </c>
      <c r="C1055" t="s">
        <v>2167</v>
      </c>
      <c r="D1055" t="s">
        <v>3590</v>
      </c>
      <c r="E1055" t="s">
        <v>3675</v>
      </c>
    </row>
    <row r="1056" spans="1:5" x14ac:dyDescent="0.15">
      <c r="A1056" t="s">
        <v>6051</v>
      </c>
      <c r="B1056" t="s">
        <v>5634</v>
      </c>
      <c r="C1056" t="s">
        <v>1558</v>
      </c>
      <c r="D1056" t="s">
        <v>3590</v>
      </c>
      <c r="E1056" t="s">
        <v>3676</v>
      </c>
    </row>
    <row r="1057" spans="1:5" x14ac:dyDescent="0.15">
      <c r="A1057" t="s">
        <v>2072</v>
      </c>
      <c r="B1057" t="s">
        <v>7100</v>
      </c>
      <c r="C1057" t="s">
        <v>6144</v>
      </c>
      <c r="D1057" t="s">
        <v>3590</v>
      </c>
      <c r="E1057" t="s">
        <v>3288</v>
      </c>
    </row>
    <row r="1058" spans="1:5" x14ac:dyDescent="0.15">
      <c r="A1058" t="s">
        <v>6235</v>
      </c>
      <c r="B1058" t="s">
        <v>5635</v>
      </c>
      <c r="C1058" t="s">
        <v>3679</v>
      </c>
      <c r="D1058" t="s">
        <v>3590</v>
      </c>
      <c r="E1058" t="s">
        <v>3681</v>
      </c>
    </row>
    <row r="1059" spans="1:5" x14ac:dyDescent="0.15">
      <c r="A1059" t="s">
        <v>2549</v>
      </c>
      <c r="B1059" t="s">
        <v>5637</v>
      </c>
      <c r="C1059" t="s">
        <v>3685</v>
      </c>
      <c r="D1059" t="s">
        <v>3590</v>
      </c>
      <c r="E1059" t="s">
        <v>3688</v>
      </c>
    </row>
    <row r="1060" spans="1:5" x14ac:dyDescent="0.15">
      <c r="A1060" t="s">
        <v>542</v>
      </c>
      <c r="B1060" t="s">
        <v>5638</v>
      </c>
      <c r="C1060" t="s">
        <v>3689</v>
      </c>
      <c r="D1060" t="s">
        <v>3590</v>
      </c>
      <c r="E1060" t="s">
        <v>3691</v>
      </c>
    </row>
    <row r="1061" spans="1:5" x14ac:dyDescent="0.15">
      <c r="A1061" t="s">
        <v>6721</v>
      </c>
      <c r="B1061" t="s">
        <v>3359</v>
      </c>
      <c r="C1061" t="s">
        <v>2022</v>
      </c>
      <c r="D1061" t="s">
        <v>3590</v>
      </c>
      <c r="E1061" t="s">
        <v>3692</v>
      </c>
    </row>
    <row r="1062" spans="1:5" x14ac:dyDescent="0.15">
      <c r="A1062" t="s">
        <v>6245</v>
      </c>
      <c r="B1062" t="s">
        <v>625</v>
      </c>
      <c r="C1062" t="s">
        <v>3693</v>
      </c>
      <c r="D1062" t="s">
        <v>3590</v>
      </c>
      <c r="E1062" t="s">
        <v>2621</v>
      </c>
    </row>
    <row r="1063" spans="1:5" x14ac:dyDescent="0.15">
      <c r="A1063" t="s">
        <v>3695</v>
      </c>
      <c r="B1063" t="s">
        <v>1585</v>
      </c>
      <c r="C1063" t="s">
        <v>2938</v>
      </c>
      <c r="D1063" t="s">
        <v>3695</v>
      </c>
    </row>
    <row r="1064" spans="1:5" x14ac:dyDescent="0.15">
      <c r="A1064" t="s">
        <v>1825</v>
      </c>
      <c r="B1064" t="s">
        <v>5639</v>
      </c>
      <c r="C1064" t="s">
        <v>2751</v>
      </c>
      <c r="D1064" t="s">
        <v>3695</v>
      </c>
      <c r="E1064" t="s">
        <v>3053</v>
      </c>
    </row>
    <row r="1065" spans="1:5" x14ac:dyDescent="0.15">
      <c r="A1065" t="s">
        <v>3366</v>
      </c>
      <c r="B1065" t="s">
        <v>5640</v>
      </c>
      <c r="C1065" t="s">
        <v>3696</v>
      </c>
      <c r="D1065" t="s">
        <v>3695</v>
      </c>
      <c r="E1065" t="s">
        <v>2498</v>
      </c>
    </row>
    <row r="1066" spans="1:5" x14ac:dyDescent="0.15">
      <c r="A1066" t="s">
        <v>3574</v>
      </c>
      <c r="B1066" t="s">
        <v>4705</v>
      </c>
      <c r="C1066" t="s">
        <v>3697</v>
      </c>
      <c r="D1066" t="s">
        <v>3695</v>
      </c>
      <c r="E1066" t="s">
        <v>1639</v>
      </c>
    </row>
    <row r="1067" spans="1:5" x14ac:dyDescent="0.15">
      <c r="A1067" t="s">
        <v>4581</v>
      </c>
      <c r="B1067" t="s">
        <v>1252</v>
      </c>
      <c r="C1067" t="s">
        <v>80</v>
      </c>
      <c r="D1067" t="s">
        <v>3695</v>
      </c>
      <c r="E1067" t="s">
        <v>3698</v>
      </c>
    </row>
    <row r="1068" spans="1:5" x14ac:dyDescent="0.15">
      <c r="A1068" t="s">
        <v>3558</v>
      </c>
      <c r="B1068" t="s">
        <v>643</v>
      </c>
      <c r="C1068" t="s">
        <v>3701</v>
      </c>
      <c r="D1068" t="s">
        <v>3695</v>
      </c>
      <c r="E1068" t="s">
        <v>3704</v>
      </c>
    </row>
    <row r="1069" spans="1:5" x14ac:dyDescent="0.15">
      <c r="A1069" t="s">
        <v>6722</v>
      </c>
      <c r="B1069" t="s">
        <v>5641</v>
      </c>
      <c r="C1069" t="s">
        <v>3707</v>
      </c>
      <c r="D1069" t="s">
        <v>3695</v>
      </c>
      <c r="E1069" t="s">
        <v>3709</v>
      </c>
    </row>
    <row r="1070" spans="1:5" x14ac:dyDescent="0.15">
      <c r="A1070" t="s">
        <v>872</v>
      </c>
      <c r="B1070" t="s">
        <v>1148</v>
      </c>
      <c r="C1070" t="s">
        <v>3710</v>
      </c>
      <c r="D1070" t="s">
        <v>3695</v>
      </c>
      <c r="E1070" t="s">
        <v>3714</v>
      </c>
    </row>
    <row r="1071" spans="1:5" x14ac:dyDescent="0.15">
      <c r="A1071" t="s">
        <v>6723</v>
      </c>
      <c r="B1071" t="s">
        <v>5642</v>
      </c>
      <c r="C1071" t="s">
        <v>1415</v>
      </c>
      <c r="D1071" t="s">
        <v>3695</v>
      </c>
      <c r="E1071" t="s">
        <v>3717</v>
      </c>
    </row>
    <row r="1072" spans="1:5" x14ac:dyDescent="0.15">
      <c r="A1072" t="s">
        <v>6724</v>
      </c>
      <c r="B1072" t="s">
        <v>2654</v>
      </c>
      <c r="C1072" t="s">
        <v>3718</v>
      </c>
      <c r="D1072" t="s">
        <v>3695</v>
      </c>
      <c r="E1072" t="s">
        <v>3721</v>
      </c>
    </row>
    <row r="1073" spans="1:5" x14ac:dyDescent="0.15">
      <c r="A1073" t="s">
        <v>6725</v>
      </c>
      <c r="B1073" t="s">
        <v>5643</v>
      </c>
      <c r="C1073" t="s">
        <v>3722</v>
      </c>
      <c r="D1073" t="s">
        <v>3695</v>
      </c>
      <c r="E1073" t="s">
        <v>386</v>
      </c>
    </row>
    <row r="1074" spans="1:5" x14ac:dyDescent="0.15">
      <c r="A1074" t="s">
        <v>1991</v>
      </c>
      <c r="B1074" t="s">
        <v>5645</v>
      </c>
      <c r="C1074" t="s">
        <v>3726</v>
      </c>
      <c r="D1074" t="s">
        <v>3695</v>
      </c>
      <c r="E1074" t="s">
        <v>3729</v>
      </c>
    </row>
    <row r="1075" spans="1:5" x14ac:dyDescent="0.15">
      <c r="A1075" t="s">
        <v>6726</v>
      </c>
      <c r="B1075" t="s">
        <v>5646</v>
      </c>
      <c r="C1075" t="s">
        <v>3730</v>
      </c>
      <c r="D1075" t="s">
        <v>3695</v>
      </c>
      <c r="E1075" t="s">
        <v>3733</v>
      </c>
    </row>
    <row r="1076" spans="1:5" x14ac:dyDescent="0.15">
      <c r="A1076" t="s">
        <v>6728</v>
      </c>
      <c r="B1076" t="s">
        <v>598</v>
      </c>
      <c r="C1076" t="s">
        <v>3736</v>
      </c>
      <c r="D1076" t="s">
        <v>3695</v>
      </c>
      <c r="E1076" t="s">
        <v>3739</v>
      </c>
    </row>
    <row r="1077" spans="1:5" x14ac:dyDescent="0.15">
      <c r="A1077" t="s">
        <v>2183</v>
      </c>
      <c r="B1077" t="s">
        <v>5647</v>
      </c>
      <c r="C1077" t="s">
        <v>3742</v>
      </c>
      <c r="D1077" t="s">
        <v>3695</v>
      </c>
      <c r="E1077" t="s">
        <v>3743</v>
      </c>
    </row>
    <row r="1078" spans="1:5" x14ac:dyDescent="0.15">
      <c r="A1078" t="s">
        <v>2255</v>
      </c>
      <c r="B1078" t="s">
        <v>5648</v>
      </c>
      <c r="C1078" t="s">
        <v>326</v>
      </c>
      <c r="D1078" t="s">
        <v>3695</v>
      </c>
      <c r="E1078" t="s">
        <v>3746</v>
      </c>
    </row>
    <row r="1079" spans="1:5" x14ac:dyDescent="0.15">
      <c r="A1079" t="s">
        <v>3914</v>
      </c>
      <c r="B1079" t="s">
        <v>2013</v>
      </c>
      <c r="C1079" t="s">
        <v>3747</v>
      </c>
      <c r="D1079" t="s">
        <v>3695</v>
      </c>
      <c r="E1079" t="s">
        <v>2045</v>
      </c>
    </row>
    <row r="1080" spans="1:5" x14ac:dyDescent="0.15">
      <c r="A1080" t="s">
        <v>6729</v>
      </c>
      <c r="B1080" t="s">
        <v>3276</v>
      </c>
      <c r="C1080" t="s">
        <v>1904</v>
      </c>
      <c r="D1080" t="s">
        <v>3695</v>
      </c>
      <c r="E1080" t="s">
        <v>3748</v>
      </c>
    </row>
    <row r="1081" spans="1:5" x14ac:dyDescent="0.15">
      <c r="A1081" t="s">
        <v>4869</v>
      </c>
      <c r="B1081" t="s">
        <v>6799</v>
      </c>
      <c r="C1081" t="s">
        <v>5599</v>
      </c>
      <c r="D1081" t="s">
        <v>3695</v>
      </c>
      <c r="E1081" t="s">
        <v>1445</v>
      </c>
    </row>
    <row r="1082" spans="1:5" x14ac:dyDescent="0.15">
      <c r="A1082" t="s">
        <v>3849</v>
      </c>
      <c r="B1082" t="s">
        <v>2552</v>
      </c>
      <c r="C1082" t="s">
        <v>1216</v>
      </c>
      <c r="D1082" t="s">
        <v>3695</v>
      </c>
      <c r="E1082" t="s">
        <v>1907</v>
      </c>
    </row>
    <row r="1083" spans="1:5" x14ac:dyDescent="0.15">
      <c r="A1083" t="s">
        <v>661</v>
      </c>
      <c r="B1083" t="s">
        <v>5649</v>
      </c>
      <c r="C1083" t="s">
        <v>3511</v>
      </c>
      <c r="D1083" t="s">
        <v>3695</v>
      </c>
      <c r="E1083" t="s">
        <v>3750</v>
      </c>
    </row>
    <row r="1084" spans="1:5" x14ac:dyDescent="0.15">
      <c r="A1084" t="s">
        <v>37</v>
      </c>
      <c r="B1084" t="s">
        <v>83</v>
      </c>
      <c r="C1084" t="s">
        <v>2392</v>
      </c>
      <c r="D1084" t="s">
        <v>3695</v>
      </c>
      <c r="E1084" t="s">
        <v>1737</v>
      </c>
    </row>
    <row r="1085" spans="1:5" x14ac:dyDescent="0.15">
      <c r="A1085" t="s">
        <v>6271</v>
      </c>
      <c r="B1085" t="s">
        <v>4769</v>
      </c>
      <c r="C1085" t="s">
        <v>721</v>
      </c>
      <c r="D1085" t="s">
        <v>3695</v>
      </c>
      <c r="E1085" t="s">
        <v>3753</v>
      </c>
    </row>
    <row r="1086" spans="1:5" x14ac:dyDescent="0.15">
      <c r="A1086" t="s">
        <v>6730</v>
      </c>
      <c r="B1086" t="s">
        <v>5650</v>
      </c>
      <c r="C1086" t="s">
        <v>2015</v>
      </c>
      <c r="D1086" t="s">
        <v>3695</v>
      </c>
      <c r="E1086" t="s">
        <v>3755</v>
      </c>
    </row>
    <row r="1087" spans="1:5" x14ac:dyDescent="0.15">
      <c r="A1087" t="s">
        <v>4128</v>
      </c>
      <c r="B1087" t="s">
        <v>5651</v>
      </c>
      <c r="C1087" t="s">
        <v>912</v>
      </c>
      <c r="D1087" t="s">
        <v>3695</v>
      </c>
      <c r="E1087" t="s">
        <v>3757</v>
      </c>
    </row>
    <row r="1088" spans="1:5" x14ac:dyDescent="0.15">
      <c r="A1088" t="s">
        <v>6731</v>
      </c>
      <c r="B1088" t="s">
        <v>5652</v>
      </c>
      <c r="C1088" t="s">
        <v>3758</v>
      </c>
      <c r="D1088" t="s">
        <v>3695</v>
      </c>
      <c r="E1088" t="s">
        <v>3759</v>
      </c>
    </row>
    <row r="1089" spans="1:5" x14ac:dyDescent="0.15">
      <c r="A1089" t="s">
        <v>6732</v>
      </c>
      <c r="B1089" t="s">
        <v>2507</v>
      </c>
      <c r="C1089" t="s">
        <v>3760</v>
      </c>
      <c r="D1089" t="s">
        <v>3695</v>
      </c>
      <c r="E1089" t="s">
        <v>3761</v>
      </c>
    </row>
    <row r="1090" spans="1:5" x14ac:dyDescent="0.15">
      <c r="A1090" t="s">
        <v>3400</v>
      </c>
      <c r="B1090" t="s">
        <v>5653</v>
      </c>
      <c r="C1090" t="s">
        <v>3763</v>
      </c>
      <c r="D1090" t="s">
        <v>3695</v>
      </c>
      <c r="E1090" t="s">
        <v>2205</v>
      </c>
    </row>
    <row r="1091" spans="1:5" x14ac:dyDescent="0.15">
      <c r="A1091" t="s">
        <v>6733</v>
      </c>
      <c r="B1091" t="s">
        <v>5654</v>
      </c>
      <c r="C1091" t="s">
        <v>3764</v>
      </c>
      <c r="D1091" t="s">
        <v>3695</v>
      </c>
      <c r="E1091" t="s">
        <v>3768</v>
      </c>
    </row>
    <row r="1092" spans="1:5" x14ac:dyDescent="0.15">
      <c r="A1092" t="s">
        <v>1790</v>
      </c>
      <c r="B1092" t="s">
        <v>787</v>
      </c>
      <c r="C1092" t="s">
        <v>3769</v>
      </c>
      <c r="D1092" t="s">
        <v>3695</v>
      </c>
      <c r="E1092" t="s">
        <v>3770</v>
      </c>
    </row>
    <row r="1093" spans="1:5" x14ac:dyDescent="0.15">
      <c r="A1093" t="s">
        <v>3774</v>
      </c>
      <c r="B1093" t="s">
        <v>7023</v>
      </c>
      <c r="C1093" t="s">
        <v>5617</v>
      </c>
      <c r="D1093" t="s">
        <v>3774</v>
      </c>
    </row>
    <row r="1094" spans="1:5" x14ac:dyDescent="0.15">
      <c r="A1094" t="s">
        <v>3252</v>
      </c>
      <c r="B1094" t="s">
        <v>640</v>
      </c>
      <c r="C1094" t="s">
        <v>3772</v>
      </c>
      <c r="D1094" t="s">
        <v>3774</v>
      </c>
      <c r="E1094" t="s">
        <v>3775</v>
      </c>
    </row>
    <row r="1095" spans="1:5" x14ac:dyDescent="0.15">
      <c r="A1095" t="s">
        <v>6734</v>
      </c>
      <c r="B1095" t="s">
        <v>5655</v>
      </c>
      <c r="C1095" t="s">
        <v>1766</v>
      </c>
      <c r="D1095" t="s">
        <v>3774</v>
      </c>
      <c r="E1095" t="s">
        <v>3776</v>
      </c>
    </row>
    <row r="1096" spans="1:5" x14ac:dyDescent="0.15">
      <c r="A1096" t="s">
        <v>5744</v>
      </c>
      <c r="B1096" t="s">
        <v>2968</v>
      </c>
      <c r="C1096" t="s">
        <v>3779</v>
      </c>
      <c r="D1096" t="s">
        <v>3774</v>
      </c>
      <c r="E1096" t="s">
        <v>1796</v>
      </c>
    </row>
    <row r="1097" spans="1:5" x14ac:dyDescent="0.15">
      <c r="A1097" t="s">
        <v>127</v>
      </c>
      <c r="B1097" t="s">
        <v>5657</v>
      </c>
      <c r="C1097" t="s">
        <v>906</v>
      </c>
      <c r="D1097" t="s">
        <v>3774</v>
      </c>
      <c r="E1097" t="s">
        <v>175</v>
      </c>
    </row>
    <row r="1098" spans="1:5" x14ac:dyDescent="0.15">
      <c r="A1098" t="s">
        <v>6735</v>
      </c>
      <c r="B1098" t="s">
        <v>5658</v>
      </c>
      <c r="C1098" t="s">
        <v>210</v>
      </c>
      <c r="D1098" t="s">
        <v>3774</v>
      </c>
      <c r="E1098" t="s">
        <v>3045</v>
      </c>
    </row>
    <row r="1099" spans="1:5" x14ac:dyDescent="0.15">
      <c r="A1099" t="s">
        <v>6736</v>
      </c>
      <c r="B1099" t="s">
        <v>5659</v>
      </c>
      <c r="C1099" t="s">
        <v>3780</v>
      </c>
      <c r="D1099" t="s">
        <v>3774</v>
      </c>
      <c r="E1099" t="s">
        <v>3782</v>
      </c>
    </row>
    <row r="1100" spans="1:5" x14ac:dyDescent="0.15">
      <c r="A1100" t="s">
        <v>6737</v>
      </c>
      <c r="B1100" t="s">
        <v>2367</v>
      </c>
      <c r="C1100" t="s">
        <v>3786</v>
      </c>
      <c r="D1100" t="s">
        <v>3774</v>
      </c>
      <c r="E1100" t="s">
        <v>777</v>
      </c>
    </row>
    <row r="1101" spans="1:5" x14ac:dyDescent="0.15">
      <c r="A1101" t="s">
        <v>1455</v>
      </c>
      <c r="B1101" t="s">
        <v>383</v>
      </c>
      <c r="C1101" t="s">
        <v>3787</v>
      </c>
      <c r="D1101" t="s">
        <v>3774</v>
      </c>
      <c r="E1101" t="s">
        <v>1867</v>
      </c>
    </row>
    <row r="1102" spans="1:5" x14ac:dyDescent="0.15">
      <c r="A1102" t="s">
        <v>6738</v>
      </c>
      <c r="B1102" t="s">
        <v>4665</v>
      </c>
      <c r="C1102" t="s">
        <v>3789</v>
      </c>
      <c r="D1102" t="s">
        <v>3774</v>
      </c>
      <c r="E1102" t="s">
        <v>3791</v>
      </c>
    </row>
    <row r="1103" spans="1:5" x14ac:dyDescent="0.15">
      <c r="A1103" t="s">
        <v>3102</v>
      </c>
      <c r="B1103" t="s">
        <v>5661</v>
      </c>
      <c r="C1103" t="s">
        <v>3793</v>
      </c>
      <c r="D1103" t="s">
        <v>3774</v>
      </c>
      <c r="E1103" t="s">
        <v>3796</v>
      </c>
    </row>
    <row r="1104" spans="1:5" x14ac:dyDescent="0.15">
      <c r="A1104" t="s">
        <v>6739</v>
      </c>
      <c r="B1104" t="s">
        <v>5662</v>
      </c>
      <c r="C1104" t="s">
        <v>332</v>
      </c>
      <c r="D1104" t="s">
        <v>3774</v>
      </c>
      <c r="E1104" t="s">
        <v>3800</v>
      </c>
    </row>
    <row r="1105" spans="1:5" x14ac:dyDescent="0.15">
      <c r="A1105" t="s">
        <v>6740</v>
      </c>
      <c r="B1105" t="s">
        <v>5663</v>
      </c>
      <c r="C1105" t="s">
        <v>1395</v>
      </c>
      <c r="D1105" t="s">
        <v>3774</v>
      </c>
      <c r="E1105" t="s">
        <v>3804</v>
      </c>
    </row>
    <row r="1106" spans="1:5" x14ac:dyDescent="0.15">
      <c r="A1106" t="s">
        <v>6741</v>
      </c>
      <c r="B1106" t="s">
        <v>2040</v>
      </c>
      <c r="C1106" t="s">
        <v>2980</v>
      </c>
      <c r="D1106" t="s">
        <v>3774</v>
      </c>
      <c r="E1106" t="s">
        <v>189</v>
      </c>
    </row>
    <row r="1107" spans="1:5" x14ac:dyDescent="0.15">
      <c r="A1107" t="s">
        <v>5551</v>
      </c>
      <c r="B1107" t="s">
        <v>308</v>
      </c>
      <c r="C1107" t="s">
        <v>3805</v>
      </c>
      <c r="D1107" t="s">
        <v>3774</v>
      </c>
      <c r="E1107" t="s">
        <v>1248</v>
      </c>
    </row>
    <row r="1108" spans="1:5" x14ac:dyDescent="0.15">
      <c r="A1108" t="s">
        <v>6743</v>
      </c>
      <c r="B1108" t="s">
        <v>5664</v>
      </c>
      <c r="C1108" t="s">
        <v>3806</v>
      </c>
      <c r="D1108" t="s">
        <v>3774</v>
      </c>
      <c r="E1108" t="s">
        <v>64</v>
      </c>
    </row>
    <row r="1109" spans="1:5" x14ac:dyDescent="0.15">
      <c r="A1109" t="s">
        <v>4564</v>
      </c>
      <c r="B1109" t="s">
        <v>5665</v>
      </c>
      <c r="C1109" t="s">
        <v>3807</v>
      </c>
      <c r="D1109" t="s">
        <v>3774</v>
      </c>
      <c r="E1109" t="s">
        <v>3812</v>
      </c>
    </row>
    <row r="1110" spans="1:5" x14ac:dyDescent="0.15">
      <c r="A1110" t="s">
        <v>6745</v>
      </c>
      <c r="B1110" t="s">
        <v>5666</v>
      </c>
      <c r="C1110" t="s">
        <v>3813</v>
      </c>
      <c r="D1110" t="s">
        <v>3774</v>
      </c>
      <c r="E1110" t="s">
        <v>3808</v>
      </c>
    </row>
    <row r="1111" spans="1:5" x14ac:dyDescent="0.15">
      <c r="A1111" t="s">
        <v>4293</v>
      </c>
      <c r="B1111" t="s">
        <v>5667</v>
      </c>
      <c r="C1111" t="s">
        <v>3815</v>
      </c>
      <c r="D1111" t="s">
        <v>3774</v>
      </c>
      <c r="E1111" t="s">
        <v>2768</v>
      </c>
    </row>
    <row r="1112" spans="1:5" x14ac:dyDescent="0.15">
      <c r="A1112" t="s">
        <v>6746</v>
      </c>
      <c r="B1112" t="s">
        <v>3431</v>
      </c>
      <c r="C1112" t="s">
        <v>3816</v>
      </c>
      <c r="D1112" t="s">
        <v>3774</v>
      </c>
      <c r="E1112" t="s">
        <v>3817</v>
      </c>
    </row>
    <row r="1113" spans="1:5" x14ac:dyDescent="0.15">
      <c r="A1113" t="s">
        <v>3819</v>
      </c>
      <c r="B1113" t="s">
        <v>4928</v>
      </c>
      <c r="C1113" t="s">
        <v>6048</v>
      </c>
      <c r="D1113" t="s">
        <v>3819</v>
      </c>
    </row>
    <row r="1114" spans="1:5" x14ac:dyDescent="0.15">
      <c r="A1114" t="s">
        <v>4385</v>
      </c>
      <c r="B1114" t="s">
        <v>2563</v>
      </c>
      <c r="C1114" t="s">
        <v>3818</v>
      </c>
      <c r="D1114" t="s">
        <v>3819</v>
      </c>
      <c r="E1114" t="s">
        <v>3821</v>
      </c>
    </row>
    <row r="1115" spans="1:5" x14ac:dyDescent="0.15">
      <c r="A1115" t="s">
        <v>6747</v>
      </c>
      <c r="B1115" t="s">
        <v>5670</v>
      </c>
      <c r="C1115" t="s">
        <v>2394</v>
      </c>
      <c r="D1115" t="s">
        <v>3819</v>
      </c>
      <c r="E1115" t="s">
        <v>3822</v>
      </c>
    </row>
    <row r="1116" spans="1:5" x14ac:dyDescent="0.15">
      <c r="A1116" t="s">
        <v>6748</v>
      </c>
      <c r="B1116" t="s">
        <v>5671</v>
      </c>
      <c r="C1116" t="s">
        <v>3824</v>
      </c>
      <c r="D1116" t="s">
        <v>3819</v>
      </c>
      <c r="E1116" t="s">
        <v>3826</v>
      </c>
    </row>
    <row r="1117" spans="1:5" x14ac:dyDescent="0.15">
      <c r="A1117" t="s">
        <v>6749</v>
      </c>
      <c r="B1117" t="s">
        <v>5672</v>
      </c>
      <c r="C1117" t="s">
        <v>3828</v>
      </c>
      <c r="D1117" t="s">
        <v>3819</v>
      </c>
      <c r="E1117" t="s">
        <v>3830</v>
      </c>
    </row>
    <row r="1118" spans="1:5" x14ac:dyDescent="0.15">
      <c r="A1118" t="s">
        <v>6750</v>
      </c>
      <c r="B1118" t="s">
        <v>5673</v>
      </c>
      <c r="C1118" t="s">
        <v>3832</v>
      </c>
      <c r="D1118" t="s">
        <v>3819</v>
      </c>
      <c r="E1118" t="s">
        <v>1435</v>
      </c>
    </row>
    <row r="1119" spans="1:5" x14ac:dyDescent="0.15">
      <c r="A1119" t="s">
        <v>6447</v>
      </c>
      <c r="B1119" t="s">
        <v>2001</v>
      </c>
      <c r="C1119" t="s">
        <v>500</v>
      </c>
      <c r="D1119" t="s">
        <v>3819</v>
      </c>
      <c r="E1119" t="s">
        <v>3629</v>
      </c>
    </row>
    <row r="1120" spans="1:5" x14ac:dyDescent="0.15">
      <c r="A1120" t="s">
        <v>6751</v>
      </c>
      <c r="B1120" t="s">
        <v>5675</v>
      </c>
      <c r="C1120" t="s">
        <v>574</v>
      </c>
      <c r="D1120" t="s">
        <v>3819</v>
      </c>
      <c r="E1120" t="s">
        <v>2993</v>
      </c>
    </row>
    <row r="1121" spans="1:5" x14ac:dyDescent="0.15">
      <c r="A1121" t="s">
        <v>177</v>
      </c>
      <c r="B1121" t="s">
        <v>405</v>
      </c>
      <c r="C1121" t="s">
        <v>2738</v>
      </c>
      <c r="D1121" t="s">
        <v>3819</v>
      </c>
      <c r="E1121" t="s">
        <v>3833</v>
      </c>
    </row>
    <row r="1122" spans="1:5" x14ac:dyDescent="0.15">
      <c r="A1122" t="s">
        <v>3928</v>
      </c>
      <c r="B1122" t="s">
        <v>5676</v>
      </c>
      <c r="C1122" t="s">
        <v>3836</v>
      </c>
      <c r="D1122" t="s">
        <v>3819</v>
      </c>
      <c r="E1122" t="s">
        <v>29</v>
      </c>
    </row>
    <row r="1123" spans="1:5" x14ac:dyDescent="0.15">
      <c r="A1123" t="s">
        <v>6752</v>
      </c>
      <c r="B1123" t="s">
        <v>1565</v>
      </c>
      <c r="C1123" t="s">
        <v>908</v>
      </c>
      <c r="D1123" t="s">
        <v>3819</v>
      </c>
      <c r="E1123" t="s">
        <v>3838</v>
      </c>
    </row>
    <row r="1124" spans="1:5" x14ac:dyDescent="0.15">
      <c r="A1124" t="s">
        <v>6753</v>
      </c>
      <c r="B1124" t="s">
        <v>5677</v>
      </c>
      <c r="C1124" t="s">
        <v>3515</v>
      </c>
      <c r="D1124" t="s">
        <v>3819</v>
      </c>
      <c r="E1124" t="s">
        <v>3839</v>
      </c>
    </row>
    <row r="1125" spans="1:5" x14ac:dyDescent="0.15">
      <c r="A1125" t="s">
        <v>6754</v>
      </c>
      <c r="B1125" t="s">
        <v>5680</v>
      </c>
      <c r="C1125" t="s">
        <v>3656</v>
      </c>
      <c r="D1125" t="s">
        <v>3819</v>
      </c>
      <c r="E1125" t="s">
        <v>3842</v>
      </c>
    </row>
    <row r="1126" spans="1:5" x14ac:dyDescent="0.15">
      <c r="A1126" t="s">
        <v>602</v>
      </c>
      <c r="B1126" t="s">
        <v>404</v>
      </c>
      <c r="C1126" t="s">
        <v>3684</v>
      </c>
      <c r="D1126" t="s">
        <v>3819</v>
      </c>
      <c r="E1126" t="s">
        <v>3843</v>
      </c>
    </row>
    <row r="1127" spans="1:5" x14ac:dyDescent="0.15">
      <c r="A1127" t="s">
        <v>6755</v>
      </c>
      <c r="B1127" t="s">
        <v>4654</v>
      </c>
      <c r="C1127" t="s">
        <v>2263</v>
      </c>
      <c r="D1127" t="s">
        <v>3819</v>
      </c>
      <c r="E1127" t="s">
        <v>306</v>
      </c>
    </row>
    <row r="1128" spans="1:5" x14ac:dyDescent="0.15">
      <c r="A1128" t="s">
        <v>6756</v>
      </c>
      <c r="B1128" t="s">
        <v>5682</v>
      </c>
      <c r="C1128" t="s">
        <v>3846</v>
      </c>
      <c r="D1128" t="s">
        <v>3819</v>
      </c>
      <c r="E1128" t="s">
        <v>54</v>
      </c>
    </row>
    <row r="1129" spans="1:5" x14ac:dyDescent="0.15">
      <c r="A1129" t="s">
        <v>6757</v>
      </c>
      <c r="B1129" t="s">
        <v>5684</v>
      </c>
      <c r="C1129" t="s">
        <v>670</v>
      </c>
      <c r="D1129" t="s">
        <v>3819</v>
      </c>
      <c r="E1129" t="s">
        <v>3847</v>
      </c>
    </row>
    <row r="1130" spans="1:5" x14ac:dyDescent="0.15">
      <c r="A1130" t="s">
        <v>2058</v>
      </c>
      <c r="B1130" t="s">
        <v>5685</v>
      </c>
      <c r="C1130" t="s">
        <v>3851</v>
      </c>
      <c r="D1130" t="s">
        <v>3819</v>
      </c>
      <c r="E1130" t="s">
        <v>3853</v>
      </c>
    </row>
    <row r="1131" spans="1:5" x14ac:dyDescent="0.15">
      <c r="A1131" t="s">
        <v>6758</v>
      </c>
      <c r="B1131" t="s">
        <v>1218</v>
      </c>
      <c r="C1131" t="s">
        <v>1605</v>
      </c>
      <c r="D1131" t="s">
        <v>3819</v>
      </c>
      <c r="E1131" t="s">
        <v>1096</v>
      </c>
    </row>
    <row r="1132" spans="1:5" x14ac:dyDescent="0.15">
      <c r="A1132" t="s">
        <v>6759</v>
      </c>
      <c r="B1132" t="s">
        <v>4983</v>
      </c>
      <c r="C1132" t="s">
        <v>3352</v>
      </c>
      <c r="D1132" t="s">
        <v>3819</v>
      </c>
      <c r="E1132" t="s">
        <v>3727</v>
      </c>
    </row>
    <row r="1133" spans="1:5" x14ac:dyDescent="0.15">
      <c r="A1133" t="s">
        <v>6760</v>
      </c>
      <c r="B1133" t="s">
        <v>5687</v>
      </c>
      <c r="C1133" t="s">
        <v>3854</v>
      </c>
      <c r="D1133" t="s">
        <v>3819</v>
      </c>
      <c r="E1133" t="s">
        <v>3856</v>
      </c>
    </row>
    <row r="1134" spans="1:5" x14ac:dyDescent="0.15">
      <c r="A1134" t="s">
        <v>586</v>
      </c>
      <c r="B1134" t="s">
        <v>5688</v>
      </c>
      <c r="C1134" t="s">
        <v>3858</v>
      </c>
      <c r="D1134" t="s">
        <v>3819</v>
      </c>
      <c r="E1134" t="s">
        <v>3860</v>
      </c>
    </row>
    <row r="1135" spans="1:5" x14ac:dyDescent="0.15">
      <c r="A1135" t="s">
        <v>6761</v>
      </c>
      <c r="B1135" t="s">
        <v>3596</v>
      </c>
      <c r="C1135" t="s">
        <v>44</v>
      </c>
      <c r="D1135" t="s">
        <v>3819</v>
      </c>
      <c r="E1135" t="s">
        <v>1208</v>
      </c>
    </row>
    <row r="1136" spans="1:5" x14ac:dyDescent="0.15">
      <c r="A1136" t="s">
        <v>5728</v>
      </c>
      <c r="B1136" t="s">
        <v>5690</v>
      </c>
      <c r="C1136" t="s">
        <v>1665</v>
      </c>
      <c r="D1136" t="s">
        <v>3819</v>
      </c>
      <c r="E1136" t="s">
        <v>605</v>
      </c>
    </row>
    <row r="1137" spans="1:5" x14ac:dyDescent="0.15">
      <c r="A1137" t="s">
        <v>6763</v>
      </c>
      <c r="B1137" t="s">
        <v>2605</v>
      </c>
      <c r="C1137" t="s">
        <v>3861</v>
      </c>
      <c r="D1137" t="s">
        <v>3819</v>
      </c>
      <c r="E1137" t="s">
        <v>690</v>
      </c>
    </row>
    <row r="1138" spans="1:5" x14ac:dyDescent="0.15">
      <c r="A1138" t="s">
        <v>5360</v>
      </c>
      <c r="B1138" t="s">
        <v>4866</v>
      </c>
      <c r="C1138" t="s">
        <v>3862</v>
      </c>
      <c r="D1138" t="s">
        <v>3819</v>
      </c>
      <c r="E1138" t="s">
        <v>2445</v>
      </c>
    </row>
    <row r="1139" spans="1:5" x14ac:dyDescent="0.15">
      <c r="A1139" t="s">
        <v>4004</v>
      </c>
      <c r="B1139" t="s">
        <v>374</v>
      </c>
      <c r="C1139" t="s">
        <v>3865</v>
      </c>
      <c r="D1139" t="s">
        <v>3819</v>
      </c>
      <c r="E1139" t="s">
        <v>3867</v>
      </c>
    </row>
    <row r="1140" spans="1:5" x14ac:dyDescent="0.15">
      <c r="A1140" t="s">
        <v>3868</v>
      </c>
      <c r="B1140" t="s">
        <v>2607</v>
      </c>
      <c r="C1140" t="s">
        <v>3164</v>
      </c>
      <c r="D1140" t="s">
        <v>3868</v>
      </c>
    </row>
    <row r="1141" spans="1:5" x14ac:dyDescent="0.15">
      <c r="A1141" t="s">
        <v>1820</v>
      </c>
      <c r="B1141" t="s">
        <v>2006</v>
      </c>
      <c r="C1141" t="s">
        <v>2280</v>
      </c>
      <c r="D1141" t="s">
        <v>3868</v>
      </c>
      <c r="E1141" t="s">
        <v>591</v>
      </c>
    </row>
    <row r="1142" spans="1:5" x14ac:dyDescent="0.15">
      <c r="A1142" t="s">
        <v>1168</v>
      </c>
      <c r="B1142" t="s">
        <v>5692</v>
      </c>
      <c r="C1142" t="s">
        <v>3869</v>
      </c>
      <c r="D1142" t="s">
        <v>3868</v>
      </c>
      <c r="E1142" t="s">
        <v>3871</v>
      </c>
    </row>
    <row r="1143" spans="1:5" x14ac:dyDescent="0.15">
      <c r="A1143" t="s">
        <v>6252</v>
      </c>
      <c r="B1143" t="s">
        <v>1924</v>
      </c>
      <c r="C1143" t="s">
        <v>3872</v>
      </c>
      <c r="D1143" t="s">
        <v>3868</v>
      </c>
      <c r="E1143" t="s">
        <v>3878</v>
      </c>
    </row>
    <row r="1144" spans="1:5" x14ac:dyDescent="0.15">
      <c r="A1144" t="s">
        <v>2832</v>
      </c>
      <c r="B1144" t="s">
        <v>5694</v>
      </c>
      <c r="C1144" t="s">
        <v>3881</v>
      </c>
      <c r="D1144" t="s">
        <v>3868</v>
      </c>
      <c r="E1144" t="s">
        <v>1635</v>
      </c>
    </row>
    <row r="1145" spans="1:5" x14ac:dyDescent="0.15">
      <c r="A1145" t="s">
        <v>5693</v>
      </c>
      <c r="B1145" t="s">
        <v>5695</v>
      </c>
      <c r="C1145" t="s">
        <v>401</v>
      </c>
      <c r="D1145" t="s">
        <v>3868</v>
      </c>
      <c r="E1145" t="s">
        <v>2004</v>
      </c>
    </row>
    <row r="1146" spans="1:5" x14ac:dyDescent="0.15">
      <c r="A1146" t="s">
        <v>4780</v>
      </c>
      <c r="B1146" t="s">
        <v>4179</v>
      </c>
      <c r="C1146" t="s">
        <v>3143</v>
      </c>
      <c r="D1146" t="s">
        <v>3868</v>
      </c>
      <c r="E1146" t="s">
        <v>3882</v>
      </c>
    </row>
    <row r="1147" spans="1:5" x14ac:dyDescent="0.15">
      <c r="A1147" t="s">
        <v>4480</v>
      </c>
      <c r="B1147" t="s">
        <v>5696</v>
      </c>
      <c r="C1147" t="s">
        <v>3884</v>
      </c>
      <c r="D1147" t="s">
        <v>3868</v>
      </c>
      <c r="E1147" t="s">
        <v>1522</v>
      </c>
    </row>
    <row r="1148" spans="1:5" x14ac:dyDescent="0.15">
      <c r="A1148" t="s">
        <v>6765</v>
      </c>
      <c r="B1148" t="s">
        <v>5697</v>
      </c>
      <c r="C1148" t="s">
        <v>1018</v>
      </c>
      <c r="D1148" t="s">
        <v>3868</v>
      </c>
      <c r="E1148" t="s">
        <v>1671</v>
      </c>
    </row>
    <row r="1149" spans="1:5" x14ac:dyDescent="0.15">
      <c r="A1149" t="s">
        <v>136</v>
      </c>
      <c r="B1149" t="s">
        <v>5698</v>
      </c>
      <c r="C1149" t="s">
        <v>68</v>
      </c>
      <c r="D1149" t="s">
        <v>3868</v>
      </c>
      <c r="E1149" t="s">
        <v>2448</v>
      </c>
    </row>
    <row r="1150" spans="1:5" x14ac:dyDescent="0.15">
      <c r="A1150" t="s">
        <v>5117</v>
      </c>
      <c r="B1150" t="s">
        <v>5700</v>
      </c>
      <c r="C1150" t="s">
        <v>1267</v>
      </c>
      <c r="D1150" t="s">
        <v>3868</v>
      </c>
      <c r="E1150" t="s">
        <v>666</v>
      </c>
    </row>
    <row r="1151" spans="1:5" x14ac:dyDescent="0.15">
      <c r="A1151" t="s">
        <v>3147</v>
      </c>
      <c r="B1151" t="s">
        <v>5701</v>
      </c>
      <c r="C1151" t="s">
        <v>3153</v>
      </c>
      <c r="D1151" t="s">
        <v>3868</v>
      </c>
      <c r="E1151" t="s">
        <v>3886</v>
      </c>
    </row>
    <row r="1152" spans="1:5" x14ac:dyDescent="0.15">
      <c r="A1152" t="s">
        <v>6766</v>
      </c>
      <c r="B1152" t="s">
        <v>5702</v>
      </c>
      <c r="C1152" t="s">
        <v>2536</v>
      </c>
      <c r="D1152" t="s">
        <v>3868</v>
      </c>
      <c r="E1152" t="s">
        <v>3888</v>
      </c>
    </row>
    <row r="1153" spans="1:5" x14ac:dyDescent="0.15">
      <c r="A1153" t="s">
        <v>6769</v>
      </c>
      <c r="B1153" t="s">
        <v>5703</v>
      </c>
      <c r="C1153" t="s">
        <v>3889</v>
      </c>
      <c r="D1153" t="s">
        <v>3868</v>
      </c>
      <c r="E1153" t="s">
        <v>3891</v>
      </c>
    </row>
    <row r="1154" spans="1:5" x14ac:dyDescent="0.15">
      <c r="A1154" t="s">
        <v>6772</v>
      </c>
      <c r="B1154" t="s">
        <v>5704</v>
      </c>
      <c r="C1154" t="s">
        <v>3892</v>
      </c>
      <c r="D1154" t="s">
        <v>3868</v>
      </c>
      <c r="E1154" t="s">
        <v>3895</v>
      </c>
    </row>
    <row r="1155" spans="1:5" x14ac:dyDescent="0.15">
      <c r="A1155" t="s">
        <v>6774</v>
      </c>
      <c r="B1155" t="s">
        <v>1334</v>
      </c>
      <c r="C1155" t="s">
        <v>3096</v>
      </c>
      <c r="D1155" t="s">
        <v>3868</v>
      </c>
      <c r="E1155" t="s">
        <v>3076</v>
      </c>
    </row>
    <row r="1156" spans="1:5" x14ac:dyDescent="0.15">
      <c r="A1156" t="s">
        <v>3228</v>
      </c>
      <c r="B1156" t="s">
        <v>5705</v>
      </c>
      <c r="C1156" t="s">
        <v>3896</v>
      </c>
      <c r="D1156" t="s">
        <v>3868</v>
      </c>
      <c r="E1156" t="s">
        <v>3897</v>
      </c>
    </row>
    <row r="1157" spans="1:5" x14ac:dyDescent="0.15">
      <c r="A1157" t="s">
        <v>6764</v>
      </c>
      <c r="B1157" t="s">
        <v>3243</v>
      </c>
      <c r="C1157" t="s">
        <v>2540</v>
      </c>
      <c r="D1157" t="s">
        <v>3868</v>
      </c>
      <c r="E1157" t="s">
        <v>3898</v>
      </c>
    </row>
    <row r="1158" spans="1:5" x14ac:dyDescent="0.15">
      <c r="A1158" t="s">
        <v>3725</v>
      </c>
      <c r="B1158" t="s">
        <v>2238</v>
      </c>
      <c r="C1158" t="s">
        <v>2716</v>
      </c>
      <c r="D1158" t="s">
        <v>3868</v>
      </c>
      <c r="E1158" t="s">
        <v>3901</v>
      </c>
    </row>
    <row r="1159" spans="1:5" x14ac:dyDescent="0.15">
      <c r="A1159" t="s">
        <v>6775</v>
      </c>
      <c r="B1159" t="s">
        <v>5706</v>
      </c>
      <c r="C1159" t="s">
        <v>1990</v>
      </c>
      <c r="D1159" t="s">
        <v>3868</v>
      </c>
      <c r="E1159" t="s">
        <v>3902</v>
      </c>
    </row>
    <row r="1160" spans="1:5" x14ac:dyDescent="0.15">
      <c r="A1160" t="s">
        <v>1982</v>
      </c>
      <c r="B1160" t="s">
        <v>5708</v>
      </c>
      <c r="C1160" t="s">
        <v>2680</v>
      </c>
      <c r="D1160" t="s">
        <v>3868</v>
      </c>
      <c r="E1160" t="s">
        <v>3903</v>
      </c>
    </row>
    <row r="1161" spans="1:5" x14ac:dyDescent="0.15">
      <c r="A1161" t="s">
        <v>6776</v>
      </c>
      <c r="B1161" t="s">
        <v>4635</v>
      </c>
      <c r="C1161" t="s">
        <v>3905</v>
      </c>
      <c r="D1161" t="s">
        <v>3868</v>
      </c>
      <c r="E1161" t="s">
        <v>3908</v>
      </c>
    </row>
    <row r="1162" spans="1:5" x14ac:dyDescent="0.15">
      <c r="A1162" t="s">
        <v>6777</v>
      </c>
      <c r="B1162" t="s">
        <v>5112</v>
      </c>
      <c r="C1162" t="s">
        <v>3909</v>
      </c>
      <c r="D1162" t="s">
        <v>3868</v>
      </c>
      <c r="E1162" t="s">
        <v>2216</v>
      </c>
    </row>
    <row r="1163" spans="1:5" x14ac:dyDescent="0.15">
      <c r="A1163" t="s">
        <v>112</v>
      </c>
      <c r="B1163" t="s">
        <v>5709</v>
      </c>
      <c r="C1163" t="s">
        <v>3913</v>
      </c>
      <c r="D1163" t="s">
        <v>3868</v>
      </c>
      <c r="E1163" t="s">
        <v>3916</v>
      </c>
    </row>
    <row r="1164" spans="1:5" x14ac:dyDescent="0.15">
      <c r="A1164" t="s">
        <v>5831</v>
      </c>
      <c r="B1164" t="s">
        <v>5710</v>
      </c>
      <c r="C1164" t="s">
        <v>3919</v>
      </c>
      <c r="D1164" t="s">
        <v>3868</v>
      </c>
      <c r="E1164" t="s">
        <v>3922</v>
      </c>
    </row>
    <row r="1165" spans="1:5" x14ac:dyDescent="0.15">
      <c r="A1165" t="s">
        <v>4458</v>
      </c>
      <c r="B1165" t="s">
        <v>3713</v>
      </c>
      <c r="C1165" t="s">
        <v>3924</v>
      </c>
      <c r="D1165" t="s">
        <v>3868</v>
      </c>
      <c r="E1165" t="s">
        <v>3927</v>
      </c>
    </row>
    <row r="1166" spans="1:5" x14ac:dyDescent="0.15">
      <c r="A1166" t="s">
        <v>6771</v>
      </c>
      <c r="B1166" t="s">
        <v>5711</v>
      </c>
      <c r="C1166" t="s">
        <v>3929</v>
      </c>
      <c r="D1166" t="s">
        <v>3868</v>
      </c>
      <c r="E1166" t="s">
        <v>3930</v>
      </c>
    </row>
    <row r="1167" spans="1:5" x14ac:dyDescent="0.15">
      <c r="A1167" t="s">
        <v>4377</v>
      </c>
      <c r="B1167" t="s">
        <v>5712</v>
      </c>
      <c r="C1167" t="s">
        <v>2901</v>
      </c>
      <c r="D1167" t="s">
        <v>3868</v>
      </c>
      <c r="E1167" t="s">
        <v>3931</v>
      </c>
    </row>
    <row r="1168" spans="1:5" x14ac:dyDescent="0.15">
      <c r="A1168" t="s">
        <v>6778</v>
      </c>
      <c r="B1168" t="s">
        <v>5715</v>
      </c>
      <c r="C1168" t="s">
        <v>176</v>
      </c>
      <c r="D1168" t="s">
        <v>3868</v>
      </c>
      <c r="E1168" t="s">
        <v>3932</v>
      </c>
    </row>
    <row r="1169" spans="1:5" x14ac:dyDescent="0.15">
      <c r="A1169" t="s">
        <v>6779</v>
      </c>
      <c r="B1169" t="s">
        <v>5716</v>
      </c>
      <c r="C1169" t="s">
        <v>2982</v>
      </c>
      <c r="D1169" t="s">
        <v>3868</v>
      </c>
      <c r="E1169" t="s">
        <v>3933</v>
      </c>
    </row>
    <row r="1170" spans="1:5" x14ac:dyDescent="0.15">
      <c r="A1170" t="s">
        <v>6781</v>
      </c>
      <c r="B1170" t="s">
        <v>1485</v>
      </c>
      <c r="C1170" t="s">
        <v>2371</v>
      </c>
      <c r="D1170" t="s">
        <v>3868</v>
      </c>
      <c r="E1170" t="s">
        <v>3934</v>
      </c>
    </row>
    <row r="1171" spans="1:5" x14ac:dyDescent="0.15">
      <c r="A1171" t="s">
        <v>1898</v>
      </c>
      <c r="B1171" t="s">
        <v>5717</v>
      </c>
      <c r="C1171" t="s">
        <v>3935</v>
      </c>
      <c r="D1171" t="s">
        <v>3868</v>
      </c>
      <c r="E1171" t="s">
        <v>2372</v>
      </c>
    </row>
    <row r="1172" spans="1:5" x14ac:dyDescent="0.15">
      <c r="A1172" t="s">
        <v>3391</v>
      </c>
      <c r="B1172" t="s">
        <v>5718</v>
      </c>
      <c r="C1172" t="s">
        <v>3937</v>
      </c>
      <c r="D1172" t="s">
        <v>3868</v>
      </c>
      <c r="E1172" t="s">
        <v>3794</v>
      </c>
    </row>
    <row r="1173" spans="1:5" x14ac:dyDescent="0.15">
      <c r="A1173" t="s">
        <v>5989</v>
      </c>
      <c r="B1173" t="s">
        <v>5719</v>
      </c>
      <c r="C1173" t="s">
        <v>3938</v>
      </c>
      <c r="D1173" t="s">
        <v>3868</v>
      </c>
      <c r="E1173" t="s">
        <v>3939</v>
      </c>
    </row>
    <row r="1174" spans="1:5" x14ac:dyDescent="0.15">
      <c r="A1174" t="s">
        <v>5993</v>
      </c>
      <c r="B1174" t="s">
        <v>5720</v>
      </c>
      <c r="C1174" t="s">
        <v>2905</v>
      </c>
      <c r="D1174" t="s">
        <v>3868</v>
      </c>
      <c r="E1174" t="s">
        <v>3941</v>
      </c>
    </row>
    <row r="1175" spans="1:5" x14ac:dyDescent="0.15">
      <c r="A1175" t="s">
        <v>6782</v>
      </c>
      <c r="B1175" t="s">
        <v>5722</v>
      </c>
      <c r="C1175" t="s">
        <v>3627</v>
      </c>
      <c r="D1175" t="s">
        <v>3868</v>
      </c>
      <c r="E1175" t="s">
        <v>3942</v>
      </c>
    </row>
    <row r="1176" spans="1:5" x14ac:dyDescent="0.15">
      <c r="A1176" t="s">
        <v>6783</v>
      </c>
      <c r="B1176" t="s">
        <v>5689</v>
      </c>
      <c r="C1176" t="s">
        <v>3945</v>
      </c>
      <c r="D1176" t="s">
        <v>3868</v>
      </c>
      <c r="E1176" t="s">
        <v>3947</v>
      </c>
    </row>
    <row r="1177" spans="1:5" x14ac:dyDescent="0.15">
      <c r="A1177" t="s">
        <v>6784</v>
      </c>
      <c r="B1177" t="s">
        <v>5723</v>
      </c>
      <c r="C1177" t="s">
        <v>1225</v>
      </c>
      <c r="D1177" t="s">
        <v>3868</v>
      </c>
      <c r="E1177" t="s">
        <v>3949</v>
      </c>
    </row>
    <row r="1178" spans="1:5" x14ac:dyDescent="0.15">
      <c r="A1178" t="s">
        <v>3268</v>
      </c>
      <c r="B1178" t="s">
        <v>989</v>
      </c>
      <c r="C1178" t="s">
        <v>3950</v>
      </c>
      <c r="D1178" t="s">
        <v>3868</v>
      </c>
      <c r="E1178" t="s">
        <v>3066</v>
      </c>
    </row>
    <row r="1179" spans="1:5" x14ac:dyDescent="0.15">
      <c r="A1179" t="s">
        <v>5536</v>
      </c>
      <c r="B1179" t="s">
        <v>5724</v>
      </c>
      <c r="C1179" t="s">
        <v>3951</v>
      </c>
      <c r="D1179" t="s">
        <v>3868</v>
      </c>
      <c r="E1179" t="s">
        <v>118</v>
      </c>
    </row>
    <row r="1180" spans="1:5" x14ac:dyDescent="0.15">
      <c r="A1180" t="s">
        <v>4431</v>
      </c>
      <c r="B1180" t="s">
        <v>4793</v>
      </c>
      <c r="C1180" t="s">
        <v>1407</v>
      </c>
      <c r="D1180" t="s">
        <v>3868</v>
      </c>
      <c r="E1180" t="s">
        <v>1717</v>
      </c>
    </row>
    <row r="1181" spans="1:5" x14ac:dyDescent="0.15">
      <c r="A1181" t="s">
        <v>248</v>
      </c>
      <c r="B1181" t="s">
        <v>5725</v>
      </c>
      <c r="C1181" t="s">
        <v>3952</v>
      </c>
      <c r="D1181" t="s">
        <v>3868</v>
      </c>
      <c r="E1181" t="s">
        <v>1321</v>
      </c>
    </row>
    <row r="1182" spans="1:5" x14ac:dyDescent="0.15">
      <c r="A1182" t="s">
        <v>6785</v>
      </c>
      <c r="B1182" t="s">
        <v>5726</v>
      </c>
      <c r="C1182" t="s">
        <v>3954</v>
      </c>
      <c r="D1182" t="s">
        <v>3868</v>
      </c>
      <c r="E1182" t="s">
        <v>1043</v>
      </c>
    </row>
    <row r="1183" spans="1:5" x14ac:dyDescent="0.15">
      <c r="A1183" t="s">
        <v>6786</v>
      </c>
      <c r="B1183" t="s">
        <v>5727</v>
      </c>
      <c r="C1183" t="s">
        <v>3955</v>
      </c>
      <c r="D1183" t="s">
        <v>3868</v>
      </c>
      <c r="E1183" t="s">
        <v>218</v>
      </c>
    </row>
    <row r="1184" spans="1:5" x14ac:dyDescent="0.15">
      <c r="A1184" t="s">
        <v>173</v>
      </c>
      <c r="B1184" t="s">
        <v>7101</v>
      </c>
      <c r="C1184" t="s">
        <v>6146</v>
      </c>
      <c r="D1184" t="s">
        <v>173</v>
      </c>
    </row>
    <row r="1185" spans="1:5" x14ac:dyDescent="0.15">
      <c r="A1185" t="s">
        <v>6787</v>
      </c>
      <c r="B1185" t="s">
        <v>5729</v>
      </c>
      <c r="C1185" t="s">
        <v>3956</v>
      </c>
      <c r="D1185" t="s">
        <v>173</v>
      </c>
      <c r="E1185" t="s">
        <v>3958</v>
      </c>
    </row>
    <row r="1186" spans="1:5" x14ac:dyDescent="0.15">
      <c r="A1186" t="s">
        <v>6347</v>
      </c>
      <c r="B1186" t="s">
        <v>5730</v>
      </c>
      <c r="C1186" t="s">
        <v>3959</v>
      </c>
      <c r="D1186" t="s">
        <v>173</v>
      </c>
      <c r="E1186" t="s">
        <v>1700</v>
      </c>
    </row>
    <row r="1187" spans="1:5" x14ac:dyDescent="0.15">
      <c r="A1187" t="s">
        <v>5755</v>
      </c>
      <c r="B1187" t="s">
        <v>5731</v>
      </c>
      <c r="C1187" t="s">
        <v>3962</v>
      </c>
      <c r="D1187" t="s">
        <v>173</v>
      </c>
      <c r="E1187" t="s">
        <v>3735</v>
      </c>
    </row>
    <row r="1188" spans="1:5" x14ac:dyDescent="0.15">
      <c r="A1188" t="s">
        <v>3855</v>
      </c>
      <c r="B1188" t="s">
        <v>2472</v>
      </c>
      <c r="C1188" t="s">
        <v>3965</v>
      </c>
      <c r="D1188" t="s">
        <v>173</v>
      </c>
      <c r="E1188" t="s">
        <v>137</v>
      </c>
    </row>
    <row r="1189" spans="1:5" x14ac:dyDescent="0.15">
      <c r="A1189" t="s">
        <v>701</v>
      </c>
      <c r="B1189" t="s">
        <v>5733</v>
      </c>
      <c r="C1189" t="s">
        <v>2722</v>
      </c>
      <c r="D1189" t="s">
        <v>173</v>
      </c>
      <c r="E1189" t="s">
        <v>3967</v>
      </c>
    </row>
    <row r="1190" spans="1:5" x14ac:dyDescent="0.15">
      <c r="A1190" t="s">
        <v>6788</v>
      </c>
      <c r="B1190" t="s">
        <v>5735</v>
      </c>
      <c r="C1190" t="s">
        <v>3969</v>
      </c>
      <c r="D1190" t="s">
        <v>173</v>
      </c>
      <c r="E1190" t="s">
        <v>1346</v>
      </c>
    </row>
    <row r="1191" spans="1:5" x14ac:dyDescent="0.15">
      <c r="A1191" t="s">
        <v>6789</v>
      </c>
      <c r="B1191" t="s">
        <v>5736</v>
      </c>
      <c r="C1191" t="s">
        <v>2299</v>
      </c>
      <c r="D1191" t="s">
        <v>173</v>
      </c>
      <c r="E1191" t="s">
        <v>3972</v>
      </c>
    </row>
    <row r="1192" spans="1:5" x14ac:dyDescent="0.15">
      <c r="A1192" t="s">
        <v>6790</v>
      </c>
      <c r="B1192" t="s">
        <v>5737</v>
      </c>
      <c r="C1192" t="s">
        <v>3976</v>
      </c>
      <c r="D1192" t="s">
        <v>173</v>
      </c>
      <c r="E1192" t="s">
        <v>3977</v>
      </c>
    </row>
    <row r="1193" spans="1:5" x14ac:dyDescent="0.15">
      <c r="A1193" t="s">
        <v>3017</v>
      </c>
      <c r="B1193" t="s">
        <v>5738</v>
      </c>
      <c r="C1193" t="s">
        <v>3979</v>
      </c>
      <c r="D1193" t="s">
        <v>173</v>
      </c>
      <c r="E1193" t="s">
        <v>904</v>
      </c>
    </row>
    <row r="1194" spans="1:5" x14ac:dyDescent="0.15">
      <c r="A1194" t="s">
        <v>996</v>
      </c>
      <c r="B1194" t="s">
        <v>5739</v>
      </c>
      <c r="C1194" t="s">
        <v>3507</v>
      </c>
      <c r="D1194" t="s">
        <v>173</v>
      </c>
      <c r="E1194" t="s">
        <v>3980</v>
      </c>
    </row>
    <row r="1195" spans="1:5" x14ac:dyDescent="0.15">
      <c r="A1195" t="s">
        <v>4895</v>
      </c>
      <c r="B1195" t="s">
        <v>1926</v>
      </c>
      <c r="C1195" t="s">
        <v>3981</v>
      </c>
      <c r="D1195" t="s">
        <v>173</v>
      </c>
      <c r="E1195" t="s">
        <v>230</v>
      </c>
    </row>
    <row r="1196" spans="1:5" x14ac:dyDescent="0.15">
      <c r="A1196" t="s">
        <v>6791</v>
      </c>
      <c r="B1196" t="s">
        <v>5740</v>
      </c>
      <c r="C1196" t="s">
        <v>3983</v>
      </c>
      <c r="D1196" t="s">
        <v>173</v>
      </c>
      <c r="E1196" t="s">
        <v>3984</v>
      </c>
    </row>
    <row r="1197" spans="1:5" x14ac:dyDescent="0.15">
      <c r="A1197" t="s">
        <v>2769</v>
      </c>
      <c r="B1197" t="s">
        <v>5741</v>
      </c>
      <c r="C1197" t="s">
        <v>3985</v>
      </c>
      <c r="D1197" t="s">
        <v>173</v>
      </c>
      <c r="E1197" t="s">
        <v>1044</v>
      </c>
    </row>
    <row r="1198" spans="1:5" x14ac:dyDescent="0.15">
      <c r="A1198" t="s">
        <v>6792</v>
      </c>
      <c r="B1198" t="s">
        <v>5742</v>
      </c>
      <c r="C1198" t="s">
        <v>3986</v>
      </c>
      <c r="D1198" t="s">
        <v>173</v>
      </c>
      <c r="E1198" t="s">
        <v>3991</v>
      </c>
    </row>
    <row r="1199" spans="1:5" x14ac:dyDescent="0.15">
      <c r="A1199" t="s">
        <v>6793</v>
      </c>
      <c r="B1199" t="s">
        <v>867</v>
      </c>
      <c r="C1199" t="s">
        <v>3992</v>
      </c>
      <c r="D1199" t="s">
        <v>173</v>
      </c>
      <c r="E1199" t="s">
        <v>2438</v>
      </c>
    </row>
    <row r="1200" spans="1:5" x14ac:dyDescent="0.15">
      <c r="A1200" t="s">
        <v>6794</v>
      </c>
      <c r="B1200" t="s">
        <v>5743</v>
      </c>
      <c r="C1200" t="s">
        <v>3993</v>
      </c>
      <c r="D1200" t="s">
        <v>173</v>
      </c>
      <c r="E1200" t="s">
        <v>3994</v>
      </c>
    </row>
    <row r="1201" spans="1:5" x14ac:dyDescent="0.15">
      <c r="A1201" t="s">
        <v>6433</v>
      </c>
      <c r="B1201" t="s">
        <v>2662</v>
      </c>
      <c r="C1201" t="s">
        <v>3996</v>
      </c>
      <c r="D1201" t="s">
        <v>173</v>
      </c>
      <c r="E1201" t="s">
        <v>3997</v>
      </c>
    </row>
    <row r="1202" spans="1:5" x14ac:dyDescent="0.15">
      <c r="A1202" t="s">
        <v>6795</v>
      </c>
      <c r="B1202" t="s">
        <v>708</v>
      </c>
      <c r="C1202" t="s">
        <v>3194</v>
      </c>
      <c r="D1202" t="s">
        <v>173</v>
      </c>
      <c r="E1202" t="s">
        <v>3999</v>
      </c>
    </row>
    <row r="1203" spans="1:5" x14ac:dyDescent="0.15">
      <c r="A1203" t="s">
        <v>2572</v>
      </c>
      <c r="B1203" t="s">
        <v>3546</v>
      </c>
      <c r="C1203" t="s">
        <v>2412</v>
      </c>
      <c r="D1203" t="s">
        <v>173</v>
      </c>
      <c r="E1203" t="s">
        <v>4001</v>
      </c>
    </row>
    <row r="1204" spans="1:5" x14ac:dyDescent="0.15">
      <c r="A1204" t="s">
        <v>6796</v>
      </c>
      <c r="B1204" t="s">
        <v>1989</v>
      </c>
      <c r="C1204" t="s">
        <v>4002</v>
      </c>
      <c r="D1204" t="s">
        <v>173</v>
      </c>
      <c r="E1204" t="s">
        <v>4005</v>
      </c>
    </row>
    <row r="1205" spans="1:5" x14ac:dyDescent="0.15">
      <c r="A1205" t="s">
        <v>6797</v>
      </c>
      <c r="B1205" t="s">
        <v>2943</v>
      </c>
      <c r="C1205" t="s">
        <v>4006</v>
      </c>
      <c r="D1205" t="s">
        <v>173</v>
      </c>
      <c r="E1205" t="s">
        <v>6147</v>
      </c>
    </row>
    <row r="1206" spans="1:5" x14ac:dyDescent="0.15">
      <c r="A1206" t="s">
        <v>6798</v>
      </c>
      <c r="B1206" t="s">
        <v>5747</v>
      </c>
      <c r="C1206" t="s">
        <v>4008</v>
      </c>
      <c r="D1206" t="s">
        <v>173</v>
      </c>
      <c r="E1206" t="s">
        <v>2910</v>
      </c>
    </row>
    <row r="1207" spans="1:5" x14ac:dyDescent="0.15">
      <c r="A1207" t="s">
        <v>6800</v>
      </c>
      <c r="B1207" t="s">
        <v>5748</v>
      </c>
      <c r="C1207" t="s">
        <v>890</v>
      </c>
      <c r="D1207" t="s">
        <v>173</v>
      </c>
      <c r="E1207" t="s">
        <v>4009</v>
      </c>
    </row>
    <row r="1208" spans="1:5" x14ac:dyDescent="0.15">
      <c r="A1208" t="s">
        <v>6801</v>
      </c>
      <c r="B1208" t="s">
        <v>4551</v>
      </c>
      <c r="C1208" t="s">
        <v>1900</v>
      </c>
      <c r="D1208" t="s">
        <v>173</v>
      </c>
      <c r="E1208" t="s">
        <v>4011</v>
      </c>
    </row>
    <row r="1209" spans="1:5" x14ac:dyDescent="0.15">
      <c r="A1209" t="s">
        <v>6802</v>
      </c>
      <c r="B1209" t="s">
        <v>5750</v>
      </c>
      <c r="C1209" t="s">
        <v>2961</v>
      </c>
      <c r="D1209" t="s">
        <v>173</v>
      </c>
      <c r="E1209" t="s">
        <v>682</v>
      </c>
    </row>
    <row r="1210" spans="1:5" x14ac:dyDescent="0.15">
      <c r="A1210" t="s">
        <v>5244</v>
      </c>
      <c r="B1210" t="s">
        <v>5752</v>
      </c>
      <c r="C1210" t="s">
        <v>4013</v>
      </c>
      <c r="D1210" t="s">
        <v>173</v>
      </c>
      <c r="E1210" t="s">
        <v>380</v>
      </c>
    </row>
    <row r="1211" spans="1:5" x14ac:dyDescent="0.15">
      <c r="A1211" t="s">
        <v>6803</v>
      </c>
      <c r="B1211" t="s">
        <v>943</v>
      </c>
      <c r="C1211" t="s">
        <v>3005</v>
      </c>
      <c r="D1211" t="s">
        <v>173</v>
      </c>
      <c r="E1211" t="s">
        <v>4014</v>
      </c>
    </row>
    <row r="1212" spans="1:5" x14ac:dyDescent="0.15">
      <c r="A1212" t="s">
        <v>6804</v>
      </c>
      <c r="B1212" t="s">
        <v>5746</v>
      </c>
      <c r="C1212" t="s">
        <v>4016</v>
      </c>
      <c r="D1212" t="s">
        <v>173</v>
      </c>
      <c r="E1212" t="s">
        <v>4018</v>
      </c>
    </row>
    <row r="1213" spans="1:5" x14ac:dyDescent="0.15">
      <c r="A1213" t="s">
        <v>733</v>
      </c>
      <c r="B1213" t="s">
        <v>3619</v>
      </c>
      <c r="C1213" t="s">
        <v>4023</v>
      </c>
      <c r="D1213" t="s">
        <v>173</v>
      </c>
      <c r="E1213" t="s">
        <v>4024</v>
      </c>
    </row>
    <row r="1214" spans="1:5" x14ac:dyDescent="0.15">
      <c r="A1214" t="s">
        <v>6805</v>
      </c>
      <c r="B1214" t="s">
        <v>5753</v>
      </c>
      <c r="C1214" t="s">
        <v>2774</v>
      </c>
      <c r="D1214" t="s">
        <v>173</v>
      </c>
      <c r="E1214" t="s">
        <v>2181</v>
      </c>
    </row>
    <row r="1215" spans="1:5" x14ac:dyDescent="0.15">
      <c r="A1215" t="s">
        <v>4150</v>
      </c>
      <c r="B1215" t="s">
        <v>5754</v>
      </c>
      <c r="C1215" t="s">
        <v>2461</v>
      </c>
      <c r="D1215" t="s">
        <v>173</v>
      </c>
      <c r="E1215" t="s">
        <v>4027</v>
      </c>
    </row>
    <row r="1216" spans="1:5" x14ac:dyDescent="0.15">
      <c r="A1216" t="s">
        <v>4237</v>
      </c>
      <c r="B1216" t="s">
        <v>3084</v>
      </c>
      <c r="C1216" t="s">
        <v>4030</v>
      </c>
      <c r="D1216" t="s">
        <v>173</v>
      </c>
      <c r="E1216" t="s">
        <v>3573</v>
      </c>
    </row>
    <row r="1217" spans="1:5" x14ac:dyDescent="0.15">
      <c r="A1217" t="s">
        <v>6806</v>
      </c>
      <c r="B1217" t="s">
        <v>369</v>
      </c>
      <c r="C1217" t="s">
        <v>4034</v>
      </c>
      <c r="D1217" t="s">
        <v>173</v>
      </c>
      <c r="E1217" t="s">
        <v>4036</v>
      </c>
    </row>
    <row r="1218" spans="1:5" x14ac:dyDescent="0.15">
      <c r="A1218" t="s">
        <v>1122</v>
      </c>
      <c r="B1218" t="s">
        <v>4029</v>
      </c>
      <c r="C1218" t="s">
        <v>4037</v>
      </c>
      <c r="D1218" t="s">
        <v>173</v>
      </c>
      <c r="E1218" t="s">
        <v>4039</v>
      </c>
    </row>
    <row r="1219" spans="1:5" x14ac:dyDescent="0.15">
      <c r="A1219" t="s">
        <v>5182</v>
      </c>
      <c r="B1219" t="s">
        <v>3968</v>
      </c>
      <c r="C1219" t="s">
        <v>153</v>
      </c>
      <c r="D1219" t="s">
        <v>173</v>
      </c>
      <c r="E1219" t="s">
        <v>4040</v>
      </c>
    </row>
    <row r="1220" spans="1:5" x14ac:dyDescent="0.15">
      <c r="A1220" t="s">
        <v>1631</v>
      </c>
      <c r="B1220" t="s">
        <v>3242</v>
      </c>
      <c r="C1220" t="s">
        <v>4042</v>
      </c>
      <c r="D1220" t="s">
        <v>173</v>
      </c>
      <c r="E1220" t="s">
        <v>468</v>
      </c>
    </row>
    <row r="1221" spans="1:5" x14ac:dyDescent="0.15">
      <c r="A1221" t="s">
        <v>6807</v>
      </c>
      <c r="B1221" t="s">
        <v>2689</v>
      </c>
      <c r="C1221" t="s">
        <v>6148</v>
      </c>
      <c r="D1221" t="s">
        <v>173</v>
      </c>
      <c r="E1221" t="s">
        <v>1321</v>
      </c>
    </row>
    <row r="1222" spans="1:5" x14ac:dyDescent="0.15">
      <c r="A1222" t="s">
        <v>6808</v>
      </c>
      <c r="B1222" t="s">
        <v>2970</v>
      </c>
      <c r="C1222" t="s">
        <v>4043</v>
      </c>
      <c r="D1222" t="s">
        <v>173</v>
      </c>
      <c r="E1222" t="s">
        <v>4044</v>
      </c>
    </row>
    <row r="1223" spans="1:5" x14ac:dyDescent="0.15">
      <c r="A1223" t="s">
        <v>6810</v>
      </c>
      <c r="B1223" t="s">
        <v>5756</v>
      </c>
      <c r="C1223" t="s">
        <v>4045</v>
      </c>
      <c r="D1223" t="s">
        <v>173</v>
      </c>
      <c r="E1223" t="s">
        <v>3658</v>
      </c>
    </row>
    <row r="1224" spans="1:5" x14ac:dyDescent="0.15">
      <c r="A1224" t="s">
        <v>6811</v>
      </c>
      <c r="B1224" t="s">
        <v>5757</v>
      </c>
      <c r="C1224" t="s">
        <v>4048</v>
      </c>
      <c r="D1224" t="s">
        <v>173</v>
      </c>
      <c r="E1224" t="s">
        <v>4050</v>
      </c>
    </row>
    <row r="1225" spans="1:5" x14ac:dyDescent="0.15">
      <c r="A1225" t="s">
        <v>2923</v>
      </c>
      <c r="B1225" t="s">
        <v>5758</v>
      </c>
      <c r="C1225" t="s">
        <v>4052</v>
      </c>
      <c r="D1225" t="s">
        <v>173</v>
      </c>
      <c r="E1225" t="s">
        <v>223</v>
      </c>
    </row>
    <row r="1226" spans="1:5" x14ac:dyDescent="0.15">
      <c r="A1226" t="s">
        <v>4057</v>
      </c>
      <c r="B1226" t="s">
        <v>4506</v>
      </c>
      <c r="C1226" t="s">
        <v>1889</v>
      </c>
      <c r="D1226" t="s">
        <v>4057</v>
      </c>
    </row>
    <row r="1227" spans="1:5" x14ac:dyDescent="0.15">
      <c r="A1227" t="s">
        <v>2114</v>
      </c>
      <c r="B1227" t="s">
        <v>4608</v>
      </c>
      <c r="C1227" t="s">
        <v>4055</v>
      </c>
      <c r="D1227" t="s">
        <v>4057</v>
      </c>
      <c r="E1227" t="s">
        <v>1621</v>
      </c>
    </row>
    <row r="1228" spans="1:5" x14ac:dyDescent="0.15">
      <c r="A1228" t="s">
        <v>4690</v>
      </c>
      <c r="B1228" t="s">
        <v>400</v>
      </c>
      <c r="C1228" t="s">
        <v>4058</v>
      </c>
      <c r="D1228" t="s">
        <v>4057</v>
      </c>
      <c r="E1228" t="s">
        <v>1932</v>
      </c>
    </row>
    <row r="1229" spans="1:5" x14ac:dyDescent="0.15">
      <c r="A1229" t="s">
        <v>1676</v>
      </c>
      <c r="B1229" t="s">
        <v>5759</v>
      </c>
      <c r="C1229" t="s">
        <v>4061</v>
      </c>
      <c r="D1229" t="s">
        <v>4057</v>
      </c>
      <c r="E1229" t="s">
        <v>4064</v>
      </c>
    </row>
    <row r="1230" spans="1:5" x14ac:dyDescent="0.15">
      <c r="A1230" t="s">
        <v>5588</v>
      </c>
      <c r="B1230" t="s">
        <v>5761</v>
      </c>
      <c r="C1230" t="s">
        <v>104</v>
      </c>
      <c r="D1230" t="s">
        <v>4057</v>
      </c>
      <c r="E1230" t="s">
        <v>302</v>
      </c>
    </row>
    <row r="1231" spans="1:5" x14ac:dyDescent="0.15">
      <c r="A1231" t="s">
        <v>4166</v>
      </c>
      <c r="B1231" t="s">
        <v>193</v>
      </c>
      <c r="C1231" t="s">
        <v>293</v>
      </c>
      <c r="D1231" t="s">
        <v>4057</v>
      </c>
      <c r="E1231" t="s">
        <v>4066</v>
      </c>
    </row>
    <row r="1232" spans="1:5" x14ac:dyDescent="0.15">
      <c r="A1232" t="s">
        <v>1059</v>
      </c>
      <c r="B1232" t="s">
        <v>2025</v>
      </c>
      <c r="C1232" t="s">
        <v>4067</v>
      </c>
      <c r="D1232" t="s">
        <v>4057</v>
      </c>
      <c r="E1232" t="s">
        <v>4069</v>
      </c>
    </row>
    <row r="1233" spans="1:5" x14ac:dyDescent="0.15">
      <c r="A1233" t="s">
        <v>6812</v>
      </c>
      <c r="B1233" t="s">
        <v>5762</v>
      </c>
      <c r="C1233" t="s">
        <v>4071</v>
      </c>
      <c r="D1233" t="s">
        <v>4057</v>
      </c>
      <c r="E1233" t="s">
        <v>39</v>
      </c>
    </row>
    <row r="1234" spans="1:5" x14ac:dyDescent="0.15">
      <c r="A1234" t="s">
        <v>3505</v>
      </c>
      <c r="B1234" t="s">
        <v>4945</v>
      </c>
      <c r="C1234" t="s">
        <v>3948</v>
      </c>
      <c r="D1234" t="s">
        <v>4057</v>
      </c>
      <c r="E1234" t="s">
        <v>4073</v>
      </c>
    </row>
    <row r="1235" spans="1:5" x14ac:dyDescent="0.15">
      <c r="A1235" t="s">
        <v>4100</v>
      </c>
      <c r="B1235" t="s">
        <v>3687</v>
      </c>
      <c r="C1235" t="s">
        <v>4010</v>
      </c>
      <c r="D1235" t="s">
        <v>4057</v>
      </c>
      <c r="E1235" t="s">
        <v>396</v>
      </c>
    </row>
    <row r="1236" spans="1:5" x14ac:dyDescent="0.15">
      <c r="A1236" t="s">
        <v>6813</v>
      </c>
      <c r="B1236" t="s">
        <v>4080</v>
      </c>
      <c r="C1236" t="s">
        <v>840</v>
      </c>
      <c r="D1236" t="s">
        <v>4057</v>
      </c>
      <c r="E1236" t="s">
        <v>4076</v>
      </c>
    </row>
    <row r="1237" spans="1:5" x14ac:dyDescent="0.15">
      <c r="A1237" t="s">
        <v>6533</v>
      </c>
      <c r="B1237" t="s">
        <v>5763</v>
      </c>
      <c r="C1237" t="s">
        <v>2350</v>
      </c>
      <c r="D1237" t="s">
        <v>4057</v>
      </c>
      <c r="E1237" t="s">
        <v>4077</v>
      </c>
    </row>
    <row r="1238" spans="1:5" x14ac:dyDescent="0.15">
      <c r="A1238" t="s">
        <v>6814</v>
      </c>
      <c r="B1238" t="s">
        <v>5031</v>
      </c>
      <c r="C1238" t="s">
        <v>4078</v>
      </c>
      <c r="D1238" t="s">
        <v>4057</v>
      </c>
      <c r="E1238" t="s">
        <v>2871</v>
      </c>
    </row>
    <row r="1239" spans="1:5" x14ac:dyDescent="0.15">
      <c r="A1239" t="s">
        <v>1690</v>
      </c>
      <c r="B1239" t="s">
        <v>951</v>
      </c>
      <c r="C1239" t="s">
        <v>4079</v>
      </c>
      <c r="D1239" t="s">
        <v>4057</v>
      </c>
      <c r="E1239" t="s">
        <v>4081</v>
      </c>
    </row>
    <row r="1240" spans="1:5" x14ac:dyDescent="0.15">
      <c r="A1240" t="s">
        <v>6815</v>
      </c>
      <c r="B1240" t="s">
        <v>1391</v>
      </c>
      <c r="C1240" t="s">
        <v>4083</v>
      </c>
      <c r="D1240" t="s">
        <v>4057</v>
      </c>
      <c r="E1240" t="s">
        <v>2544</v>
      </c>
    </row>
    <row r="1241" spans="1:5" x14ac:dyDescent="0.15">
      <c r="A1241" t="s">
        <v>3582</v>
      </c>
      <c r="B1241" t="s">
        <v>5764</v>
      </c>
      <c r="C1241" t="s">
        <v>3615</v>
      </c>
      <c r="D1241" t="s">
        <v>4057</v>
      </c>
      <c r="E1241" t="s">
        <v>919</v>
      </c>
    </row>
    <row r="1242" spans="1:5" x14ac:dyDescent="0.15">
      <c r="A1242" t="s">
        <v>6816</v>
      </c>
      <c r="B1242" t="s">
        <v>1938</v>
      </c>
      <c r="C1242" t="s">
        <v>604</v>
      </c>
      <c r="D1242" t="s">
        <v>4057</v>
      </c>
      <c r="E1242" t="s">
        <v>4084</v>
      </c>
    </row>
    <row r="1243" spans="1:5" x14ac:dyDescent="0.15">
      <c r="A1243" t="s">
        <v>6817</v>
      </c>
      <c r="B1243" t="s">
        <v>5765</v>
      </c>
      <c r="C1243" t="s">
        <v>783</v>
      </c>
      <c r="D1243" t="s">
        <v>4057</v>
      </c>
      <c r="E1243" t="s">
        <v>2577</v>
      </c>
    </row>
    <row r="1244" spans="1:5" x14ac:dyDescent="0.15">
      <c r="A1244" t="s">
        <v>359</v>
      </c>
      <c r="B1244" t="s">
        <v>939</v>
      </c>
      <c r="C1244" t="s">
        <v>5533</v>
      </c>
      <c r="D1244" t="s">
        <v>4057</v>
      </c>
      <c r="E1244" t="s">
        <v>2053</v>
      </c>
    </row>
    <row r="1245" spans="1:5" x14ac:dyDescent="0.15">
      <c r="A1245" t="s">
        <v>6818</v>
      </c>
      <c r="B1245" t="s">
        <v>5766</v>
      </c>
      <c r="C1245" t="s">
        <v>4019</v>
      </c>
      <c r="D1245" t="s">
        <v>4057</v>
      </c>
      <c r="E1245" t="s">
        <v>4087</v>
      </c>
    </row>
    <row r="1246" spans="1:5" x14ac:dyDescent="0.15">
      <c r="A1246" t="s">
        <v>4491</v>
      </c>
      <c r="B1246" t="s">
        <v>894</v>
      </c>
      <c r="C1246" t="s">
        <v>3923</v>
      </c>
      <c r="D1246" t="s">
        <v>4057</v>
      </c>
      <c r="E1246" t="s">
        <v>2195</v>
      </c>
    </row>
    <row r="1247" spans="1:5" x14ac:dyDescent="0.15">
      <c r="A1247" t="s">
        <v>6819</v>
      </c>
      <c r="B1247" t="s">
        <v>5767</v>
      </c>
      <c r="C1247" t="s">
        <v>828</v>
      </c>
      <c r="D1247" t="s">
        <v>4057</v>
      </c>
      <c r="E1247" t="s">
        <v>4088</v>
      </c>
    </row>
    <row r="1248" spans="1:5" x14ac:dyDescent="0.15">
      <c r="A1248" t="s">
        <v>6237</v>
      </c>
      <c r="B1248" t="s">
        <v>4943</v>
      </c>
      <c r="C1248" t="s">
        <v>4090</v>
      </c>
      <c r="D1248" t="s">
        <v>4057</v>
      </c>
      <c r="E1248" t="s">
        <v>1164</v>
      </c>
    </row>
    <row r="1249" spans="1:5" x14ac:dyDescent="0.15">
      <c r="A1249" t="s">
        <v>6821</v>
      </c>
      <c r="B1249" t="s">
        <v>5770</v>
      </c>
      <c r="C1249" t="s">
        <v>2480</v>
      </c>
      <c r="D1249" t="s">
        <v>4057</v>
      </c>
      <c r="E1249" t="s">
        <v>3313</v>
      </c>
    </row>
    <row r="1250" spans="1:5" x14ac:dyDescent="0.15">
      <c r="A1250" t="s">
        <v>3109</v>
      </c>
      <c r="B1250" t="s">
        <v>5771</v>
      </c>
      <c r="C1250" t="s">
        <v>4094</v>
      </c>
      <c r="D1250" t="s">
        <v>4057</v>
      </c>
      <c r="E1250" t="s">
        <v>4096</v>
      </c>
    </row>
    <row r="1251" spans="1:5" x14ac:dyDescent="0.15">
      <c r="A1251" t="s">
        <v>5053</v>
      </c>
      <c r="B1251" t="s">
        <v>5774</v>
      </c>
      <c r="C1251" t="s">
        <v>4098</v>
      </c>
      <c r="D1251" t="s">
        <v>4057</v>
      </c>
      <c r="E1251" t="s">
        <v>4099</v>
      </c>
    </row>
    <row r="1252" spans="1:5" x14ac:dyDescent="0.15">
      <c r="A1252" t="s">
        <v>6822</v>
      </c>
      <c r="B1252" t="s">
        <v>5775</v>
      </c>
      <c r="C1252" t="s">
        <v>4104</v>
      </c>
      <c r="D1252" t="s">
        <v>4057</v>
      </c>
      <c r="E1252" t="s">
        <v>1035</v>
      </c>
    </row>
    <row r="1253" spans="1:5" x14ac:dyDescent="0.15">
      <c r="A1253" t="s">
        <v>6823</v>
      </c>
      <c r="B1253" t="s">
        <v>5776</v>
      </c>
      <c r="C1253" t="s">
        <v>3403</v>
      </c>
      <c r="D1253" t="s">
        <v>4057</v>
      </c>
      <c r="E1253" t="s">
        <v>1561</v>
      </c>
    </row>
    <row r="1254" spans="1:5" x14ac:dyDescent="0.15">
      <c r="A1254" t="s">
        <v>6824</v>
      </c>
      <c r="B1254" t="s">
        <v>5779</v>
      </c>
      <c r="C1254" t="s">
        <v>95</v>
      </c>
      <c r="D1254" t="s">
        <v>4057</v>
      </c>
      <c r="E1254" t="s">
        <v>4072</v>
      </c>
    </row>
    <row r="1255" spans="1:5" x14ac:dyDescent="0.15">
      <c r="A1255" t="s">
        <v>6768</v>
      </c>
      <c r="B1255" t="s">
        <v>5781</v>
      </c>
      <c r="C1255" t="s">
        <v>920</v>
      </c>
      <c r="D1255" t="s">
        <v>4057</v>
      </c>
      <c r="E1255" t="s">
        <v>1780</v>
      </c>
    </row>
    <row r="1256" spans="1:5" x14ac:dyDescent="0.15">
      <c r="A1256" t="s">
        <v>5177</v>
      </c>
      <c r="B1256" t="s">
        <v>1861</v>
      </c>
      <c r="C1256" t="s">
        <v>3285</v>
      </c>
      <c r="D1256" t="s">
        <v>4057</v>
      </c>
      <c r="E1256" t="s">
        <v>4105</v>
      </c>
    </row>
    <row r="1257" spans="1:5" x14ac:dyDescent="0.15">
      <c r="A1257" t="s">
        <v>6825</v>
      </c>
      <c r="B1257" t="s">
        <v>5782</v>
      </c>
      <c r="C1257" t="s">
        <v>4106</v>
      </c>
      <c r="D1257" t="s">
        <v>4057</v>
      </c>
      <c r="E1257" t="s">
        <v>4110</v>
      </c>
    </row>
    <row r="1258" spans="1:5" x14ac:dyDescent="0.15">
      <c r="A1258" t="s">
        <v>5777</v>
      </c>
      <c r="B1258" t="s">
        <v>5783</v>
      </c>
      <c r="C1258" t="s">
        <v>4111</v>
      </c>
      <c r="D1258" t="s">
        <v>4057</v>
      </c>
      <c r="E1258" t="s">
        <v>4112</v>
      </c>
    </row>
    <row r="1259" spans="1:5" x14ac:dyDescent="0.15">
      <c r="A1259" t="s">
        <v>1814</v>
      </c>
      <c r="B1259" t="s">
        <v>5784</v>
      </c>
      <c r="C1259" t="s">
        <v>3608</v>
      </c>
      <c r="D1259" t="s">
        <v>4057</v>
      </c>
      <c r="E1259" t="s">
        <v>3463</v>
      </c>
    </row>
    <row r="1260" spans="1:5" x14ac:dyDescent="0.15">
      <c r="A1260" t="s">
        <v>2822</v>
      </c>
      <c r="B1260" t="s">
        <v>5785</v>
      </c>
      <c r="C1260" t="s">
        <v>4114</v>
      </c>
      <c r="D1260" t="s">
        <v>4057</v>
      </c>
      <c r="E1260" t="s">
        <v>4116</v>
      </c>
    </row>
    <row r="1261" spans="1:5" x14ac:dyDescent="0.15">
      <c r="A1261" t="s">
        <v>6826</v>
      </c>
      <c r="B1261" t="s">
        <v>5786</v>
      </c>
      <c r="C1261" t="s">
        <v>4117</v>
      </c>
      <c r="D1261" t="s">
        <v>4057</v>
      </c>
      <c r="E1261" t="s">
        <v>4120</v>
      </c>
    </row>
    <row r="1262" spans="1:5" x14ac:dyDescent="0.15">
      <c r="A1262" t="s">
        <v>6827</v>
      </c>
      <c r="B1262" t="s">
        <v>5787</v>
      </c>
      <c r="C1262" t="s">
        <v>584</v>
      </c>
      <c r="D1262" t="s">
        <v>4057</v>
      </c>
      <c r="E1262" t="s">
        <v>703</v>
      </c>
    </row>
    <row r="1263" spans="1:5" x14ac:dyDescent="0.15">
      <c r="A1263" t="s">
        <v>6828</v>
      </c>
      <c r="B1263" t="s">
        <v>5789</v>
      </c>
      <c r="C1263" t="s">
        <v>4121</v>
      </c>
      <c r="D1263" t="s">
        <v>4057</v>
      </c>
      <c r="E1263" t="s">
        <v>4125</v>
      </c>
    </row>
    <row r="1264" spans="1:5" x14ac:dyDescent="0.15">
      <c r="A1264" t="s">
        <v>5241</v>
      </c>
      <c r="B1264" t="s">
        <v>2899</v>
      </c>
      <c r="C1264" t="s">
        <v>6149</v>
      </c>
      <c r="D1264" t="s">
        <v>4057</v>
      </c>
      <c r="E1264" t="s">
        <v>3380</v>
      </c>
    </row>
    <row r="1265" spans="1:5" x14ac:dyDescent="0.15">
      <c r="A1265" t="s">
        <v>6829</v>
      </c>
      <c r="B1265" t="s">
        <v>5790</v>
      </c>
      <c r="C1265" t="s">
        <v>1497</v>
      </c>
      <c r="D1265" t="s">
        <v>4057</v>
      </c>
      <c r="E1265" t="s">
        <v>4127</v>
      </c>
    </row>
    <row r="1266" spans="1:5" x14ac:dyDescent="0.15">
      <c r="A1266" t="s">
        <v>3274</v>
      </c>
      <c r="B1266" t="s">
        <v>4102</v>
      </c>
      <c r="C1266" t="s">
        <v>5433</v>
      </c>
      <c r="D1266" t="s">
        <v>3274</v>
      </c>
    </row>
    <row r="1267" spans="1:5" x14ac:dyDescent="0.15">
      <c r="A1267" t="s">
        <v>6830</v>
      </c>
      <c r="B1267" t="s">
        <v>2846</v>
      </c>
      <c r="C1267" t="s">
        <v>4131</v>
      </c>
      <c r="D1267" t="s">
        <v>3274</v>
      </c>
      <c r="E1267" t="s">
        <v>4133</v>
      </c>
    </row>
    <row r="1268" spans="1:5" x14ac:dyDescent="0.15">
      <c r="A1268" t="s">
        <v>6831</v>
      </c>
      <c r="B1268" t="s">
        <v>5791</v>
      </c>
      <c r="C1268" t="s">
        <v>4134</v>
      </c>
      <c r="D1268" t="s">
        <v>3274</v>
      </c>
      <c r="E1268" t="s">
        <v>3552</v>
      </c>
    </row>
    <row r="1269" spans="1:5" x14ac:dyDescent="0.15">
      <c r="A1269" t="s">
        <v>6832</v>
      </c>
      <c r="B1269" t="s">
        <v>5793</v>
      </c>
      <c r="C1269" t="s">
        <v>4135</v>
      </c>
      <c r="D1269" t="s">
        <v>3274</v>
      </c>
      <c r="E1269" t="s">
        <v>3940</v>
      </c>
    </row>
    <row r="1270" spans="1:5" x14ac:dyDescent="0.15">
      <c r="A1270" t="s">
        <v>6833</v>
      </c>
      <c r="B1270" t="s">
        <v>5794</v>
      </c>
      <c r="C1270" t="s">
        <v>33</v>
      </c>
      <c r="D1270" t="s">
        <v>3274</v>
      </c>
      <c r="E1270" t="s">
        <v>4136</v>
      </c>
    </row>
    <row r="1271" spans="1:5" x14ac:dyDescent="0.15">
      <c r="A1271" t="s">
        <v>6484</v>
      </c>
      <c r="B1271" t="s">
        <v>5795</v>
      </c>
      <c r="C1271" t="s">
        <v>4137</v>
      </c>
      <c r="D1271" t="s">
        <v>3274</v>
      </c>
      <c r="E1271" t="s">
        <v>4139</v>
      </c>
    </row>
    <row r="1272" spans="1:5" x14ac:dyDescent="0.15">
      <c r="A1272" t="s">
        <v>6834</v>
      </c>
      <c r="B1272" t="s">
        <v>4161</v>
      </c>
      <c r="C1272" t="s">
        <v>1465</v>
      </c>
      <c r="D1272" t="s">
        <v>3274</v>
      </c>
      <c r="E1272" t="s">
        <v>3814</v>
      </c>
    </row>
    <row r="1273" spans="1:5" x14ac:dyDescent="0.15">
      <c r="A1273" t="s">
        <v>6835</v>
      </c>
      <c r="B1273" t="s">
        <v>5796</v>
      </c>
      <c r="C1273" t="s">
        <v>4141</v>
      </c>
      <c r="D1273" t="s">
        <v>3274</v>
      </c>
      <c r="E1273" t="s">
        <v>4142</v>
      </c>
    </row>
    <row r="1274" spans="1:5" x14ac:dyDescent="0.15">
      <c r="A1274" t="s">
        <v>1389</v>
      </c>
      <c r="B1274" t="s">
        <v>5797</v>
      </c>
      <c r="C1274" t="s">
        <v>4143</v>
      </c>
      <c r="D1274" t="s">
        <v>3274</v>
      </c>
      <c r="E1274" t="s">
        <v>3165</v>
      </c>
    </row>
    <row r="1275" spans="1:5" x14ac:dyDescent="0.15">
      <c r="A1275" t="s">
        <v>6837</v>
      </c>
      <c r="B1275" t="s">
        <v>2125</v>
      </c>
      <c r="C1275" t="s">
        <v>427</v>
      </c>
      <c r="D1275" t="s">
        <v>3274</v>
      </c>
      <c r="E1275" t="s">
        <v>2134</v>
      </c>
    </row>
    <row r="1276" spans="1:5" x14ac:dyDescent="0.15">
      <c r="A1276" t="s">
        <v>6838</v>
      </c>
      <c r="B1276" t="s">
        <v>5798</v>
      </c>
      <c r="C1276" t="s">
        <v>1837</v>
      </c>
      <c r="D1276" t="s">
        <v>3274</v>
      </c>
      <c r="E1276" t="s">
        <v>4144</v>
      </c>
    </row>
    <row r="1277" spans="1:5" x14ac:dyDescent="0.15">
      <c r="A1277" t="s">
        <v>435</v>
      </c>
      <c r="B1277" t="s">
        <v>5799</v>
      </c>
      <c r="C1277" t="s">
        <v>3802</v>
      </c>
      <c r="D1277" t="s">
        <v>3274</v>
      </c>
      <c r="E1277" t="s">
        <v>4132</v>
      </c>
    </row>
    <row r="1278" spans="1:5" x14ac:dyDescent="0.15">
      <c r="A1278" t="s">
        <v>6839</v>
      </c>
      <c r="B1278" t="s">
        <v>5714</v>
      </c>
      <c r="C1278" t="s">
        <v>333</v>
      </c>
      <c r="D1278" t="s">
        <v>3274</v>
      </c>
      <c r="E1278" t="s">
        <v>4147</v>
      </c>
    </row>
    <row r="1279" spans="1:5" x14ac:dyDescent="0.15">
      <c r="A1279" t="s">
        <v>6840</v>
      </c>
      <c r="B1279" t="s">
        <v>4823</v>
      </c>
      <c r="C1279" t="s">
        <v>3323</v>
      </c>
      <c r="D1279" t="s">
        <v>3274</v>
      </c>
      <c r="E1279" t="s">
        <v>4149</v>
      </c>
    </row>
    <row r="1280" spans="1:5" x14ac:dyDescent="0.15">
      <c r="A1280" t="s">
        <v>6841</v>
      </c>
      <c r="B1280" t="s">
        <v>3413</v>
      </c>
      <c r="C1280" t="s">
        <v>4151</v>
      </c>
      <c r="D1280" t="s">
        <v>3274</v>
      </c>
      <c r="E1280" t="s">
        <v>2369</v>
      </c>
    </row>
    <row r="1281" spans="1:5" x14ac:dyDescent="0.15">
      <c r="A1281" t="s">
        <v>6842</v>
      </c>
      <c r="B1281" t="s">
        <v>5800</v>
      </c>
      <c r="C1281" t="s">
        <v>4156</v>
      </c>
      <c r="D1281" t="s">
        <v>3274</v>
      </c>
      <c r="E1281" t="s">
        <v>4158</v>
      </c>
    </row>
    <row r="1282" spans="1:5" x14ac:dyDescent="0.15">
      <c r="A1282" t="s">
        <v>950</v>
      </c>
      <c r="B1282" t="s">
        <v>3483</v>
      </c>
      <c r="C1282" t="s">
        <v>4159</v>
      </c>
      <c r="D1282" t="s">
        <v>3274</v>
      </c>
      <c r="E1282" t="s">
        <v>4160</v>
      </c>
    </row>
    <row r="1283" spans="1:5" x14ac:dyDescent="0.15">
      <c r="A1283" t="s">
        <v>6843</v>
      </c>
      <c r="B1283" t="s">
        <v>7102</v>
      </c>
      <c r="C1283" t="s">
        <v>3037</v>
      </c>
      <c r="D1283" t="s">
        <v>3274</v>
      </c>
      <c r="E1283" t="s">
        <v>3288</v>
      </c>
    </row>
    <row r="1284" spans="1:5" x14ac:dyDescent="0.15">
      <c r="A1284" t="s">
        <v>4627</v>
      </c>
      <c r="B1284" t="s">
        <v>5571</v>
      </c>
      <c r="C1284" t="s">
        <v>1887</v>
      </c>
      <c r="D1284" t="s">
        <v>3274</v>
      </c>
      <c r="E1284" t="s">
        <v>1337</v>
      </c>
    </row>
    <row r="1285" spans="1:5" x14ac:dyDescent="0.15">
      <c r="A1285" t="s">
        <v>6844</v>
      </c>
      <c r="B1285" t="s">
        <v>4415</v>
      </c>
      <c r="C1285" t="s">
        <v>4162</v>
      </c>
      <c r="D1285" t="s">
        <v>3274</v>
      </c>
      <c r="E1285" t="s">
        <v>4163</v>
      </c>
    </row>
    <row r="1286" spans="1:5" x14ac:dyDescent="0.15">
      <c r="A1286" t="s">
        <v>6207</v>
      </c>
      <c r="B1286" t="s">
        <v>5691</v>
      </c>
      <c r="C1286" t="s">
        <v>2038</v>
      </c>
      <c r="D1286" t="s">
        <v>3274</v>
      </c>
      <c r="E1286" t="s">
        <v>3677</v>
      </c>
    </row>
    <row r="1287" spans="1:5" x14ac:dyDescent="0.15">
      <c r="A1287" t="s">
        <v>6845</v>
      </c>
      <c r="B1287" t="s">
        <v>5801</v>
      </c>
      <c r="C1287" t="s">
        <v>4165</v>
      </c>
      <c r="D1287" t="s">
        <v>3274</v>
      </c>
      <c r="E1287" t="s">
        <v>4168</v>
      </c>
    </row>
    <row r="1288" spans="1:5" x14ac:dyDescent="0.15">
      <c r="A1288" t="s">
        <v>6846</v>
      </c>
      <c r="B1288" t="s">
        <v>5804</v>
      </c>
      <c r="C1288" t="s">
        <v>4170</v>
      </c>
      <c r="D1288" t="s">
        <v>3274</v>
      </c>
      <c r="E1288" t="s">
        <v>4172</v>
      </c>
    </row>
    <row r="1289" spans="1:5" x14ac:dyDescent="0.15">
      <c r="A1289" t="s">
        <v>6847</v>
      </c>
      <c r="B1289" t="s">
        <v>5806</v>
      </c>
      <c r="C1289" t="s">
        <v>22</v>
      </c>
      <c r="D1289" t="s">
        <v>3274</v>
      </c>
      <c r="E1289" t="s">
        <v>4173</v>
      </c>
    </row>
    <row r="1290" spans="1:5" x14ac:dyDescent="0.15">
      <c r="A1290" t="s">
        <v>6848</v>
      </c>
      <c r="B1290" t="s">
        <v>5807</v>
      </c>
      <c r="C1290" t="s">
        <v>4175</v>
      </c>
      <c r="D1290" t="s">
        <v>3274</v>
      </c>
      <c r="E1290" t="s">
        <v>4038</v>
      </c>
    </row>
    <row r="1291" spans="1:5" x14ac:dyDescent="0.15">
      <c r="A1291" t="s">
        <v>6849</v>
      </c>
      <c r="B1291" t="s">
        <v>2373</v>
      </c>
      <c r="C1291" t="s">
        <v>2502</v>
      </c>
      <c r="D1291" t="s">
        <v>3274</v>
      </c>
      <c r="E1291" t="s">
        <v>4177</v>
      </c>
    </row>
    <row r="1292" spans="1:5" x14ac:dyDescent="0.15">
      <c r="A1292" t="s">
        <v>6850</v>
      </c>
      <c r="B1292" t="s">
        <v>5516</v>
      </c>
      <c r="C1292" t="s">
        <v>3762</v>
      </c>
      <c r="D1292" t="s">
        <v>3274</v>
      </c>
      <c r="E1292" t="s">
        <v>2433</v>
      </c>
    </row>
    <row r="1293" spans="1:5" x14ac:dyDescent="0.15">
      <c r="A1293" t="s">
        <v>6211</v>
      </c>
      <c r="B1293" t="s">
        <v>5808</v>
      </c>
      <c r="C1293" t="s">
        <v>4178</v>
      </c>
      <c r="D1293" t="s">
        <v>3274</v>
      </c>
      <c r="E1293" t="s">
        <v>4180</v>
      </c>
    </row>
    <row r="1294" spans="1:5" x14ac:dyDescent="0.15">
      <c r="A1294" t="s">
        <v>4212</v>
      </c>
      <c r="B1294" t="s">
        <v>757</v>
      </c>
      <c r="C1294" t="s">
        <v>2079</v>
      </c>
      <c r="D1294" t="s">
        <v>3274</v>
      </c>
      <c r="E1294" t="s">
        <v>1672</v>
      </c>
    </row>
    <row r="1295" spans="1:5" x14ac:dyDescent="0.15">
      <c r="A1295" t="s">
        <v>4447</v>
      </c>
      <c r="B1295" t="s">
        <v>5809</v>
      </c>
      <c r="C1295" t="s">
        <v>4182</v>
      </c>
      <c r="D1295" t="s">
        <v>3274</v>
      </c>
      <c r="E1295" t="s">
        <v>4184</v>
      </c>
    </row>
    <row r="1296" spans="1:5" x14ac:dyDescent="0.15">
      <c r="A1296" t="s">
        <v>6851</v>
      </c>
      <c r="B1296" t="s">
        <v>499</v>
      </c>
      <c r="C1296" t="s">
        <v>588</v>
      </c>
      <c r="D1296" t="s">
        <v>3274</v>
      </c>
      <c r="E1296" t="s">
        <v>4185</v>
      </c>
    </row>
    <row r="1297" spans="1:5" x14ac:dyDescent="0.15">
      <c r="A1297" t="s">
        <v>4188</v>
      </c>
      <c r="B1297" t="s">
        <v>7103</v>
      </c>
      <c r="C1297" t="s">
        <v>6150</v>
      </c>
      <c r="D1297" t="s">
        <v>4188</v>
      </c>
    </row>
    <row r="1298" spans="1:5" x14ac:dyDescent="0.15">
      <c r="A1298" t="s">
        <v>6852</v>
      </c>
      <c r="B1298" t="s">
        <v>5811</v>
      </c>
      <c r="C1298" t="s">
        <v>4186</v>
      </c>
      <c r="D1298" t="s">
        <v>4188</v>
      </c>
      <c r="E1298" t="s">
        <v>551</v>
      </c>
    </row>
    <row r="1299" spans="1:5" x14ac:dyDescent="0.15">
      <c r="A1299" t="s">
        <v>6853</v>
      </c>
      <c r="B1299" t="s">
        <v>5812</v>
      </c>
      <c r="C1299" t="s">
        <v>3368</v>
      </c>
      <c r="D1299" t="s">
        <v>4188</v>
      </c>
      <c r="E1299" t="s">
        <v>4190</v>
      </c>
    </row>
    <row r="1300" spans="1:5" x14ac:dyDescent="0.15">
      <c r="A1300" t="s">
        <v>1512</v>
      </c>
      <c r="B1300" t="s">
        <v>11</v>
      </c>
      <c r="C1300" t="s">
        <v>4191</v>
      </c>
      <c r="D1300" t="s">
        <v>4188</v>
      </c>
      <c r="E1300" t="s">
        <v>4192</v>
      </c>
    </row>
    <row r="1301" spans="1:5" x14ac:dyDescent="0.15">
      <c r="A1301" t="s">
        <v>6855</v>
      </c>
      <c r="B1301" t="s">
        <v>290</v>
      </c>
      <c r="C1301" t="s">
        <v>4198</v>
      </c>
      <c r="D1301" t="s">
        <v>4188</v>
      </c>
      <c r="E1301" t="s">
        <v>4199</v>
      </c>
    </row>
    <row r="1302" spans="1:5" x14ac:dyDescent="0.15">
      <c r="A1302" t="s">
        <v>6856</v>
      </c>
      <c r="B1302" t="s">
        <v>5813</v>
      </c>
      <c r="C1302" t="s">
        <v>4201</v>
      </c>
      <c r="D1302" t="s">
        <v>4188</v>
      </c>
      <c r="E1302" t="s">
        <v>4205</v>
      </c>
    </row>
    <row r="1303" spans="1:5" x14ac:dyDescent="0.15">
      <c r="A1303" t="s">
        <v>1731</v>
      </c>
      <c r="B1303" t="s">
        <v>5814</v>
      </c>
      <c r="C1303" t="s">
        <v>4207</v>
      </c>
      <c r="D1303" t="s">
        <v>4188</v>
      </c>
      <c r="E1303" t="s">
        <v>3461</v>
      </c>
    </row>
    <row r="1304" spans="1:5" x14ac:dyDescent="0.15">
      <c r="A1304" t="s">
        <v>3321</v>
      </c>
      <c r="B1304" t="s">
        <v>5815</v>
      </c>
      <c r="C1304" t="s">
        <v>4208</v>
      </c>
      <c r="D1304" t="s">
        <v>4188</v>
      </c>
      <c r="E1304" t="s">
        <v>798</v>
      </c>
    </row>
    <row r="1305" spans="1:5" x14ac:dyDescent="0.15">
      <c r="A1305" t="s">
        <v>3326</v>
      </c>
      <c r="B1305" t="s">
        <v>5816</v>
      </c>
      <c r="C1305" t="s">
        <v>1092</v>
      </c>
      <c r="D1305" t="s">
        <v>4188</v>
      </c>
      <c r="E1305" t="s">
        <v>4209</v>
      </c>
    </row>
    <row r="1306" spans="1:5" x14ac:dyDescent="0.15">
      <c r="A1306" t="s">
        <v>775</v>
      </c>
      <c r="B1306" t="s">
        <v>5817</v>
      </c>
      <c r="C1306" t="s">
        <v>4210</v>
      </c>
      <c r="D1306" t="s">
        <v>4188</v>
      </c>
      <c r="E1306" t="s">
        <v>2278</v>
      </c>
    </row>
    <row r="1307" spans="1:5" x14ac:dyDescent="0.15">
      <c r="A1307" t="s">
        <v>6857</v>
      </c>
      <c r="B1307" t="s">
        <v>685</v>
      </c>
      <c r="C1307" t="s">
        <v>4213</v>
      </c>
      <c r="D1307" t="s">
        <v>4188</v>
      </c>
      <c r="E1307" t="s">
        <v>1569</v>
      </c>
    </row>
    <row r="1308" spans="1:5" x14ac:dyDescent="0.15">
      <c r="A1308" t="s">
        <v>5580</v>
      </c>
      <c r="B1308" t="s">
        <v>5818</v>
      </c>
      <c r="C1308" t="s">
        <v>4215</v>
      </c>
      <c r="D1308" t="s">
        <v>4188</v>
      </c>
      <c r="E1308" t="s">
        <v>4216</v>
      </c>
    </row>
    <row r="1309" spans="1:5" x14ac:dyDescent="0.15">
      <c r="A1309" t="s">
        <v>6858</v>
      </c>
      <c r="B1309" t="s">
        <v>5819</v>
      </c>
      <c r="C1309" t="s">
        <v>4218</v>
      </c>
      <c r="D1309" t="s">
        <v>4188</v>
      </c>
      <c r="E1309" t="s">
        <v>4219</v>
      </c>
    </row>
    <row r="1310" spans="1:5" x14ac:dyDescent="0.15">
      <c r="A1310" t="s">
        <v>6859</v>
      </c>
      <c r="B1310" t="s">
        <v>5820</v>
      </c>
      <c r="C1310" t="s">
        <v>4220</v>
      </c>
      <c r="D1310" t="s">
        <v>4188</v>
      </c>
      <c r="E1310" t="s">
        <v>4221</v>
      </c>
    </row>
    <row r="1311" spans="1:5" x14ac:dyDescent="0.15">
      <c r="A1311" t="s">
        <v>1352</v>
      </c>
      <c r="B1311" t="s">
        <v>5822</v>
      </c>
      <c r="C1311" t="s">
        <v>4222</v>
      </c>
      <c r="D1311" t="s">
        <v>4188</v>
      </c>
      <c r="E1311" t="s">
        <v>786</v>
      </c>
    </row>
    <row r="1312" spans="1:5" x14ac:dyDescent="0.15">
      <c r="A1312" t="s">
        <v>6860</v>
      </c>
      <c r="B1312" t="s">
        <v>4047</v>
      </c>
      <c r="C1312" t="s">
        <v>5436</v>
      </c>
      <c r="D1312" t="s">
        <v>4188</v>
      </c>
      <c r="E1312" t="s">
        <v>1582</v>
      </c>
    </row>
    <row r="1313" spans="1:5" x14ac:dyDescent="0.15">
      <c r="A1313" t="s">
        <v>6861</v>
      </c>
      <c r="B1313" t="s">
        <v>2749</v>
      </c>
      <c r="C1313" t="s">
        <v>4223</v>
      </c>
      <c r="D1313" t="s">
        <v>4188</v>
      </c>
      <c r="E1313" t="s">
        <v>4225</v>
      </c>
    </row>
    <row r="1314" spans="1:5" x14ac:dyDescent="0.15">
      <c r="A1314" t="s">
        <v>6862</v>
      </c>
      <c r="B1314" t="s">
        <v>3899</v>
      </c>
      <c r="C1314" t="s">
        <v>1154</v>
      </c>
      <c r="D1314" t="s">
        <v>4188</v>
      </c>
      <c r="E1314" t="s">
        <v>4227</v>
      </c>
    </row>
    <row r="1315" spans="1:5" x14ac:dyDescent="0.15">
      <c r="A1315" t="s">
        <v>5068</v>
      </c>
      <c r="B1315" t="s">
        <v>7104</v>
      </c>
      <c r="C1315" t="s">
        <v>3272</v>
      </c>
      <c r="D1315" t="s">
        <v>4188</v>
      </c>
      <c r="E1315" t="s">
        <v>1248</v>
      </c>
    </row>
    <row r="1316" spans="1:5" x14ac:dyDescent="0.15">
      <c r="A1316" t="s">
        <v>6863</v>
      </c>
      <c r="B1316" t="s">
        <v>5824</v>
      </c>
      <c r="C1316" t="s">
        <v>4229</v>
      </c>
      <c r="D1316" t="s">
        <v>4188</v>
      </c>
      <c r="E1316" t="s">
        <v>4232</v>
      </c>
    </row>
    <row r="1317" spans="1:5" x14ac:dyDescent="0.15">
      <c r="A1317" t="s">
        <v>1709</v>
      </c>
      <c r="B1317" t="s">
        <v>5502</v>
      </c>
      <c r="C1317" t="s">
        <v>6151</v>
      </c>
      <c r="D1317" t="s">
        <v>1709</v>
      </c>
    </row>
    <row r="1318" spans="1:5" x14ac:dyDescent="0.15">
      <c r="A1318" t="s">
        <v>5544</v>
      </c>
      <c r="B1318" t="s">
        <v>5825</v>
      </c>
      <c r="C1318" t="s">
        <v>1873</v>
      </c>
      <c r="D1318" t="s">
        <v>1709</v>
      </c>
      <c r="E1318" t="s">
        <v>4233</v>
      </c>
    </row>
    <row r="1319" spans="1:5" x14ac:dyDescent="0.15">
      <c r="A1319" t="s">
        <v>6486</v>
      </c>
      <c r="B1319" t="s">
        <v>4340</v>
      </c>
      <c r="C1319" t="s">
        <v>3206</v>
      </c>
      <c r="D1319" t="s">
        <v>1709</v>
      </c>
      <c r="E1319" t="s">
        <v>4217</v>
      </c>
    </row>
    <row r="1320" spans="1:5" x14ac:dyDescent="0.15">
      <c r="A1320" t="s">
        <v>6864</v>
      </c>
      <c r="B1320" t="s">
        <v>5826</v>
      </c>
      <c r="C1320" t="s">
        <v>1031</v>
      </c>
      <c r="D1320" t="s">
        <v>1709</v>
      </c>
      <c r="E1320" t="s">
        <v>4236</v>
      </c>
    </row>
    <row r="1321" spans="1:5" x14ac:dyDescent="0.15">
      <c r="A1321" t="s">
        <v>1770</v>
      </c>
      <c r="B1321" t="s">
        <v>5827</v>
      </c>
      <c r="C1321" t="s">
        <v>4239</v>
      </c>
      <c r="D1321" t="s">
        <v>1709</v>
      </c>
      <c r="E1321" t="s">
        <v>3731</v>
      </c>
    </row>
    <row r="1322" spans="1:5" x14ac:dyDescent="0.15">
      <c r="A1322" t="s">
        <v>2810</v>
      </c>
      <c r="B1322" t="s">
        <v>4281</v>
      </c>
      <c r="C1322" t="s">
        <v>4241</v>
      </c>
      <c r="D1322" t="s">
        <v>1709</v>
      </c>
      <c r="E1322" t="s">
        <v>4242</v>
      </c>
    </row>
    <row r="1323" spans="1:5" x14ac:dyDescent="0.15">
      <c r="A1323" t="s">
        <v>6865</v>
      </c>
      <c r="B1323" t="s">
        <v>4771</v>
      </c>
      <c r="C1323" t="s">
        <v>2023</v>
      </c>
      <c r="D1323" t="s">
        <v>1709</v>
      </c>
      <c r="E1323" t="s">
        <v>4007</v>
      </c>
    </row>
    <row r="1324" spans="1:5" x14ac:dyDescent="0.15">
      <c r="A1324" t="s">
        <v>1062</v>
      </c>
      <c r="B1324" t="s">
        <v>5828</v>
      </c>
      <c r="C1324" t="s">
        <v>4003</v>
      </c>
      <c r="D1324" t="s">
        <v>1709</v>
      </c>
      <c r="E1324" t="s">
        <v>4244</v>
      </c>
    </row>
    <row r="1325" spans="1:5" x14ac:dyDescent="0.15">
      <c r="A1325" t="s">
        <v>6025</v>
      </c>
      <c r="B1325" t="s">
        <v>754</v>
      </c>
      <c r="C1325" t="s">
        <v>3625</v>
      </c>
      <c r="D1325" t="s">
        <v>1709</v>
      </c>
      <c r="E1325" t="s">
        <v>3777</v>
      </c>
    </row>
    <row r="1326" spans="1:5" x14ac:dyDescent="0.15">
      <c r="A1326" t="s">
        <v>334</v>
      </c>
      <c r="B1326" t="s">
        <v>1053</v>
      </c>
      <c r="C1326" t="s">
        <v>4246</v>
      </c>
      <c r="D1326" t="s">
        <v>1709</v>
      </c>
      <c r="E1326" t="s">
        <v>4155</v>
      </c>
    </row>
    <row r="1327" spans="1:5" x14ac:dyDescent="0.15">
      <c r="A1327" t="s">
        <v>6866</v>
      </c>
      <c r="B1327" t="s">
        <v>5829</v>
      </c>
      <c r="C1327" t="s">
        <v>4247</v>
      </c>
      <c r="D1327" t="s">
        <v>1709</v>
      </c>
      <c r="E1327" t="s">
        <v>3885</v>
      </c>
    </row>
    <row r="1328" spans="1:5" x14ac:dyDescent="0.15">
      <c r="A1328" t="s">
        <v>6867</v>
      </c>
      <c r="B1328" t="s">
        <v>1226</v>
      </c>
      <c r="C1328" t="s">
        <v>2935</v>
      </c>
      <c r="D1328" t="s">
        <v>1709</v>
      </c>
      <c r="E1328" t="s">
        <v>4248</v>
      </c>
    </row>
    <row r="1329" spans="1:5" x14ac:dyDescent="0.15">
      <c r="A1329" t="s">
        <v>4380</v>
      </c>
      <c r="B1329" t="s">
        <v>2431</v>
      </c>
      <c r="C1329" t="s">
        <v>1860</v>
      </c>
      <c r="D1329" t="s">
        <v>1709</v>
      </c>
      <c r="E1329" t="s">
        <v>1223</v>
      </c>
    </row>
    <row r="1330" spans="1:5" x14ac:dyDescent="0.15">
      <c r="A1330" t="s">
        <v>303</v>
      </c>
      <c r="B1330" t="s">
        <v>5830</v>
      </c>
      <c r="C1330" t="s">
        <v>2533</v>
      </c>
      <c r="D1330" t="s">
        <v>1709</v>
      </c>
      <c r="E1330" t="s">
        <v>71</v>
      </c>
    </row>
    <row r="1331" spans="1:5" x14ac:dyDescent="0.15">
      <c r="A1331" t="s">
        <v>1944</v>
      </c>
      <c r="B1331" t="s">
        <v>3093</v>
      </c>
      <c r="C1331" t="s">
        <v>4250</v>
      </c>
      <c r="D1331" t="s">
        <v>1709</v>
      </c>
      <c r="E1331" t="s">
        <v>4251</v>
      </c>
    </row>
    <row r="1332" spans="1:5" x14ac:dyDescent="0.15">
      <c r="A1332" t="s">
        <v>5445</v>
      </c>
      <c r="B1332" t="s">
        <v>5832</v>
      </c>
      <c r="C1332" t="s">
        <v>4254</v>
      </c>
      <c r="D1332" t="s">
        <v>1709</v>
      </c>
      <c r="E1332" t="s">
        <v>4255</v>
      </c>
    </row>
    <row r="1333" spans="1:5" x14ac:dyDescent="0.15">
      <c r="A1333" t="s">
        <v>592</v>
      </c>
      <c r="B1333" t="s">
        <v>5833</v>
      </c>
      <c r="C1333" t="s">
        <v>537</v>
      </c>
      <c r="D1333" t="s">
        <v>1709</v>
      </c>
      <c r="E1333" t="s">
        <v>413</v>
      </c>
    </row>
    <row r="1334" spans="1:5" x14ac:dyDescent="0.15">
      <c r="A1334" t="s">
        <v>6868</v>
      </c>
      <c r="B1334" t="s">
        <v>5421</v>
      </c>
      <c r="C1334" t="s">
        <v>4260</v>
      </c>
      <c r="D1334" t="s">
        <v>1709</v>
      </c>
      <c r="E1334" t="s">
        <v>1803</v>
      </c>
    </row>
    <row r="1335" spans="1:5" x14ac:dyDescent="0.15">
      <c r="A1335" t="s">
        <v>6292</v>
      </c>
      <c r="B1335" t="s">
        <v>5834</v>
      </c>
      <c r="C1335" t="s">
        <v>2230</v>
      </c>
      <c r="D1335" t="s">
        <v>1709</v>
      </c>
      <c r="E1335" t="s">
        <v>3345</v>
      </c>
    </row>
    <row r="1336" spans="1:5" x14ac:dyDescent="0.15">
      <c r="A1336" t="s">
        <v>6644</v>
      </c>
      <c r="B1336" t="s">
        <v>471</v>
      </c>
      <c r="C1336" t="s">
        <v>4194</v>
      </c>
      <c r="D1336" t="s">
        <v>1709</v>
      </c>
      <c r="E1336" t="s">
        <v>3457</v>
      </c>
    </row>
    <row r="1337" spans="1:5" x14ac:dyDescent="0.15">
      <c r="A1337" t="s">
        <v>4261</v>
      </c>
      <c r="B1337" t="s">
        <v>7105</v>
      </c>
      <c r="C1337" t="s">
        <v>6152</v>
      </c>
      <c r="D1337" t="s">
        <v>4261</v>
      </c>
    </row>
    <row r="1338" spans="1:5" x14ac:dyDescent="0.15">
      <c r="A1338" t="s">
        <v>2252</v>
      </c>
      <c r="B1338" t="s">
        <v>3734</v>
      </c>
      <c r="C1338" t="s">
        <v>317</v>
      </c>
      <c r="D1338" t="s">
        <v>4261</v>
      </c>
      <c r="E1338" t="s">
        <v>2981</v>
      </c>
    </row>
    <row r="1339" spans="1:5" x14ac:dyDescent="0.15">
      <c r="A1339" t="s">
        <v>2080</v>
      </c>
      <c r="B1339" t="s">
        <v>315</v>
      </c>
      <c r="C1339" t="s">
        <v>4263</v>
      </c>
      <c r="D1339" t="s">
        <v>4261</v>
      </c>
      <c r="E1339" t="s">
        <v>2911</v>
      </c>
    </row>
    <row r="1340" spans="1:5" x14ac:dyDescent="0.15">
      <c r="A1340" t="s">
        <v>6869</v>
      </c>
      <c r="B1340" t="s">
        <v>5773</v>
      </c>
      <c r="C1340" t="s">
        <v>4264</v>
      </c>
      <c r="D1340" t="s">
        <v>4261</v>
      </c>
      <c r="E1340" t="s">
        <v>2596</v>
      </c>
    </row>
    <row r="1341" spans="1:5" x14ac:dyDescent="0.15">
      <c r="A1341" t="s">
        <v>4886</v>
      </c>
      <c r="B1341" t="s">
        <v>5835</v>
      </c>
      <c r="C1341" t="s">
        <v>439</v>
      </c>
      <c r="D1341" t="s">
        <v>4261</v>
      </c>
      <c r="E1341" t="s">
        <v>4265</v>
      </c>
    </row>
    <row r="1342" spans="1:5" x14ac:dyDescent="0.15">
      <c r="A1342" t="s">
        <v>6870</v>
      </c>
      <c r="B1342" t="s">
        <v>5836</v>
      </c>
      <c r="C1342" t="s">
        <v>4266</v>
      </c>
      <c r="D1342" t="s">
        <v>4261</v>
      </c>
      <c r="E1342" t="s">
        <v>4228</v>
      </c>
    </row>
    <row r="1343" spans="1:5" x14ac:dyDescent="0.15">
      <c r="A1343" t="s">
        <v>86</v>
      </c>
      <c r="B1343" t="s">
        <v>5837</v>
      </c>
      <c r="C1343" t="s">
        <v>4268</v>
      </c>
      <c r="D1343" t="s">
        <v>4261</v>
      </c>
      <c r="E1343" t="s">
        <v>1253</v>
      </c>
    </row>
    <row r="1344" spans="1:5" x14ac:dyDescent="0.15">
      <c r="A1344" t="s">
        <v>6871</v>
      </c>
      <c r="B1344" t="s">
        <v>1268</v>
      </c>
      <c r="C1344" t="s">
        <v>3374</v>
      </c>
      <c r="D1344" t="s">
        <v>4261</v>
      </c>
      <c r="E1344" t="s">
        <v>2721</v>
      </c>
    </row>
    <row r="1345" spans="1:5" x14ac:dyDescent="0.15">
      <c r="A1345" t="s">
        <v>6872</v>
      </c>
      <c r="B1345" t="s">
        <v>5838</v>
      </c>
      <c r="C1345" t="s">
        <v>4270</v>
      </c>
      <c r="D1345" t="s">
        <v>4261</v>
      </c>
      <c r="E1345" t="s">
        <v>4271</v>
      </c>
    </row>
    <row r="1346" spans="1:5" x14ac:dyDescent="0.15">
      <c r="A1346" t="s">
        <v>6873</v>
      </c>
      <c r="B1346" t="s">
        <v>5839</v>
      </c>
      <c r="C1346" t="s">
        <v>4059</v>
      </c>
      <c r="D1346" t="s">
        <v>4261</v>
      </c>
      <c r="E1346" t="s">
        <v>4272</v>
      </c>
    </row>
    <row r="1347" spans="1:5" x14ac:dyDescent="0.15">
      <c r="A1347" t="s">
        <v>4483</v>
      </c>
      <c r="B1347" t="s">
        <v>5841</v>
      </c>
      <c r="C1347" t="s">
        <v>4273</v>
      </c>
      <c r="D1347" t="s">
        <v>4261</v>
      </c>
      <c r="E1347" t="s">
        <v>4274</v>
      </c>
    </row>
    <row r="1348" spans="1:5" x14ac:dyDescent="0.15">
      <c r="A1348" t="s">
        <v>6874</v>
      </c>
      <c r="B1348" t="s">
        <v>1841</v>
      </c>
      <c r="C1348" t="s">
        <v>4276</v>
      </c>
      <c r="D1348" t="s">
        <v>4261</v>
      </c>
      <c r="E1348" t="s">
        <v>3051</v>
      </c>
    </row>
    <row r="1349" spans="1:5" x14ac:dyDescent="0.15">
      <c r="A1349" t="s">
        <v>1249</v>
      </c>
      <c r="B1349" t="s">
        <v>2258</v>
      </c>
      <c r="C1349" t="s">
        <v>4278</v>
      </c>
      <c r="D1349" t="s">
        <v>4261</v>
      </c>
      <c r="E1349" t="s">
        <v>3973</v>
      </c>
    </row>
    <row r="1350" spans="1:5" x14ac:dyDescent="0.15">
      <c r="A1350" t="s">
        <v>78</v>
      </c>
      <c r="B1350" t="s">
        <v>5842</v>
      </c>
      <c r="C1350" t="s">
        <v>4279</v>
      </c>
      <c r="D1350" t="s">
        <v>4261</v>
      </c>
      <c r="E1350" t="s">
        <v>933</v>
      </c>
    </row>
    <row r="1351" spans="1:5" x14ac:dyDescent="0.15">
      <c r="A1351" t="s">
        <v>5751</v>
      </c>
      <c r="B1351" t="s">
        <v>5844</v>
      </c>
      <c r="C1351" t="s">
        <v>4280</v>
      </c>
      <c r="D1351" t="s">
        <v>4261</v>
      </c>
      <c r="E1351" t="s">
        <v>4283</v>
      </c>
    </row>
    <row r="1352" spans="1:5" x14ac:dyDescent="0.15">
      <c r="A1352" t="s">
        <v>6875</v>
      </c>
      <c r="B1352" t="s">
        <v>5845</v>
      </c>
      <c r="C1352" t="s">
        <v>1883</v>
      </c>
      <c r="D1352" t="s">
        <v>4261</v>
      </c>
      <c r="E1352" t="s">
        <v>582</v>
      </c>
    </row>
    <row r="1353" spans="1:5" x14ac:dyDescent="0.15">
      <c r="A1353" t="s">
        <v>2759</v>
      </c>
      <c r="B1353" t="s">
        <v>220</v>
      </c>
      <c r="C1353" t="s">
        <v>541</v>
      </c>
      <c r="D1353" t="s">
        <v>4261</v>
      </c>
      <c r="E1353" t="s">
        <v>4284</v>
      </c>
    </row>
    <row r="1354" spans="1:5" x14ac:dyDescent="0.15">
      <c r="A1354" t="s">
        <v>901</v>
      </c>
      <c r="B1354" t="s">
        <v>5846</v>
      </c>
      <c r="C1354" t="s">
        <v>2077</v>
      </c>
      <c r="D1354" t="s">
        <v>4261</v>
      </c>
      <c r="E1354" t="s">
        <v>4289</v>
      </c>
    </row>
    <row r="1355" spans="1:5" x14ac:dyDescent="0.15">
      <c r="A1355" t="s">
        <v>6876</v>
      </c>
      <c r="B1355" t="s">
        <v>3193</v>
      </c>
      <c r="C1355" t="s">
        <v>4290</v>
      </c>
      <c r="D1355" t="s">
        <v>4261</v>
      </c>
      <c r="E1355" t="s">
        <v>4291</v>
      </c>
    </row>
    <row r="1356" spans="1:5" x14ac:dyDescent="0.15">
      <c r="A1356" t="s">
        <v>6877</v>
      </c>
      <c r="B1356" t="s">
        <v>4464</v>
      </c>
      <c r="C1356" t="s">
        <v>3893</v>
      </c>
      <c r="D1356" t="s">
        <v>4261</v>
      </c>
      <c r="E1356" t="s">
        <v>1115</v>
      </c>
    </row>
    <row r="1357" spans="1:5" x14ac:dyDescent="0.15">
      <c r="A1357" t="s">
        <v>2143</v>
      </c>
      <c r="B1357" t="s">
        <v>5847</v>
      </c>
      <c r="C1357" t="s">
        <v>4292</v>
      </c>
      <c r="D1357" t="s">
        <v>4261</v>
      </c>
      <c r="E1357" t="s">
        <v>4294</v>
      </c>
    </row>
    <row r="1358" spans="1:5" x14ac:dyDescent="0.15">
      <c r="A1358" t="s">
        <v>6878</v>
      </c>
      <c r="B1358" t="s">
        <v>2698</v>
      </c>
      <c r="C1358" t="s">
        <v>4295</v>
      </c>
      <c r="D1358" t="s">
        <v>4261</v>
      </c>
      <c r="E1358" t="s">
        <v>4297</v>
      </c>
    </row>
    <row r="1359" spans="1:5" x14ac:dyDescent="0.15">
      <c r="A1359" t="s">
        <v>6879</v>
      </c>
      <c r="B1359" t="s">
        <v>5848</v>
      </c>
      <c r="C1359" t="s">
        <v>3636</v>
      </c>
      <c r="D1359" t="s">
        <v>4261</v>
      </c>
      <c r="E1359" t="s">
        <v>3798</v>
      </c>
    </row>
    <row r="1360" spans="1:5" x14ac:dyDescent="0.15">
      <c r="A1360" t="s">
        <v>2232</v>
      </c>
      <c r="B1360" t="s">
        <v>5850</v>
      </c>
      <c r="C1360" t="s">
        <v>1959</v>
      </c>
      <c r="D1360" t="s">
        <v>4261</v>
      </c>
      <c r="E1360" t="s">
        <v>3173</v>
      </c>
    </row>
    <row r="1361" spans="1:5" x14ac:dyDescent="0.15">
      <c r="A1361" t="s">
        <v>2838</v>
      </c>
      <c r="B1361" t="s">
        <v>5851</v>
      </c>
      <c r="C1361" t="s">
        <v>4298</v>
      </c>
      <c r="D1361" t="s">
        <v>4261</v>
      </c>
      <c r="E1361" t="s">
        <v>4299</v>
      </c>
    </row>
    <row r="1362" spans="1:5" x14ac:dyDescent="0.15">
      <c r="A1362" t="s">
        <v>3642</v>
      </c>
      <c r="B1362" t="s">
        <v>4259</v>
      </c>
      <c r="C1362" t="s">
        <v>4301</v>
      </c>
      <c r="D1362" t="s">
        <v>4261</v>
      </c>
      <c r="E1362" t="s">
        <v>3083</v>
      </c>
    </row>
    <row r="1363" spans="1:5" x14ac:dyDescent="0.15">
      <c r="A1363" t="s">
        <v>6880</v>
      </c>
      <c r="B1363" t="s">
        <v>3038</v>
      </c>
      <c r="C1363" t="s">
        <v>4302</v>
      </c>
      <c r="D1363" t="s">
        <v>4261</v>
      </c>
      <c r="E1363" t="s">
        <v>2031</v>
      </c>
    </row>
    <row r="1364" spans="1:5" x14ac:dyDescent="0.15">
      <c r="A1364" t="s">
        <v>6881</v>
      </c>
      <c r="B1364" t="s">
        <v>5852</v>
      </c>
      <c r="C1364" t="s">
        <v>4303</v>
      </c>
      <c r="D1364" t="s">
        <v>4261</v>
      </c>
      <c r="E1364" t="s">
        <v>4305</v>
      </c>
    </row>
    <row r="1365" spans="1:5" x14ac:dyDescent="0.15">
      <c r="A1365" t="s">
        <v>4307</v>
      </c>
      <c r="B1365" t="s">
        <v>6770</v>
      </c>
      <c r="C1365" t="s">
        <v>6153</v>
      </c>
      <c r="D1365" t="s">
        <v>4307</v>
      </c>
    </row>
    <row r="1366" spans="1:5" x14ac:dyDescent="0.15">
      <c r="A1366" t="s">
        <v>6882</v>
      </c>
      <c r="B1366" t="s">
        <v>5853</v>
      </c>
      <c r="C1366" t="s">
        <v>4306</v>
      </c>
      <c r="D1366" t="s">
        <v>4307</v>
      </c>
      <c r="E1366" t="s">
        <v>4308</v>
      </c>
    </row>
    <row r="1367" spans="1:5" x14ac:dyDescent="0.15">
      <c r="A1367" t="s">
        <v>6744</v>
      </c>
      <c r="B1367" t="s">
        <v>1173</v>
      </c>
      <c r="C1367" t="s">
        <v>3430</v>
      </c>
      <c r="D1367" t="s">
        <v>4307</v>
      </c>
      <c r="E1367" t="s">
        <v>4310</v>
      </c>
    </row>
    <row r="1368" spans="1:5" x14ac:dyDescent="0.15">
      <c r="A1368" t="s">
        <v>6883</v>
      </c>
      <c r="B1368" t="s">
        <v>2873</v>
      </c>
      <c r="C1368" t="s">
        <v>4314</v>
      </c>
      <c r="D1368" t="s">
        <v>4307</v>
      </c>
      <c r="E1368" t="s">
        <v>627</v>
      </c>
    </row>
    <row r="1369" spans="1:5" x14ac:dyDescent="0.15">
      <c r="A1369" t="s">
        <v>6884</v>
      </c>
      <c r="B1369" t="s">
        <v>454</v>
      </c>
      <c r="C1369" t="s">
        <v>1413</v>
      </c>
      <c r="D1369" t="s">
        <v>4307</v>
      </c>
      <c r="E1369" t="s">
        <v>2066</v>
      </c>
    </row>
    <row r="1370" spans="1:5" x14ac:dyDescent="0.15">
      <c r="A1370" t="s">
        <v>5379</v>
      </c>
      <c r="B1370" t="s">
        <v>5855</v>
      </c>
      <c r="C1370" t="s">
        <v>4316</v>
      </c>
      <c r="D1370" t="s">
        <v>4307</v>
      </c>
      <c r="E1370" t="s">
        <v>4317</v>
      </c>
    </row>
    <row r="1371" spans="1:5" x14ac:dyDescent="0.15">
      <c r="A1371" t="s">
        <v>1015</v>
      </c>
      <c r="B1371" t="s">
        <v>5423</v>
      </c>
      <c r="C1371" t="s">
        <v>4318</v>
      </c>
      <c r="D1371" t="s">
        <v>4307</v>
      </c>
      <c r="E1371" t="s">
        <v>4321</v>
      </c>
    </row>
    <row r="1372" spans="1:5" x14ac:dyDescent="0.15">
      <c r="A1372" t="s">
        <v>1127</v>
      </c>
      <c r="B1372" t="s">
        <v>5027</v>
      </c>
      <c r="C1372" t="s">
        <v>6154</v>
      </c>
      <c r="D1372" t="s">
        <v>4307</v>
      </c>
      <c r="E1372" t="s">
        <v>555</v>
      </c>
    </row>
    <row r="1373" spans="1:5" x14ac:dyDescent="0.15">
      <c r="A1373" t="s">
        <v>6780</v>
      </c>
      <c r="B1373" t="s">
        <v>5856</v>
      </c>
      <c r="C1373" t="s">
        <v>4060</v>
      </c>
      <c r="D1373" t="s">
        <v>4307</v>
      </c>
      <c r="E1373" t="s">
        <v>4322</v>
      </c>
    </row>
    <row r="1374" spans="1:5" x14ac:dyDescent="0.15">
      <c r="A1374" t="s">
        <v>3517</v>
      </c>
      <c r="B1374" t="s">
        <v>2617</v>
      </c>
      <c r="C1374" t="s">
        <v>3840</v>
      </c>
      <c r="D1374" t="s">
        <v>4307</v>
      </c>
      <c r="E1374" t="s">
        <v>3557</v>
      </c>
    </row>
    <row r="1375" spans="1:5" x14ac:dyDescent="0.15">
      <c r="A1375" t="s">
        <v>2274</v>
      </c>
      <c r="B1375" t="s">
        <v>4361</v>
      </c>
      <c r="C1375" t="s">
        <v>3275</v>
      </c>
      <c r="D1375" t="s">
        <v>4307</v>
      </c>
      <c r="E1375" t="s">
        <v>3754</v>
      </c>
    </row>
    <row r="1376" spans="1:5" x14ac:dyDescent="0.15">
      <c r="A1376" t="s">
        <v>6024</v>
      </c>
      <c r="B1376" t="s">
        <v>5857</v>
      </c>
      <c r="C1376" t="s">
        <v>982</v>
      </c>
      <c r="D1376" t="s">
        <v>4307</v>
      </c>
      <c r="E1376" t="s">
        <v>4323</v>
      </c>
    </row>
    <row r="1377" spans="1:5" x14ac:dyDescent="0.15">
      <c r="A1377" t="s">
        <v>6885</v>
      </c>
      <c r="B1377" t="s">
        <v>5859</v>
      </c>
      <c r="C1377" t="s">
        <v>3440</v>
      </c>
      <c r="D1377" t="s">
        <v>4307</v>
      </c>
      <c r="E1377" t="s">
        <v>1762</v>
      </c>
    </row>
    <row r="1378" spans="1:5" x14ac:dyDescent="0.15">
      <c r="A1378" t="s">
        <v>6886</v>
      </c>
      <c r="B1378" t="s">
        <v>4591</v>
      </c>
      <c r="C1378" t="s">
        <v>481</v>
      </c>
      <c r="D1378" t="s">
        <v>4307</v>
      </c>
      <c r="E1378" t="s">
        <v>4324</v>
      </c>
    </row>
    <row r="1379" spans="1:5" x14ac:dyDescent="0.15">
      <c r="A1379" t="s">
        <v>4234</v>
      </c>
      <c r="B1379" t="s">
        <v>5861</v>
      </c>
      <c r="C1379" t="s">
        <v>1651</v>
      </c>
      <c r="D1379" t="s">
        <v>4307</v>
      </c>
      <c r="E1379" t="s">
        <v>4325</v>
      </c>
    </row>
    <row r="1380" spans="1:5" x14ac:dyDescent="0.15">
      <c r="A1380" t="s">
        <v>6887</v>
      </c>
      <c r="B1380" t="s">
        <v>5862</v>
      </c>
      <c r="C1380" t="s">
        <v>1075</v>
      </c>
      <c r="D1380" t="s">
        <v>4307</v>
      </c>
      <c r="E1380" t="s">
        <v>4328</v>
      </c>
    </row>
    <row r="1381" spans="1:5" x14ac:dyDescent="0.15">
      <c r="A1381" t="s">
        <v>1202</v>
      </c>
      <c r="B1381" t="s">
        <v>5805</v>
      </c>
      <c r="C1381" t="s">
        <v>4330</v>
      </c>
      <c r="D1381" t="s">
        <v>4307</v>
      </c>
      <c r="E1381" t="s">
        <v>4333</v>
      </c>
    </row>
    <row r="1382" spans="1:5" x14ac:dyDescent="0.15">
      <c r="A1382" t="s">
        <v>6888</v>
      </c>
      <c r="B1382" t="s">
        <v>5864</v>
      </c>
      <c r="C1382" t="s">
        <v>1879</v>
      </c>
      <c r="D1382" t="s">
        <v>4307</v>
      </c>
      <c r="E1382" t="s">
        <v>4334</v>
      </c>
    </row>
    <row r="1383" spans="1:5" x14ac:dyDescent="0.15">
      <c r="A1383" t="s">
        <v>4840</v>
      </c>
      <c r="B1383" t="s">
        <v>1021</v>
      </c>
      <c r="C1383" t="s">
        <v>4335</v>
      </c>
      <c r="D1383" t="s">
        <v>4307</v>
      </c>
      <c r="E1383" t="s">
        <v>4336</v>
      </c>
    </row>
    <row r="1384" spans="1:5" x14ac:dyDescent="0.15">
      <c r="A1384" t="s">
        <v>5500</v>
      </c>
      <c r="B1384" t="s">
        <v>5865</v>
      </c>
      <c r="C1384" t="s">
        <v>4085</v>
      </c>
      <c r="D1384" t="s">
        <v>4307</v>
      </c>
      <c r="E1384" t="s">
        <v>2511</v>
      </c>
    </row>
    <row r="1385" spans="1:5" x14ac:dyDescent="0.15">
      <c r="A1385" t="s">
        <v>2276</v>
      </c>
      <c r="B1385" t="s">
        <v>5866</v>
      </c>
      <c r="C1385" t="s">
        <v>4337</v>
      </c>
      <c r="D1385" t="s">
        <v>4307</v>
      </c>
      <c r="E1385" t="s">
        <v>4339</v>
      </c>
    </row>
    <row r="1386" spans="1:5" x14ac:dyDescent="0.15">
      <c r="A1386" t="s">
        <v>465</v>
      </c>
      <c r="B1386" t="s">
        <v>5867</v>
      </c>
      <c r="C1386" t="s">
        <v>3155</v>
      </c>
      <c r="D1386" t="s">
        <v>4307</v>
      </c>
      <c r="E1386" t="s">
        <v>4341</v>
      </c>
    </row>
    <row r="1387" spans="1:5" x14ac:dyDescent="0.15">
      <c r="A1387" t="s">
        <v>6889</v>
      </c>
      <c r="B1387" t="s">
        <v>5868</v>
      </c>
      <c r="C1387" t="s">
        <v>4342</v>
      </c>
      <c r="D1387" t="s">
        <v>4307</v>
      </c>
      <c r="E1387" t="s">
        <v>4344</v>
      </c>
    </row>
    <row r="1388" spans="1:5" x14ac:dyDescent="0.15">
      <c r="A1388" t="s">
        <v>6890</v>
      </c>
      <c r="B1388" t="s">
        <v>4711</v>
      </c>
      <c r="C1388" t="s">
        <v>4346</v>
      </c>
      <c r="D1388" t="s">
        <v>4307</v>
      </c>
      <c r="E1388" t="s">
        <v>3825</v>
      </c>
    </row>
    <row r="1389" spans="1:5" x14ac:dyDescent="0.15">
      <c r="A1389" t="s">
        <v>2446</v>
      </c>
      <c r="B1389" t="s">
        <v>7106</v>
      </c>
      <c r="C1389" t="s">
        <v>6155</v>
      </c>
      <c r="D1389" t="s">
        <v>2446</v>
      </c>
    </row>
    <row r="1390" spans="1:5" x14ac:dyDescent="0.15">
      <c r="A1390" t="s">
        <v>5019</v>
      </c>
      <c r="B1390" t="s">
        <v>1179</v>
      </c>
      <c r="C1390" t="s">
        <v>4315</v>
      </c>
      <c r="D1390" t="s">
        <v>2446</v>
      </c>
      <c r="E1390" t="s">
        <v>1845</v>
      </c>
    </row>
    <row r="1391" spans="1:5" x14ac:dyDescent="0.15">
      <c r="A1391" t="s">
        <v>5656</v>
      </c>
      <c r="B1391" t="s">
        <v>5870</v>
      </c>
      <c r="C1391" t="s">
        <v>2308</v>
      </c>
      <c r="D1391" t="s">
        <v>2446</v>
      </c>
      <c r="E1391" t="s">
        <v>4347</v>
      </c>
    </row>
    <row r="1392" spans="1:5" x14ac:dyDescent="0.15">
      <c r="A1392" t="s">
        <v>6891</v>
      </c>
      <c r="B1392" t="s">
        <v>5872</v>
      </c>
      <c r="C1392" t="s">
        <v>4348</v>
      </c>
      <c r="D1392" t="s">
        <v>2446</v>
      </c>
      <c r="E1392" t="s">
        <v>3269</v>
      </c>
    </row>
    <row r="1393" spans="1:5" x14ac:dyDescent="0.15">
      <c r="A1393" t="s">
        <v>6130</v>
      </c>
      <c r="B1393" t="s">
        <v>5873</v>
      </c>
      <c r="C1393" t="s">
        <v>4350</v>
      </c>
      <c r="D1393" t="s">
        <v>2446</v>
      </c>
      <c r="E1393" t="s">
        <v>3995</v>
      </c>
    </row>
    <row r="1394" spans="1:5" x14ac:dyDescent="0.15">
      <c r="A1394" t="s">
        <v>5921</v>
      </c>
      <c r="B1394" t="s">
        <v>5874</v>
      </c>
      <c r="C1394" t="s">
        <v>4351</v>
      </c>
      <c r="D1394" t="s">
        <v>2446</v>
      </c>
      <c r="E1394" t="s">
        <v>3156</v>
      </c>
    </row>
    <row r="1395" spans="1:5" x14ac:dyDescent="0.15">
      <c r="A1395" t="s">
        <v>6892</v>
      </c>
      <c r="B1395" t="s">
        <v>853</v>
      </c>
      <c r="C1395" t="s">
        <v>4352</v>
      </c>
      <c r="D1395" t="s">
        <v>2446</v>
      </c>
      <c r="E1395" t="s">
        <v>4355</v>
      </c>
    </row>
    <row r="1396" spans="1:5" x14ac:dyDescent="0.15">
      <c r="A1396" t="s">
        <v>6426</v>
      </c>
      <c r="B1396" t="s">
        <v>192</v>
      </c>
      <c r="C1396" t="s">
        <v>4357</v>
      </c>
      <c r="D1396" t="s">
        <v>2446</v>
      </c>
      <c r="E1396" t="s">
        <v>4360</v>
      </c>
    </row>
    <row r="1397" spans="1:5" x14ac:dyDescent="0.15">
      <c r="A1397" t="s">
        <v>6893</v>
      </c>
      <c r="B1397" t="s">
        <v>4607</v>
      </c>
      <c r="C1397" t="s">
        <v>273</v>
      </c>
      <c r="D1397" t="s">
        <v>2446</v>
      </c>
      <c r="E1397" t="s">
        <v>4362</v>
      </c>
    </row>
    <row r="1398" spans="1:5" x14ac:dyDescent="0.15">
      <c r="A1398" t="s">
        <v>5282</v>
      </c>
      <c r="B1398" t="s">
        <v>5875</v>
      </c>
      <c r="C1398" t="s">
        <v>4363</v>
      </c>
      <c r="D1398" t="s">
        <v>2446</v>
      </c>
      <c r="E1398" t="s">
        <v>358</v>
      </c>
    </row>
    <row r="1399" spans="1:5" x14ac:dyDescent="0.15">
      <c r="A1399" t="s">
        <v>882</v>
      </c>
      <c r="B1399" t="s">
        <v>5344</v>
      </c>
      <c r="C1399" t="s">
        <v>2348</v>
      </c>
      <c r="D1399" t="s">
        <v>2446</v>
      </c>
      <c r="E1399" t="s">
        <v>4365</v>
      </c>
    </row>
    <row r="1400" spans="1:5" x14ac:dyDescent="0.15">
      <c r="A1400" t="s">
        <v>6894</v>
      </c>
      <c r="B1400" t="s">
        <v>4258</v>
      </c>
      <c r="C1400" t="s">
        <v>4366</v>
      </c>
      <c r="D1400" t="s">
        <v>2446</v>
      </c>
      <c r="E1400" t="s">
        <v>2809</v>
      </c>
    </row>
    <row r="1401" spans="1:5" x14ac:dyDescent="0.15">
      <c r="A1401" t="s">
        <v>5304</v>
      </c>
      <c r="B1401" t="s">
        <v>4075</v>
      </c>
      <c r="C1401" t="s">
        <v>266</v>
      </c>
      <c r="D1401" t="s">
        <v>2446</v>
      </c>
      <c r="E1401" t="s">
        <v>3074</v>
      </c>
    </row>
    <row r="1402" spans="1:5" x14ac:dyDescent="0.15">
      <c r="A1402" t="s">
        <v>6767</v>
      </c>
      <c r="B1402" t="s">
        <v>2410</v>
      </c>
      <c r="C1402" t="s">
        <v>4367</v>
      </c>
      <c r="D1402" t="s">
        <v>2446</v>
      </c>
      <c r="E1402" t="s">
        <v>4312</v>
      </c>
    </row>
    <row r="1403" spans="1:5" x14ac:dyDescent="0.15">
      <c r="A1403" t="s">
        <v>6895</v>
      </c>
      <c r="B1403" t="s">
        <v>5301</v>
      </c>
      <c r="C1403" t="s">
        <v>69</v>
      </c>
      <c r="D1403" t="s">
        <v>2446</v>
      </c>
      <c r="E1403" t="s">
        <v>2543</v>
      </c>
    </row>
    <row r="1404" spans="1:5" x14ac:dyDescent="0.15">
      <c r="A1404" t="s">
        <v>6896</v>
      </c>
      <c r="B1404" t="s">
        <v>4157</v>
      </c>
      <c r="C1404" t="s">
        <v>3329</v>
      </c>
      <c r="D1404" t="s">
        <v>2446</v>
      </c>
      <c r="E1404" t="s">
        <v>2261</v>
      </c>
    </row>
    <row r="1405" spans="1:5" x14ac:dyDescent="0.15">
      <c r="A1405" t="s">
        <v>6897</v>
      </c>
      <c r="B1405" t="s">
        <v>4304</v>
      </c>
      <c r="C1405" t="s">
        <v>4107</v>
      </c>
      <c r="D1405" t="s">
        <v>2446</v>
      </c>
      <c r="E1405" t="s">
        <v>4041</v>
      </c>
    </row>
    <row r="1406" spans="1:5" x14ac:dyDescent="0.15">
      <c r="A1406" t="s">
        <v>3602</v>
      </c>
      <c r="B1406" t="s">
        <v>5876</v>
      </c>
      <c r="C1406" t="s">
        <v>4368</v>
      </c>
      <c r="D1406" t="s">
        <v>2446</v>
      </c>
      <c r="E1406" t="s">
        <v>2376</v>
      </c>
    </row>
    <row r="1407" spans="1:5" x14ac:dyDescent="0.15">
      <c r="A1407" t="s">
        <v>6898</v>
      </c>
      <c r="B1407" t="s">
        <v>816</v>
      </c>
      <c r="C1407" t="s">
        <v>4369</v>
      </c>
      <c r="D1407" t="s">
        <v>2446</v>
      </c>
      <c r="E1407" t="s">
        <v>4372</v>
      </c>
    </row>
    <row r="1408" spans="1:5" x14ac:dyDescent="0.15">
      <c r="A1408" t="s">
        <v>1376</v>
      </c>
      <c r="B1408" t="s">
        <v>4644</v>
      </c>
      <c r="C1408" t="s">
        <v>1258</v>
      </c>
      <c r="D1408" t="s">
        <v>2446</v>
      </c>
      <c r="E1408" t="s">
        <v>4374</v>
      </c>
    </row>
    <row r="1409" spans="1:5" x14ac:dyDescent="0.15">
      <c r="A1409" t="s">
        <v>3603</v>
      </c>
      <c r="B1409" t="s">
        <v>7107</v>
      </c>
      <c r="C1409" t="s">
        <v>6156</v>
      </c>
      <c r="D1409" t="s">
        <v>3603</v>
      </c>
    </row>
    <row r="1410" spans="1:5" x14ac:dyDescent="0.15">
      <c r="A1410" t="s">
        <v>4940</v>
      </c>
      <c r="B1410" t="s">
        <v>373</v>
      </c>
      <c r="C1410" t="s">
        <v>4376</v>
      </c>
      <c r="D1410" t="s">
        <v>3603</v>
      </c>
      <c r="E1410" t="s">
        <v>344</v>
      </c>
    </row>
    <row r="1411" spans="1:5" x14ac:dyDescent="0.15">
      <c r="A1411" t="s">
        <v>3493</v>
      </c>
      <c r="B1411" t="s">
        <v>4167</v>
      </c>
      <c r="C1411" t="s">
        <v>1539</v>
      </c>
      <c r="D1411" t="s">
        <v>3603</v>
      </c>
      <c r="E1411" t="s">
        <v>833</v>
      </c>
    </row>
    <row r="1412" spans="1:5" x14ac:dyDescent="0.15">
      <c r="A1412" t="s">
        <v>4522</v>
      </c>
      <c r="B1412" t="s">
        <v>1961</v>
      </c>
      <c r="C1412" t="s">
        <v>4378</v>
      </c>
      <c r="D1412" t="s">
        <v>3603</v>
      </c>
      <c r="E1412" t="s">
        <v>2312</v>
      </c>
    </row>
    <row r="1413" spans="1:5" x14ac:dyDescent="0.15">
      <c r="A1413" t="s">
        <v>3801</v>
      </c>
      <c r="B1413" t="s">
        <v>5877</v>
      </c>
      <c r="C1413" t="s">
        <v>4383</v>
      </c>
      <c r="D1413" t="s">
        <v>3603</v>
      </c>
      <c r="E1413" t="s">
        <v>263</v>
      </c>
    </row>
    <row r="1414" spans="1:5" x14ac:dyDescent="0.15">
      <c r="A1414" t="s">
        <v>1452</v>
      </c>
      <c r="B1414" t="s">
        <v>5878</v>
      </c>
      <c r="C1414" t="s">
        <v>4384</v>
      </c>
      <c r="D1414" t="s">
        <v>3603</v>
      </c>
      <c r="E1414" t="s">
        <v>2735</v>
      </c>
    </row>
    <row r="1415" spans="1:5" x14ac:dyDescent="0.15">
      <c r="A1415" t="s">
        <v>730</v>
      </c>
      <c r="B1415" t="s">
        <v>5880</v>
      </c>
      <c r="C1415" t="s">
        <v>4386</v>
      </c>
      <c r="D1415" t="s">
        <v>3603</v>
      </c>
      <c r="E1415" t="s">
        <v>4387</v>
      </c>
    </row>
    <row r="1416" spans="1:5" x14ac:dyDescent="0.15">
      <c r="A1416" t="s">
        <v>6899</v>
      </c>
      <c r="B1416" t="s">
        <v>456</v>
      </c>
      <c r="C1416" t="s">
        <v>4388</v>
      </c>
      <c r="D1416" t="s">
        <v>3603</v>
      </c>
      <c r="E1416" t="s">
        <v>4389</v>
      </c>
    </row>
    <row r="1417" spans="1:5" x14ac:dyDescent="0.15">
      <c r="A1417" t="s">
        <v>6900</v>
      </c>
      <c r="B1417" t="s">
        <v>5882</v>
      </c>
      <c r="C1417" t="s">
        <v>98</v>
      </c>
      <c r="D1417" t="s">
        <v>3603</v>
      </c>
      <c r="E1417" t="s">
        <v>2628</v>
      </c>
    </row>
    <row r="1418" spans="1:5" x14ac:dyDescent="0.15">
      <c r="A1418" t="s">
        <v>6901</v>
      </c>
      <c r="B1418" t="s">
        <v>5883</v>
      </c>
      <c r="C1418" t="s">
        <v>1971</v>
      </c>
      <c r="D1418" t="s">
        <v>3603</v>
      </c>
      <c r="E1418" t="s">
        <v>2413</v>
      </c>
    </row>
    <row r="1419" spans="1:5" x14ac:dyDescent="0.15">
      <c r="A1419" t="s">
        <v>5486</v>
      </c>
      <c r="B1419" t="s">
        <v>5884</v>
      </c>
      <c r="C1419" t="s">
        <v>4390</v>
      </c>
      <c r="D1419" t="s">
        <v>3603</v>
      </c>
      <c r="E1419" t="s">
        <v>1000</v>
      </c>
    </row>
    <row r="1420" spans="1:5" x14ac:dyDescent="0.15">
      <c r="A1420" t="s">
        <v>6902</v>
      </c>
      <c r="B1420" t="s">
        <v>5885</v>
      </c>
      <c r="C1420" t="s">
        <v>3565</v>
      </c>
      <c r="D1420" t="s">
        <v>3603</v>
      </c>
      <c r="E1420" t="s">
        <v>4211</v>
      </c>
    </row>
    <row r="1421" spans="1:5" x14ac:dyDescent="0.15">
      <c r="A1421" t="s">
        <v>3308</v>
      </c>
      <c r="B1421" t="s">
        <v>4412</v>
      </c>
      <c r="C1421" t="s">
        <v>4392</v>
      </c>
      <c r="D1421" t="s">
        <v>3603</v>
      </c>
      <c r="E1421" t="s">
        <v>2711</v>
      </c>
    </row>
    <row r="1422" spans="1:5" x14ac:dyDescent="0.15">
      <c r="A1422" t="s">
        <v>2515</v>
      </c>
      <c r="B1422" t="s">
        <v>3409</v>
      </c>
      <c r="C1422" t="s">
        <v>2000</v>
      </c>
      <c r="D1422" t="s">
        <v>3603</v>
      </c>
      <c r="E1422" t="s">
        <v>50</v>
      </c>
    </row>
    <row r="1423" spans="1:5" x14ac:dyDescent="0.15">
      <c r="A1423" t="s">
        <v>6643</v>
      </c>
      <c r="B1423" t="s">
        <v>4736</v>
      </c>
      <c r="C1423" t="s">
        <v>350</v>
      </c>
      <c r="D1423" t="s">
        <v>3603</v>
      </c>
      <c r="E1423" t="s">
        <v>4393</v>
      </c>
    </row>
    <row r="1424" spans="1:5" x14ac:dyDescent="0.15">
      <c r="A1424" t="s">
        <v>6903</v>
      </c>
      <c r="B1424" t="s">
        <v>5886</v>
      </c>
      <c r="C1424" t="s">
        <v>1611</v>
      </c>
      <c r="D1424" t="s">
        <v>3603</v>
      </c>
      <c r="E1424" t="s">
        <v>4394</v>
      </c>
    </row>
    <row r="1425" spans="1:5" x14ac:dyDescent="0.15">
      <c r="A1425" t="s">
        <v>6904</v>
      </c>
      <c r="B1425" t="s">
        <v>5887</v>
      </c>
      <c r="C1425" t="s">
        <v>2075</v>
      </c>
      <c r="D1425" t="s">
        <v>3603</v>
      </c>
      <c r="E1425" t="s">
        <v>4396</v>
      </c>
    </row>
    <row r="1426" spans="1:5" x14ac:dyDescent="0.15">
      <c r="A1426" t="s">
        <v>6905</v>
      </c>
      <c r="B1426" t="s">
        <v>5888</v>
      </c>
      <c r="C1426" t="s">
        <v>3459</v>
      </c>
      <c r="D1426" t="s">
        <v>3603</v>
      </c>
      <c r="E1426" t="s">
        <v>4399</v>
      </c>
    </row>
    <row r="1427" spans="1:5" x14ac:dyDescent="0.15">
      <c r="A1427" t="s">
        <v>3964</v>
      </c>
      <c r="B1427" t="s">
        <v>5889</v>
      </c>
      <c r="C1427" t="s">
        <v>1359</v>
      </c>
      <c r="D1427" t="s">
        <v>3603</v>
      </c>
      <c r="E1427" t="s">
        <v>3179</v>
      </c>
    </row>
    <row r="1428" spans="1:5" x14ac:dyDescent="0.15">
      <c r="A1428" t="s">
        <v>618</v>
      </c>
      <c r="B1428" t="s">
        <v>5890</v>
      </c>
      <c r="C1428" t="s">
        <v>1004</v>
      </c>
      <c r="D1428" t="s">
        <v>3603</v>
      </c>
      <c r="E1428" t="s">
        <v>4400</v>
      </c>
    </row>
    <row r="1429" spans="1:5" x14ac:dyDescent="0.15">
      <c r="A1429" t="s">
        <v>1660</v>
      </c>
      <c r="B1429" t="s">
        <v>5893</v>
      </c>
      <c r="C1429" t="s">
        <v>4402</v>
      </c>
      <c r="D1429" t="s">
        <v>3603</v>
      </c>
      <c r="E1429" t="s">
        <v>4403</v>
      </c>
    </row>
    <row r="1430" spans="1:5" x14ac:dyDescent="0.15">
      <c r="A1430" t="s">
        <v>6906</v>
      </c>
      <c r="B1430" t="s">
        <v>2852</v>
      </c>
      <c r="C1430" t="s">
        <v>4407</v>
      </c>
      <c r="D1430" t="s">
        <v>3603</v>
      </c>
      <c r="E1430" t="s">
        <v>2130</v>
      </c>
    </row>
    <row r="1431" spans="1:5" x14ac:dyDescent="0.15">
      <c r="A1431" t="s">
        <v>1175</v>
      </c>
      <c r="B1431" t="s">
        <v>5894</v>
      </c>
      <c r="C1431" t="s">
        <v>3211</v>
      </c>
      <c r="D1431" t="s">
        <v>3603</v>
      </c>
      <c r="E1431" t="s">
        <v>3295</v>
      </c>
    </row>
    <row r="1432" spans="1:5" x14ac:dyDescent="0.15">
      <c r="A1432" t="s">
        <v>6276</v>
      </c>
      <c r="B1432" t="s">
        <v>5895</v>
      </c>
      <c r="C1432" t="s">
        <v>2623</v>
      </c>
      <c r="D1432" t="s">
        <v>3603</v>
      </c>
      <c r="E1432" t="s">
        <v>1728</v>
      </c>
    </row>
    <row r="1433" spans="1:5" x14ac:dyDescent="0.15">
      <c r="A1433" t="s">
        <v>3226</v>
      </c>
      <c r="B1433" t="s">
        <v>5896</v>
      </c>
      <c r="C1433" t="s">
        <v>4409</v>
      </c>
      <c r="D1433" t="s">
        <v>3603</v>
      </c>
      <c r="E1433" t="s">
        <v>425</v>
      </c>
    </row>
    <row r="1434" spans="1:5" x14ac:dyDescent="0.15">
      <c r="A1434" t="s">
        <v>4262</v>
      </c>
      <c r="B1434" t="s">
        <v>2408</v>
      </c>
      <c r="C1434" t="s">
        <v>6157</v>
      </c>
      <c r="D1434" t="s">
        <v>4262</v>
      </c>
    </row>
    <row r="1435" spans="1:5" x14ac:dyDescent="0.15">
      <c r="A1435" t="s">
        <v>6907</v>
      </c>
      <c r="B1435" t="s">
        <v>4382</v>
      </c>
      <c r="C1435" t="s">
        <v>4410</v>
      </c>
      <c r="D1435" t="s">
        <v>4262</v>
      </c>
      <c r="E1435" t="s">
        <v>4411</v>
      </c>
    </row>
    <row r="1436" spans="1:5" x14ac:dyDescent="0.15">
      <c r="A1436" t="s">
        <v>2825</v>
      </c>
      <c r="B1436" t="s">
        <v>3756</v>
      </c>
      <c r="C1436" t="s">
        <v>1224</v>
      </c>
      <c r="D1436" t="s">
        <v>4262</v>
      </c>
      <c r="E1436" t="s">
        <v>1180</v>
      </c>
    </row>
    <row r="1437" spans="1:5" x14ac:dyDescent="0.15">
      <c r="A1437" t="s">
        <v>4031</v>
      </c>
      <c r="B1437" t="s">
        <v>5897</v>
      </c>
      <c r="C1437" t="s">
        <v>2519</v>
      </c>
      <c r="D1437" t="s">
        <v>4262</v>
      </c>
      <c r="E1437" t="s">
        <v>4413</v>
      </c>
    </row>
    <row r="1438" spans="1:5" x14ac:dyDescent="0.15">
      <c r="A1438" t="s">
        <v>6908</v>
      </c>
      <c r="B1438" t="s">
        <v>5898</v>
      </c>
      <c r="C1438" t="s">
        <v>4414</v>
      </c>
      <c r="D1438" t="s">
        <v>4262</v>
      </c>
      <c r="E1438" t="s">
        <v>4416</v>
      </c>
    </row>
    <row r="1439" spans="1:5" x14ac:dyDescent="0.15">
      <c r="A1439" t="s">
        <v>4920</v>
      </c>
      <c r="B1439" t="s">
        <v>5900</v>
      </c>
      <c r="C1439" t="s">
        <v>4418</v>
      </c>
      <c r="D1439" t="s">
        <v>4262</v>
      </c>
      <c r="E1439" t="s">
        <v>3835</v>
      </c>
    </row>
    <row r="1440" spans="1:5" x14ac:dyDescent="0.15">
      <c r="A1440" t="s">
        <v>6727</v>
      </c>
      <c r="B1440" t="s">
        <v>5902</v>
      </c>
      <c r="C1440" t="s">
        <v>4419</v>
      </c>
      <c r="D1440" t="s">
        <v>4262</v>
      </c>
      <c r="E1440" t="s">
        <v>4391</v>
      </c>
    </row>
    <row r="1441" spans="1:5" x14ac:dyDescent="0.15">
      <c r="A1441" t="s">
        <v>3106</v>
      </c>
      <c r="B1441" t="s">
        <v>2715</v>
      </c>
      <c r="C1441" t="s">
        <v>4421</v>
      </c>
      <c r="D1441" t="s">
        <v>4262</v>
      </c>
      <c r="E1441" t="s">
        <v>4056</v>
      </c>
    </row>
    <row r="1442" spans="1:5" x14ac:dyDescent="0.15">
      <c r="A1442" t="s">
        <v>4206</v>
      </c>
      <c r="B1442" t="s">
        <v>274</v>
      </c>
      <c r="C1442" t="s">
        <v>4422</v>
      </c>
      <c r="D1442" t="s">
        <v>4262</v>
      </c>
      <c r="E1442" t="s">
        <v>1769</v>
      </c>
    </row>
    <row r="1443" spans="1:5" x14ac:dyDescent="0.15">
      <c r="A1443" t="s">
        <v>6909</v>
      </c>
      <c r="B1443" t="s">
        <v>5904</v>
      </c>
      <c r="C1443" t="s">
        <v>2796</v>
      </c>
      <c r="D1443" t="s">
        <v>4262</v>
      </c>
      <c r="E1443" t="s">
        <v>240</v>
      </c>
    </row>
    <row r="1444" spans="1:5" x14ac:dyDescent="0.15">
      <c r="A1444" t="s">
        <v>6910</v>
      </c>
      <c r="B1444" t="s">
        <v>5023</v>
      </c>
      <c r="C1444" t="s">
        <v>4424</v>
      </c>
      <c r="D1444" t="s">
        <v>4262</v>
      </c>
      <c r="E1444" t="s">
        <v>3223</v>
      </c>
    </row>
    <row r="1445" spans="1:5" x14ac:dyDescent="0.15">
      <c r="A1445" t="s">
        <v>5802</v>
      </c>
      <c r="B1445" t="s">
        <v>5905</v>
      </c>
      <c r="C1445" t="s">
        <v>2757</v>
      </c>
      <c r="D1445" t="s">
        <v>4262</v>
      </c>
      <c r="E1445" t="s">
        <v>4425</v>
      </c>
    </row>
    <row r="1446" spans="1:5" x14ac:dyDescent="0.15">
      <c r="A1446" t="s">
        <v>6911</v>
      </c>
      <c r="B1446" t="s">
        <v>5906</v>
      </c>
      <c r="C1446" t="s">
        <v>4426</v>
      </c>
      <c r="D1446" t="s">
        <v>4262</v>
      </c>
      <c r="E1446" t="s">
        <v>4428</v>
      </c>
    </row>
    <row r="1447" spans="1:5" x14ac:dyDescent="0.15">
      <c r="A1447" t="s">
        <v>6912</v>
      </c>
      <c r="B1447" t="s">
        <v>5907</v>
      </c>
      <c r="C1447" t="s">
        <v>1954</v>
      </c>
      <c r="D1447" t="s">
        <v>4262</v>
      </c>
      <c r="E1447" t="s">
        <v>4429</v>
      </c>
    </row>
    <row r="1448" spans="1:5" x14ac:dyDescent="0.15">
      <c r="A1448" t="s">
        <v>2565</v>
      </c>
      <c r="B1448" t="s">
        <v>5909</v>
      </c>
      <c r="C1448" t="s">
        <v>4359</v>
      </c>
      <c r="D1448" t="s">
        <v>4262</v>
      </c>
      <c r="E1448" t="s">
        <v>4430</v>
      </c>
    </row>
    <row r="1449" spans="1:5" x14ac:dyDescent="0.15">
      <c r="A1449" t="s">
        <v>6913</v>
      </c>
      <c r="B1449" t="s">
        <v>5910</v>
      </c>
      <c r="C1449" t="s">
        <v>2728</v>
      </c>
      <c r="D1449" t="s">
        <v>4262</v>
      </c>
      <c r="E1449" t="s">
        <v>4433</v>
      </c>
    </row>
    <row r="1450" spans="1:5" x14ac:dyDescent="0.15">
      <c r="A1450" t="s">
        <v>1937</v>
      </c>
      <c r="B1450" t="s">
        <v>5713</v>
      </c>
      <c r="C1450" t="s">
        <v>1581</v>
      </c>
      <c r="D1450" t="s">
        <v>4262</v>
      </c>
      <c r="E1450" t="s">
        <v>2032</v>
      </c>
    </row>
    <row r="1451" spans="1:5" x14ac:dyDescent="0.15">
      <c r="A1451" t="s">
        <v>6914</v>
      </c>
      <c r="B1451" t="s">
        <v>2965</v>
      </c>
      <c r="C1451" t="s">
        <v>4230</v>
      </c>
      <c r="D1451" t="s">
        <v>4262</v>
      </c>
      <c r="E1451" t="s">
        <v>571</v>
      </c>
    </row>
    <row r="1452" spans="1:5" x14ac:dyDescent="0.15">
      <c r="A1452" t="s">
        <v>1295</v>
      </c>
      <c r="B1452" t="s">
        <v>7108</v>
      </c>
      <c r="C1452" t="s">
        <v>6158</v>
      </c>
      <c r="D1452" t="s">
        <v>1295</v>
      </c>
    </row>
    <row r="1453" spans="1:5" x14ac:dyDescent="0.15">
      <c r="A1453" t="s">
        <v>6916</v>
      </c>
      <c r="B1453" t="s">
        <v>4899</v>
      </c>
      <c r="C1453" t="s">
        <v>4434</v>
      </c>
      <c r="D1453" t="s">
        <v>1295</v>
      </c>
      <c r="E1453" t="s">
        <v>4436</v>
      </c>
    </row>
    <row r="1454" spans="1:5" x14ac:dyDescent="0.15">
      <c r="A1454" t="s">
        <v>6917</v>
      </c>
      <c r="B1454" t="s">
        <v>1614</v>
      </c>
      <c r="C1454" t="s">
        <v>3831</v>
      </c>
      <c r="D1454" t="s">
        <v>1295</v>
      </c>
      <c r="E1454" t="s">
        <v>2150</v>
      </c>
    </row>
    <row r="1455" spans="1:5" x14ac:dyDescent="0.15">
      <c r="A1455" t="s">
        <v>6919</v>
      </c>
      <c r="B1455" t="s">
        <v>5911</v>
      </c>
      <c r="C1455" t="s">
        <v>3180</v>
      </c>
      <c r="D1455" t="s">
        <v>1295</v>
      </c>
      <c r="E1455" t="s">
        <v>4437</v>
      </c>
    </row>
    <row r="1456" spans="1:5" x14ac:dyDescent="0.15">
      <c r="A1456" t="s">
        <v>6920</v>
      </c>
      <c r="B1456" t="s">
        <v>5912</v>
      </c>
      <c r="C1456" t="s">
        <v>4181</v>
      </c>
      <c r="D1456" t="s">
        <v>1295</v>
      </c>
      <c r="E1456" t="s">
        <v>4438</v>
      </c>
    </row>
    <row r="1457" spans="1:5" x14ac:dyDescent="0.15">
      <c r="A1457" t="s">
        <v>6921</v>
      </c>
      <c r="B1457" t="s">
        <v>5913</v>
      </c>
      <c r="C1457" t="s">
        <v>2678</v>
      </c>
      <c r="D1457" t="s">
        <v>1295</v>
      </c>
      <c r="E1457" t="s">
        <v>4439</v>
      </c>
    </row>
    <row r="1458" spans="1:5" x14ac:dyDescent="0.15">
      <c r="A1458" t="s">
        <v>1303</v>
      </c>
      <c r="B1458" t="s">
        <v>5349</v>
      </c>
      <c r="C1458" t="s">
        <v>4440</v>
      </c>
      <c r="D1458" t="s">
        <v>1295</v>
      </c>
      <c r="E1458" t="s">
        <v>4443</v>
      </c>
    </row>
    <row r="1459" spans="1:5" x14ac:dyDescent="0.15">
      <c r="A1459" t="s">
        <v>6922</v>
      </c>
      <c r="B1459" t="s">
        <v>4275</v>
      </c>
      <c r="C1459" t="s">
        <v>4444</v>
      </c>
      <c r="D1459" t="s">
        <v>1295</v>
      </c>
      <c r="E1459" t="s">
        <v>4445</v>
      </c>
    </row>
    <row r="1460" spans="1:5" x14ac:dyDescent="0.15">
      <c r="A1460" t="s">
        <v>6305</v>
      </c>
      <c r="B1460" t="s">
        <v>2293</v>
      </c>
      <c r="C1460" t="s">
        <v>423</v>
      </c>
      <c r="D1460" t="s">
        <v>1295</v>
      </c>
      <c r="E1460" t="s">
        <v>1088</v>
      </c>
    </row>
    <row r="1461" spans="1:5" x14ac:dyDescent="0.15">
      <c r="A1461" t="s">
        <v>493</v>
      </c>
      <c r="B1461" t="s">
        <v>1107</v>
      </c>
      <c r="C1461" t="s">
        <v>4446</v>
      </c>
      <c r="D1461" t="s">
        <v>1295</v>
      </c>
      <c r="E1461" t="s">
        <v>3728</v>
      </c>
    </row>
    <row r="1462" spans="1:5" x14ac:dyDescent="0.15">
      <c r="A1462" t="s">
        <v>4649</v>
      </c>
      <c r="B1462" t="s">
        <v>4051</v>
      </c>
      <c r="C1462" t="s">
        <v>4448</v>
      </c>
      <c r="D1462" t="s">
        <v>1295</v>
      </c>
      <c r="E1462" t="s">
        <v>1629</v>
      </c>
    </row>
    <row r="1463" spans="1:5" x14ac:dyDescent="0.15">
      <c r="A1463" t="s">
        <v>6923</v>
      </c>
      <c r="B1463" t="s">
        <v>5915</v>
      </c>
      <c r="C1463" t="s">
        <v>4450</v>
      </c>
      <c r="D1463" t="s">
        <v>1295</v>
      </c>
      <c r="E1463" t="s">
        <v>1666</v>
      </c>
    </row>
    <row r="1464" spans="1:5" x14ac:dyDescent="0.15">
      <c r="A1464" t="s">
        <v>6924</v>
      </c>
      <c r="B1464" t="s">
        <v>5916</v>
      </c>
      <c r="C1464" t="s">
        <v>4451</v>
      </c>
      <c r="D1464" t="s">
        <v>1295</v>
      </c>
      <c r="E1464" t="s">
        <v>2983</v>
      </c>
    </row>
    <row r="1465" spans="1:5" x14ac:dyDescent="0.15">
      <c r="A1465" t="s">
        <v>6925</v>
      </c>
      <c r="B1465" t="s">
        <v>2745</v>
      </c>
      <c r="C1465" t="s">
        <v>3859</v>
      </c>
      <c r="D1465" t="s">
        <v>1295</v>
      </c>
      <c r="E1465" t="s">
        <v>4452</v>
      </c>
    </row>
    <row r="1466" spans="1:5" x14ac:dyDescent="0.15">
      <c r="A1466" t="s">
        <v>6926</v>
      </c>
      <c r="B1466" t="s">
        <v>3319</v>
      </c>
      <c r="C1466" t="s">
        <v>6159</v>
      </c>
      <c r="D1466" t="s">
        <v>1295</v>
      </c>
      <c r="E1466" t="s">
        <v>795</v>
      </c>
    </row>
    <row r="1467" spans="1:5" x14ac:dyDescent="0.15">
      <c r="A1467" t="s">
        <v>942</v>
      </c>
      <c r="B1467" t="s">
        <v>5128</v>
      </c>
      <c r="C1467" t="s">
        <v>3416</v>
      </c>
      <c r="D1467" t="s">
        <v>1295</v>
      </c>
      <c r="E1467" t="s">
        <v>1735</v>
      </c>
    </row>
    <row r="1468" spans="1:5" x14ac:dyDescent="0.15">
      <c r="A1468" t="s">
        <v>5002</v>
      </c>
      <c r="B1468" t="s">
        <v>691</v>
      </c>
      <c r="C1468" t="s">
        <v>2725</v>
      </c>
      <c r="D1468" t="s">
        <v>1295</v>
      </c>
      <c r="E1468" t="s">
        <v>4453</v>
      </c>
    </row>
    <row r="1469" spans="1:5" x14ac:dyDescent="0.15">
      <c r="A1469" t="s">
        <v>6927</v>
      </c>
      <c r="B1469" t="s">
        <v>5917</v>
      </c>
      <c r="C1469" t="s">
        <v>2829</v>
      </c>
      <c r="D1469" t="s">
        <v>1295</v>
      </c>
      <c r="E1469" t="s">
        <v>4456</v>
      </c>
    </row>
    <row r="1470" spans="1:5" x14ac:dyDescent="0.15">
      <c r="A1470" t="s">
        <v>813</v>
      </c>
      <c r="B1470" t="s">
        <v>5918</v>
      </c>
      <c r="C1470" t="s">
        <v>4035</v>
      </c>
      <c r="D1470" t="s">
        <v>1295</v>
      </c>
      <c r="E1470" t="s">
        <v>4459</v>
      </c>
    </row>
    <row r="1471" spans="1:5" x14ac:dyDescent="0.15">
      <c r="A1471" t="s">
        <v>6928</v>
      </c>
      <c r="B1471" t="s">
        <v>5920</v>
      </c>
      <c r="C1471" t="s">
        <v>498</v>
      </c>
      <c r="D1471" t="s">
        <v>1295</v>
      </c>
      <c r="E1471" t="s">
        <v>4154</v>
      </c>
    </row>
    <row r="1472" spans="1:5" x14ac:dyDescent="0.15">
      <c r="A1472" t="s">
        <v>6929</v>
      </c>
      <c r="B1472" t="s">
        <v>5922</v>
      </c>
      <c r="C1472" t="s">
        <v>13</v>
      </c>
      <c r="D1472" t="s">
        <v>1295</v>
      </c>
      <c r="E1472" t="s">
        <v>1674</v>
      </c>
    </row>
    <row r="1473" spans="1:5" x14ac:dyDescent="0.15">
      <c r="A1473" t="s">
        <v>3910</v>
      </c>
      <c r="B1473" t="s">
        <v>126</v>
      </c>
      <c r="C1473" t="s">
        <v>6160</v>
      </c>
      <c r="D1473" t="s">
        <v>3910</v>
      </c>
    </row>
    <row r="1474" spans="1:5" x14ac:dyDescent="0.15">
      <c r="A1474" t="s">
        <v>6931</v>
      </c>
      <c r="B1474" t="s">
        <v>5923</v>
      </c>
      <c r="C1474" t="s">
        <v>2906</v>
      </c>
      <c r="D1474" t="s">
        <v>3910</v>
      </c>
      <c r="E1474" t="s">
        <v>4460</v>
      </c>
    </row>
    <row r="1475" spans="1:5" x14ac:dyDescent="0.15">
      <c r="A1475" t="s">
        <v>6932</v>
      </c>
      <c r="B1475" t="s">
        <v>5925</v>
      </c>
      <c r="C1475" t="s">
        <v>4462</v>
      </c>
      <c r="D1475" t="s">
        <v>3910</v>
      </c>
      <c r="E1475" t="s">
        <v>3795</v>
      </c>
    </row>
    <row r="1476" spans="1:5" x14ac:dyDescent="0.15">
      <c r="A1476" t="s">
        <v>6933</v>
      </c>
      <c r="B1476" t="s">
        <v>267</v>
      </c>
      <c r="C1476" t="s">
        <v>4465</v>
      </c>
      <c r="D1476" t="s">
        <v>3910</v>
      </c>
      <c r="E1476" t="s">
        <v>2264</v>
      </c>
    </row>
    <row r="1477" spans="1:5" x14ac:dyDescent="0.15">
      <c r="A1477" t="s">
        <v>6934</v>
      </c>
      <c r="B1477" t="s">
        <v>3556</v>
      </c>
      <c r="C1477" t="s">
        <v>4467</v>
      </c>
      <c r="D1477" t="s">
        <v>3910</v>
      </c>
      <c r="E1477" t="s">
        <v>3048</v>
      </c>
    </row>
    <row r="1478" spans="1:5" x14ac:dyDescent="0.15">
      <c r="A1478" t="s">
        <v>6836</v>
      </c>
      <c r="B1478" t="s">
        <v>5926</v>
      </c>
      <c r="C1478" t="s">
        <v>3751</v>
      </c>
      <c r="D1478" t="s">
        <v>3910</v>
      </c>
      <c r="E1478" t="s">
        <v>1542</v>
      </c>
    </row>
    <row r="1479" spans="1:5" x14ac:dyDescent="0.15">
      <c r="A1479" t="s">
        <v>5382</v>
      </c>
      <c r="B1479" t="s">
        <v>5927</v>
      </c>
      <c r="C1479" t="s">
        <v>366</v>
      </c>
      <c r="D1479" t="s">
        <v>3910</v>
      </c>
      <c r="E1479" t="s">
        <v>4469</v>
      </c>
    </row>
    <row r="1480" spans="1:5" x14ac:dyDescent="0.15">
      <c r="A1480" t="s">
        <v>6936</v>
      </c>
      <c r="B1480" t="s">
        <v>5928</v>
      </c>
      <c r="C1480" t="s">
        <v>4471</v>
      </c>
      <c r="D1480" t="s">
        <v>3910</v>
      </c>
      <c r="E1480" t="s">
        <v>2377</v>
      </c>
    </row>
    <row r="1481" spans="1:5" x14ac:dyDescent="0.15">
      <c r="A1481" t="s">
        <v>5510</v>
      </c>
      <c r="B1481" t="s">
        <v>5929</v>
      </c>
      <c r="C1481" t="s">
        <v>4474</v>
      </c>
      <c r="D1481" t="s">
        <v>3910</v>
      </c>
      <c r="E1481" t="s">
        <v>1896</v>
      </c>
    </row>
    <row r="1482" spans="1:5" x14ac:dyDescent="0.15">
      <c r="A1482" t="s">
        <v>4639</v>
      </c>
      <c r="B1482" t="s">
        <v>5556</v>
      </c>
      <c r="C1482" t="s">
        <v>4475</v>
      </c>
      <c r="D1482" t="s">
        <v>3910</v>
      </c>
      <c r="E1482" t="s">
        <v>4476</v>
      </c>
    </row>
    <row r="1483" spans="1:5" x14ac:dyDescent="0.15">
      <c r="A1483" t="s">
        <v>6937</v>
      </c>
      <c r="B1483" t="s">
        <v>4463</v>
      </c>
      <c r="C1483" t="s">
        <v>1877</v>
      </c>
      <c r="D1483" t="s">
        <v>3910</v>
      </c>
      <c r="E1483" t="s">
        <v>4477</v>
      </c>
    </row>
    <row r="1484" spans="1:5" x14ac:dyDescent="0.15">
      <c r="A1484" t="s">
        <v>6938</v>
      </c>
      <c r="B1484" t="s">
        <v>5930</v>
      </c>
      <c r="C1484" t="s">
        <v>4478</v>
      </c>
      <c r="D1484" t="s">
        <v>3910</v>
      </c>
      <c r="E1484" t="s">
        <v>4479</v>
      </c>
    </row>
    <row r="1485" spans="1:5" x14ac:dyDescent="0.15">
      <c r="A1485" t="s">
        <v>2464</v>
      </c>
      <c r="B1485" t="s">
        <v>3486</v>
      </c>
      <c r="C1485" t="s">
        <v>4481</v>
      </c>
      <c r="D1485" t="s">
        <v>3910</v>
      </c>
      <c r="E1485" t="s">
        <v>1758</v>
      </c>
    </row>
    <row r="1486" spans="1:5" x14ac:dyDescent="0.15">
      <c r="A1486" t="s">
        <v>6939</v>
      </c>
      <c r="B1486" t="s">
        <v>5931</v>
      </c>
      <c r="C1486" t="s">
        <v>2921</v>
      </c>
      <c r="D1486" t="s">
        <v>3910</v>
      </c>
      <c r="E1486" t="s">
        <v>4482</v>
      </c>
    </row>
    <row r="1487" spans="1:5" x14ac:dyDescent="0.15">
      <c r="A1487" t="s">
        <v>4517</v>
      </c>
      <c r="B1487" t="s">
        <v>3752</v>
      </c>
      <c r="C1487" t="s">
        <v>3498</v>
      </c>
      <c r="D1487" t="s">
        <v>3910</v>
      </c>
      <c r="E1487" t="s">
        <v>1578</v>
      </c>
    </row>
    <row r="1488" spans="1:5" x14ac:dyDescent="0.15">
      <c r="A1488" t="s">
        <v>6193</v>
      </c>
      <c r="B1488" t="s">
        <v>1307</v>
      </c>
      <c r="C1488" t="s">
        <v>4486</v>
      </c>
      <c r="D1488" t="s">
        <v>3910</v>
      </c>
      <c r="E1488" t="s">
        <v>3375</v>
      </c>
    </row>
    <row r="1489" spans="1:5" x14ac:dyDescent="0.15">
      <c r="A1489" t="s">
        <v>6940</v>
      </c>
      <c r="B1489" t="s">
        <v>2328</v>
      </c>
      <c r="C1489" t="s">
        <v>3732</v>
      </c>
      <c r="D1489" t="s">
        <v>3910</v>
      </c>
      <c r="E1489" t="s">
        <v>3723</v>
      </c>
    </row>
    <row r="1490" spans="1:5" x14ac:dyDescent="0.15">
      <c r="A1490" t="s">
        <v>6941</v>
      </c>
      <c r="B1490" t="s">
        <v>5434</v>
      </c>
      <c r="C1490" t="s">
        <v>2142</v>
      </c>
      <c r="D1490" t="s">
        <v>3910</v>
      </c>
      <c r="E1490" t="s">
        <v>4488</v>
      </c>
    </row>
    <row r="1491" spans="1:5" x14ac:dyDescent="0.15">
      <c r="A1491" t="s">
        <v>6942</v>
      </c>
      <c r="B1491" t="s">
        <v>5932</v>
      </c>
      <c r="C1491" t="s">
        <v>4489</v>
      </c>
      <c r="D1491" t="s">
        <v>3910</v>
      </c>
      <c r="E1491" t="s">
        <v>4493</v>
      </c>
    </row>
    <row r="1492" spans="1:5" x14ac:dyDescent="0.15">
      <c r="A1492" t="s">
        <v>6651</v>
      </c>
      <c r="B1492" t="s">
        <v>5933</v>
      </c>
      <c r="C1492" t="s">
        <v>4496</v>
      </c>
      <c r="D1492" t="s">
        <v>3910</v>
      </c>
      <c r="E1492" t="s">
        <v>4498</v>
      </c>
    </row>
    <row r="1493" spans="1:5" x14ac:dyDescent="0.15">
      <c r="A1493" t="s">
        <v>3264</v>
      </c>
      <c r="B1493" t="s">
        <v>515</v>
      </c>
      <c r="C1493" t="s">
        <v>1089</v>
      </c>
      <c r="D1493" t="s">
        <v>3910</v>
      </c>
      <c r="E1493" t="s">
        <v>4500</v>
      </c>
    </row>
    <row r="1494" spans="1:5" x14ac:dyDescent="0.15">
      <c r="A1494" t="s">
        <v>6943</v>
      </c>
      <c r="B1494" t="s">
        <v>5934</v>
      </c>
      <c r="C1494" t="s">
        <v>4502</v>
      </c>
      <c r="D1494" t="s">
        <v>3910</v>
      </c>
      <c r="E1494" t="s">
        <v>3014</v>
      </c>
    </row>
    <row r="1495" spans="1:5" x14ac:dyDescent="0.15">
      <c r="A1495" t="s">
        <v>5292</v>
      </c>
      <c r="B1495" t="s">
        <v>285</v>
      </c>
      <c r="C1495" t="s">
        <v>2454</v>
      </c>
      <c r="D1495" t="s">
        <v>3910</v>
      </c>
      <c r="E1495" t="s">
        <v>2182</v>
      </c>
    </row>
    <row r="1496" spans="1:5" x14ac:dyDescent="0.15">
      <c r="A1496" t="s">
        <v>6944</v>
      </c>
      <c r="B1496" t="s">
        <v>5935</v>
      </c>
      <c r="C1496" t="s">
        <v>4505</v>
      </c>
      <c r="D1496" t="s">
        <v>3910</v>
      </c>
      <c r="E1496" t="s">
        <v>1858</v>
      </c>
    </row>
    <row r="1497" spans="1:5" x14ac:dyDescent="0.15">
      <c r="A1497" t="s">
        <v>6945</v>
      </c>
      <c r="B1497" t="s">
        <v>1955</v>
      </c>
      <c r="C1497" t="s">
        <v>4508</v>
      </c>
      <c r="D1497" t="s">
        <v>3910</v>
      </c>
      <c r="E1497" t="s">
        <v>4510</v>
      </c>
    </row>
    <row r="1498" spans="1:5" x14ac:dyDescent="0.15">
      <c r="A1498" t="s">
        <v>6396</v>
      </c>
      <c r="B1498" t="s">
        <v>5936</v>
      </c>
      <c r="C1498" t="s">
        <v>4512</v>
      </c>
      <c r="D1498" t="s">
        <v>3910</v>
      </c>
      <c r="E1498" t="s">
        <v>4514</v>
      </c>
    </row>
    <row r="1499" spans="1:5" x14ac:dyDescent="0.15">
      <c r="A1499" t="s">
        <v>4408</v>
      </c>
      <c r="B1499" t="s">
        <v>5938</v>
      </c>
      <c r="C1499" t="s">
        <v>1106</v>
      </c>
      <c r="D1499" t="s">
        <v>3910</v>
      </c>
      <c r="E1499" t="s">
        <v>986</v>
      </c>
    </row>
    <row r="1500" spans="1:5" x14ac:dyDescent="0.15">
      <c r="A1500" t="s">
        <v>6946</v>
      </c>
      <c r="B1500" t="s">
        <v>658</v>
      </c>
      <c r="C1500" t="s">
        <v>3002</v>
      </c>
      <c r="D1500" t="s">
        <v>3910</v>
      </c>
      <c r="E1500" t="s">
        <v>4516</v>
      </c>
    </row>
    <row r="1501" spans="1:5" x14ac:dyDescent="0.15">
      <c r="A1501" t="s">
        <v>6947</v>
      </c>
      <c r="B1501" t="s">
        <v>5939</v>
      </c>
      <c r="C1501" t="s">
        <v>4519</v>
      </c>
      <c r="D1501" t="s">
        <v>3910</v>
      </c>
      <c r="E1501" t="s">
        <v>4176</v>
      </c>
    </row>
    <row r="1502" spans="1:5" x14ac:dyDescent="0.15">
      <c r="A1502" t="s">
        <v>6948</v>
      </c>
      <c r="B1502" t="s">
        <v>5940</v>
      </c>
      <c r="C1502" t="s">
        <v>442</v>
      </c>
      <c r="D1502" t="s">
        <v>3910</v>
      </c>
      <c r="E1502" t="s">
        <v>4520</v>
      </c>
    </row>
    <row r="1503" spans="1:5" x14ac:dyDescent="0.15">
      <c r="A1503" t="s">
        <v>6949</v>
      </c>
      <c r="B1503" t="s">
        <v>3007</v>
      </c>
      <c r="C1503" t="s">
        <v>4521</v>
      </c>
      <c r="D1503" t="s">
        <v>3910</v>
      </c>
      <c r="E1503" t="s">
        <v>4523</v>
      </c>
    </row>
    <row r="1504" spans="1:5" x14ac:dyDescent="0.15">
      <c r="A1504" t="s">
        <v>6950</v>
      </c>
      <c r="B1504" t="s">
        <v>2836</v>
      </c>
      <c r="C1504" t="s">
        <v>2703</v>
      </c>
      <c r="D1504" t="s">
        <v>3910</v>
      </c>
      <c r="E1504" t="s">
        <v>1191</v>
      </c>
    </row>
    <row r="1505" spans="1:5" x14ac:dyDescent="0.15">
      <c r="A1505" t="s">
        <v>6951</v>
      </c>
      <c r="B1505" t="s">
        <v>5941</v>
      </c>
      <c r="C1505" t="s">
        <v>4313</v>
      </c>
      <c r="D1505" t="s">
        <v>3910</v>
      </c>
      <c r="E1505" t="s">
        <v>2920</v>
      </c>
    </row>
    <row r="1506" spans="1:5" x14ac:dyDescent="0.15">
      <c r="A1506" t="s">
        <v>6952</v>
      </c>
      <c r="B1506" t="s">
        <v>5572</v>
      </c>
      <c r="C1506" t="s">
        <v>3385</v>
      </c>
      <c r="D1506" t="s">
        <v>3910</v>
      </c>
      <c r="E1506" t="s">
        <v>3020</v>
      </c>
    </row>
    <row r="1507" spans="1:5" x14ac:dyDescent="0.15">
      <c r="A1507" t="s">
        <v>6115</v>
      </c>
      <c r="B1507" t="s">
        <v>5942</v>
      </c>
      <c r="C1507" t="s">
        <v>4525</v>
      </c>
      <c r="D1507" t="s">
        <v>3910</v>
      </c>
      <c r="E1507" t="s">
        <v>4527</v>
      </c>
    </row>
    <row r="1508" spans="1:5" x14ac:dyDescent="0.15">
      <c r="A1508" t="s">
        <v>4528</v>
      </c>
      <c r="B1508" t="s">
        <v>3202</v>
      </c>
      <c r="C1508" t="s">
        <v>6161</v>
      </c>
      <c r="D1508" t="s">
        <v>4528</v>
      </c>
    </row>
    <row r="1509" spans="1:5" x14ac:dyDescent="0.15">
      <c r="A1509" t="s">
        <v>1946</v>
      </c>
      <c r="B1509" t="s">
        <v>52</v>
      </c>
      <c r="C1509" t="s">
        <v>2670</v>
      </c>
      <c r="D1509" t="s">
        <v>4528</v>
      </c>
      <c r="E1509" t="s">
        <v>4526</v>
      </c>
    </row>
    <row r="1510" spans="1:5" x14ac:dyDescent="0.15">
      <c r="A1510" t="s">
        <v>6954</v>
      </c>
      <c r="B1510" t="s">
        <v>5943</v>
      </c>
      <c r="C1510" t="s">
        <v>1935</v>
      </c>
      <c r="D1510" t="s">
        <v>4528</v>
      </c>
      <c r="E1510" t="s">
        <v>2592</v>
      </c>
    </row>
    <row r="1511" spans="1:5" x14ac:dyDescent="0.15">
      <c r="A1511" t="s">
        <v>6955</v>
      </c>
      <c r="B1511" t="s">
        <v>5944</v>
      </c>
      <c r="C1511" t="s">
        <v>4529</v>
      </c>
      <c r="D1511" t="s">
        <v>4528</v>
      </c>
      <c r="E1511" t="s">
        <v>4532</v>
      </c>
    </row>
    <row r="1512" spans="1:5" x14ac:dyDescent="0.15">
      <c r="A1512" t="s">
        <v>1136</v>
      </c>
      <c r="B1512" t="s">
        <v>5945</v>
      </c>
      <c r="C1512" t="s">
        <v>3146</v>
      </c>
      <c r="D1512" t="s">
        <v>4528</v>
      </c>
      <c r="E1512" t="s">
        <v>3740</v>
      </c>
    </row>
    <row r="1513" spans="1:5" x14ac:dyDescent="0.15">
      <c r="A1513" t="s">
        <v>3538</v>
      </c>
      <c r="B1513" t="s">
        <v>5946</v>
      </c>
      <c r="C1513" t="s">
        <v>4533</v>
      </c>
      <c r="D1513" t="s">
        <v>4528</v>
      </c>
      <c r="E1513" t="s">
        <v>4183</v>
      </c>
    </row>
    <row r="1514" spans="1:5" x14ac:dyDescent="0.15">
      <c r="A1514" t="s">
        <v>1724</v>
      </c>
      <c r="B1514" t="s">
        <v>2912</v>
      </c>
      <c r="C1514" t="s">
        <v>720</v>
      </c>
      <c r="D1514" t="s">
        <v>4528</v>
      </c>
      <c r="E1514" t="s">
        <v>4534</v>
      </c>
    </row>
    <row r="1515" spans="1:5" x14ac:dyDescent="0.15">
      <c r="A1515" t="s">
        <v>5973</v>
      </c>
      <c r="B1515" t="s">
        <v>360</v>
      </c>
      <c r="C1515" t="s">
        <v>4068</v>
      </c>
      <c r="D1515" t="s">
        <v>4528</v>
      </c>
      <c r="E1515" t="s">
        <v>4538</v>
      </c>
    </row>
    <row r="1516" spans="1:5" x14ac:dyDescent="0.15">
      <c r="A1516" t="s">
        <v>6506</v>
      </c>
      <c r="B1516" t="s">
        <v>5947</v>
      </c>
      <c r="C1516" t="s">
        <v>4539</v>
      </c>
      <c r="D1516" t="s">
        <v>4528</v>
      </c>
      <c r="E1516" t="s">
        <v>4544</v>
      </c>
    </row>
    <row r="1517" spans="1:5" x14ac:dyDescent="0.15">
      <c r="A1517" t="s">
        <v>6478</v>
      </c>
      <c r="B1517" t="s">
        <v>2163</v>
      </c>
      <c r="C1517" t="s">
        <v>1422</v>
      </c>
      <c r="D1517" t="s">
        <v>4528</v>
      </c>
      <c r="E1517" t="s">
        <v>549</v>
      </c>
    </row>
    <row r="1518" spans="1:5" x14ac:dyDescent="0.15">
      <c r="A1518" t="s">
        <v>352</v>
      </c>
      <c r="B1518" t="s">
        <v>4620</v>
      </c>
      <c r="C1518" t="s">
        <v>4397</v>
      </c>
      <c r="D1518" t="s">
        <v>4528</v>
      </c>
      <c r="E1518" t="s">
        <v>1381</v>
      </c>
    </row>
    <row r="1519" spans="1:5" x14ac:dyDescent="0.15">
      <c r="A1519" t="s">
        <v>6956</v>
      </c>
      <c r="B1519" t="s">
        <v>5679</v>
      </c>
      <c r="C1519" t="s">
        <v>3336</v>
      </c>
      <c r="D1519" t="s">
        <v>4528</v>
      </c>
      <c r="E1519" t="s">
        <v>4062</v>
      </c>
    </row>
    <row r="1520" spans="1:5" x14ac:dyDescent="0.15">
      <c r="A1520" t="s">
        <v>6957</v>
      </c>
      <c r="B1520" t="s">
        <v>752</v>
      </c>
      <c r="C1520" t="s">
        <v>4546</v>
      </c>
      <c r="D1520" t="s">
        <v>4528</v>
      </c>
      <c r="E1520" t="s">
        <v>1271</v>
      </c>
    </row>
    <row r="1521" spans="1:5" x14ac:dyDescent="0.15">
      <c r="A1521" t="s">
        <v>6958</v>
      </c>
      <c r="B1521" t="s">
        <v>4032</v>
      </c>
      <c r="C1521" t="s">
        <v>4547</v>
      </c>
      <c r="D1521" t="s">
        <v>4528</v>
      </c>
      <c r="E1521" t="s">
        <v>3783</v>
      </c>
    </row>
    <row r="1522" spans="1:5" x14ac:dyDescent="0.15">
      <c r="A1522" t="s">
        <v>1730</v>
      </c>
      <c r="B1522" t="s">
        <v>5914</v>
      </c>
      <c r="C1522" t="s">
        <v>622</v>
      </c>
      <c r="D1522" t="s">
        <v>4528</v>
      </c>
      <c r="E1522" t="s">
        <v>4548</v>
      </c>
    </row>
    <row r="1523" spans="1:5" x14ac:dyDescent="0.15">
      <c r="A1523" t="s">
        <v>6959</v>
      </c>
      <c r="B1523" t="s">
        <v>5948</v>
      </c>
      <c r="C1523" t="s">
        <v>4549</v>
      </c>
      <c r="D1523" t="s">
        <v>4528</v>
      </c>
      <c r="E1523" t="s">
        <v>4552</v>
      </c>
    </row>
    <row r="1524" spans="1:5" x14ac:dyDescent="0.15">
      <c r="A1524" t="s">
        <v>6742</v>
      </c>
      <c r="B1524" t="s">
        <v>320</v>
      </c>
      <c r="C1524" t="s">
        <v>4554</v>
      </c>
      <c r="D1524" t="s">
        <v>4528</v>
      </c>
      <c r="E1524" t="s">
        <v>1057</v>
      </c>
    </row>
    <row r="1525" spans="1:5" x14ac:dyDescent="0.15">
      <c r="A1525" t="s">
        <v>6960</v>
      </c>
      <c r="B1525" t="s">
        <v>5949</v>
      </c>
      <c r="C1525" t="s">
        <v>146</v>
      </c>
      <c r="D1525" t="s">
        <v>4528</v>
      </c>
      <c r="E1525" t="s">
        <v>4555</v>
      </c>
    </row>
    <row r="1526" spans="1:5" x14ac:dyDescent="0.15">
      <c r="A1526" t="s">
        <v>1322</v>
      </c>
      <c r="B1526" t="s">
        <v>4698</v>
      </c>
      <c r="C1526" t="s">
        <v>2214</v>
      </c>
      <c r="D1526" t="s">
        <v>4528</v>
      </c>
      <c r="E1526" t="s">
        <v>407</v>
      </c>
    </row>
    <row r="1527" spans="1:5" x14ac:dyDescent="0.15">
      <c r="A1527" t="s">
        <v>6961</v>
      </c>
      <c r="B1527" t="s">
        <v>821</v>
      </c>
      <c r="C1527" t="s">
        <v>4457</v>
      </c>
      <c r="D1527" t="s">
        <v>4528</v>
      </c>
      <c r="E1527" t="s">
        <v>3445</v>
      </c>
    </row>
    <row r="1528" spans="1:5" x14ac:dyDescent="0.15">
      <c r="A1528" t="s">
        <v>4065</v>
      </c>
      <c r="B1528" t="s">
        <v>5950</v>
      </c>
      <c r="C1528" t="s">
        <v>1616</v>
      </c>
      <c r="D1528" t="s">
        <v>4528</v>
      </c>
      <c r="E1528" t="s">
        <v>3258</v>
      </c>
    </row>
    <row r="1529" spans="1:5" x14ac:dyDescent="0.15">
      <c r="A1529" t="s">
        <v>2467</v>
      </c>
      <c r="B1529" t="s">
        <v>5951</v>
      </c>
      <c r="C1529" t="s">
        <v>2147</v>
      </c>
      <c r="D1529" t="s">
        <v>4528</v>
      </c>
      <c r="E1529" t="s">
        <v>1557</v>
      </c>
    </row>
    <row r="1530" spans="1:5" x14ac:dyDescent="0.15">
      <c r="A1530" t="s">
        <v>2859</v>
      </c>
      <c r="B1530" t="s">
        <v>5952</v>
      </c>
      <c r="C1530" t="s">
        <v>4556</v>
      </c>
      <c r="D1530" t="s">
        <v>4528</v>
      </c>
      <c r="E1530" t="s">
        <v>398</v>
      </c>
    </row>
    <row r="1531" spans="1:5" x14ac:dyDescent="0.15">
      <c r="A1531" t="s">
        <v>6962</v>
      </c>
      <c r="B1531" t="s">
        <v>1738</v>
      </c>
      <c r="C1531" t="s">
        <v>337</v>
      </c>
      <c r="D1531" t="s">
        <v>4528</v>
      </c>
      <c r="E1531" t="s">
        <v>4557</v>
      </c>
    </row>
    <row r="1532" spans="1:5" x14ac:dyDescent="0.15">
      <c r="A1532" t="s">
        <v>806</v>
      </c>
      <c r="B1532" t="s">
        <v>372</v>
      </c>
      <c r="C1532" t="s">
        <v>4560</v>
      </c>
      <c r="D1532" t="s">
        <v>4528</v>
      </c>
      <c r="E1532" t="s">
        <v>4277</v>
      </c>
    </row>
    <row r="1533" spans="1:5" x14ac:dyDescent="0.15">
      <c r="A1533" t="s">
        <v>3844</v>
      </c>
      <c r="B1533" t="s">
        <v>5953</v>
      </c>
      <c r="C1533" t="s">
        <v>477</v>
      </c>
      <c r="D1533" t="s">
        <v>4528</v>
      </c>
      <c r="E1533" t="s">
        <v>4561</v>
      </c>
    </row>
    <row r="1534" spans="1:5" x14ac:dyDescent="0.15">
      <c r="A1534" t="s">
        <v>4968</v>
      </c>
      <c r="B1534" t="s">
        <v>3474</v>
      </c>
      <c r="C1534" t="s">
        <v>4562</v>
      </c>
      <c r="D1534" t="s">
        <v>4528</v>
      </c>
      <c r="E1534" t="s">
        <v>4563</v>
      </c>
    </row>
    <row r="1535" spans="1:5" x14ac:dyDescent="0.15">
      <c r="A1535" t="s">
        <v>1099</v>
      </c>
      <c r="B1535" t="s">
        <v>5954</v>
      </c>
      <c r="C1535" t="s">
        <v>4565</v>
      </c>
      <c r="D1535" t="s">
        <v>4528</v>
      </c>
      <c r="E1535" t="s">
        <v>4566</v>
      </c>
    </row>
    <row r="1536" spans="1:5" x14ac:dyDescent="0.15">
      <c r="A1536" t="s">
        <v>696</v>
      </c>
      <c r="B1536" t="s">
        <v>5955</v>
      </c>
      <c r="C1536" t="s">
        <v>4567</v>
      </c>
      <c r="D1536" t="s">
        <v>4528</v>
      </c>
      <c r="E1536" t="s">
        <v>4570</v>
      </c>
    </row>
    <row r="1537" spans="1:5" x14ac:dyDescent="0.15">
      <c r="A1537" t="s">
        <v>6963</v>
      </c>
      <c r="B1537" t="s">
        <v>4214</v>
      </c>
      <c r="C1537" t="s">
        <v>6163</v>
      </c>
      <c r="D1537" t="s">
        <v>6164</v>
      </c>
      <c r="E1537" t="s">
        <v>6165</v>
      </c>
    </row>
    <row r="1538" spans="1:5" x14ac:dyDescent="0.15">
      <c r="A1538" t="s">
        <v>2643</v>
      </c>
      <c r="B1538" t="s">
        <v>5956</v>
      </c>
      <c r="C1538" t="s">
        <v>4571</v>
      </c>
      <c r="D1538" t="s">
        <v>4528</v>
      </c>
      <c r="E1538" t="s">
        <v>4573</v>
      </c>
    </row>
    <row r="1539" spans="1:5" x14ac:dyDescent="0.15">
      <c r="A1539" t="s">
        <v>1139</v>
      </c>
      <c r="B1539" t="s">
        <v>5957</v>
      </c>
      <c r="C1539" t="s">
        <v>3123</v>
      </c>
      <c r="D1539" t="s">
        <v>4528</v>
      </c>
      <c r="E1539" t="s">
        <v>3381</v>
      </c>
    </row>
    <row r="1540" spans="1:5" x14ac:dyDescent="0.15">
      <c r="A1540" t="s">
        <v>954</v>
      </c>
      <c r="B1540" t="s">
        <v>4196</v>
      </c>
      <c r="C1540" t="s">
        <v>2249</v>
      </c>
      <c r="D1540" t="s">
        <v>4528</v>
      </c>
      <c r="E1540" t="s">
        <v>4577</v>
      </c>
    </row>
    <row r="1541" spans="1:5" x14ac:dyDescent="0.15">
      <c r="A1541" t="s">
        <v>6964</v>
      </c>
      <c r="B1541" t="s">
        <v>5959</v>
      </c>
      <c r="C1541" t="s">
        <v>3785</v>
      </c>
      <c r="D1541" t="s">
        <v>4528</v>
      </c>
      <c r="E1541" t="s">
        <v>4578</v>
      </c>
    </row>
    <row r="1542" spans="1:5" x14ac:dyDescent="0.15">
      <c r="A1542" t="s">
        <v>5780</v>
      </c>
      <c r="B1542" t="s">
        <v>5961</v>
      </c>
      <c r="C1542" t="s">
        <v>4579</v>
      </c>
      <c r="D1542" t="s">
        <v>4528</v>
      </c>
      <c r="E1542" t="s">
        <v>4580</v>
      </c>
    </row>
    <row r="1543" spans="1:5" x14ac:dyDescent="0.15">
      <c r="A1543" t="s">
        <v>6965</v>
      </c>
      <c r="B1543" t="s">
        <v>5962</v>
      </c>
      <c r="C1543" t="s">
        <v>4582</v>
      </c>
      <c r="D1543" t="s">
        <v>4528</v>
      </c>
      <c r="E1543" t="s">
        <v>122</v>
      </c>
    </row>
    <row r="1544" spans="1:5" x14ac:dyDescent="0.15">
      <c r="A1544" t="s">
        <v>6966</v>
      </c>
      <c r="B1544" t="s">
        <v>5660</v>
      </c>
      <c r="C1544" t="s">
        <v>1166</v>
      </c>
      <c r="D1544" t="s">
        <v>4528</v>
      </c>
      <c r="E1544" t="s">
        <v>4584</v>
      </c>
    </row>
    <row r="1545" spans="1:5" x14ac:dyDescent="0.15">
      <c r="A1545" t="s">
        <v>6967</v>
      </c>
      <c r="B1545" t="s">
        <v>2240</v>
      </c>
      <c r="C1545" t="s">
        <v>2379</v>
      </c>
      <c r="D1545" t="s">
        <v>4528</v>
      </c>
      <c r="E1545" t="s">
        <v>4586</v>
      </c>
    </row>
    <row r="1546" spans="1:5" x14ac:dyDescent="0.15">
      <c r="A1546" t="s">
        <v>717</v>
      </c>
      <c r="B1546" t="s">
        <v>5963</v>
      </c>
      <c r="C1546" t="s">
        <v>4588</v>
      </c>
      <c r="D1546" t="s">
        <v>4528</v>
      </c>
      <c r="E1546" t="s">
        <v>3724</v>
      </c>
    </row>
    <row r="1547" spans="1:5" x14ac:dyDescent="0.15">
      <c r="A1547" t="s">
        <v>6968</v>
      </c>
      <c r="B1547" t="s">
        <v>5964</v>
      </c>
      <c r="C1547" t="s">
        <v>2808</v>
      </c>
      <c r="D1547" t="s">
        <v>4528</v>
      </c>
      <c r="E1547" t="s">
        <v>2231</v>
      </c>
    </row>
    <row r="1548" spans="1:5" x14ac:dyDescent="0.15">
      <c r="A1548" t="s">
        <v>6096</v>
      </c>
      <c r="B1548" t="s">
        <v>5965</v>
      </c>
      <c r="C1548" t="s">
        <v>4589</v>
      </c>
      <c r="D1548" t="s">
        <v>4528</v>
      </c>
      <c r="E1548" t="s">
        <v>963</v>
      </c>
    </row>
    <row r="1549" spans="1:5" x14ac:dyDescent="0.15">
      <c r="A1549" t="s">
        <v>6854</v>
      </c>
      <c r="B1549" t="s">
        <v>5966</v>
      </c>
      <c r="C1549" t="s">
        <v>4590</v>
      </c>
      <c r="D1549" t="s">
        <v>4528</v>
      </c>
      <c r="E1549" t="s">
        <v>2815</v>
      </c>
    </row>
    <row r="1550" spans="1:5" x14ac:dyDescent="0.15">
      <c r="A1550" t="s">
        <v>6762</v>
      </c>
      <c r="B1550" t="s">
        <v>1726</v>
      </c>
      <c r="C1550" t="s">
        <v>4592</v>
      </c>
      <c r="D1550" t="s">
        <v>4528</v>
      </c>
      <c r="E1550" t="s">
        <v>4594</v>
      </c>
    </row>
    <row r="1551" spans="1:5" x14ac:dyDescent="0.15">
      <c r="A1551" t="s">
        <v>6969</v>
      </c>
      <c r="B1551" t="s">
        <v>3214</v>
      </c>
      <c r="C1551" t="s">
        <v>4595</v>
      </c>
      <c r="D1551" t="s">
        <v>4528</v>
      </c>
      <c r="E1551" t="s">
        <v>4311</v>
      </c>
    </row>
    <row r="1552" spans="1:5" x14ac:dyDescent="0.15">
      <c r="A1552" t="s">
        <v>6970</v>
      </c>
      <c r="B1552" t="s">
        <v>5967</v>
      </c>
      <c r="C1552" t="s">
        <v>4596</v>
      </c>
      <c r="D1552" t="s">
        <v>4528</v>
      </c>
      <c r="E1552" t="s">
        <v>3953</v>
      </c>
    </row>
    <row r="1553" spans="1:5" x14ac:dyDescent="0.15">
      <c r="A1553" t="s">
        <v>6971</v>
      </c>
      <c r="B1553" t="s">
        <v>2516</v>
      </c>
      <c r="C1553" t="s">
        <v>1892</v>
      </c>
      <c r="D1553" t="s">
        <v>4528</v>
      </c>
      <c r="E1553" t="s">
        <v>4598</v>
      </c>
    </row>
    <row r="1554" spans="1:5" x14ac:dyDescent="0.15">
      <c r="A1554" t="s">
        <v>4876</v>
      </c>
      <c r="B1554" t="s">
        <v>3433</v>
      </c>
      <c r="C1554" t="s">
        <v>4599</v>
      </c>
      <c r="D1554" t="s">
        <v>4528</v>
      </c>
      <c r="E1554" t="s">
        <v>4601</v>
      </c>
    </row>
    <row r="1555" spans="1:5" x14ac:dyDescent="0.15">
      <c r="A1555" t="s">
        <v>2931</v>
      </c>
      <c r="B1555" t="s">
        <v>5968</v>
      </c>
      <c r="C1555" t="s">
        <v>4602</v>
      </c>
      <c r="D1555" t="s">
        <v>4528</v>
      </c>
      <c r="E1555" t="s">
        <v>4604</v>
      </c>
    </row>
    <row r="1556" spans="1:5" x14ac:dyDescent="0.15">
      <c r="A1556" t="s">
        <v>6162</v>
      </c>
      <c r="B1556" t="s">
        <v>7109</v>
      </c>
      <c r="C1556" t="s">
        <v>6166</v>
      </c>
      <c r="D1556" t="s">
        <v>4528</v>
      </c>
      <c r="E1556" t="s">
        <v>4158</v>
      </c>
    </row>
    <row r="1557" spans="1:5" x14ac:dyDescent="0.15">
      <c r="A1557" t="s">
        <v>6972</v>
      </c>
      <c r="B1557" t="s">
        <v>883</v>
      </c>
      <c r="C1557" t="s">
        <v>2843</v>
      </c>
      <c r="D1557" t="s">
        <v>4528</v>
      </c>
      <c r="E1557" t="s">
        <v>1626</v>
      </c>
    </row>
    <row r="1558" spans="1:5" x14ac:dyDescent="0.15">
      <c r="A1558" t="s">
        <v>6973</v>
      </c>
      <c r="B1558" t="s">
        <v>1457</v>
      </c>
      <c r="C1558" t="s">
        <v>1893</v>
      </c>
      <c r="D1558" t="s">
        <v>4528</v>
      </c>
      <c r="E1558" t="s">
        <v>4605</v>
      </c>
    </row>
    <row r="1559" spans="1:5" x14ac:dyDescent="0.15">
      <c r="A1559" t="s">
        <v>6974</v>
      </c>
      <c r="B1559" t="s">
        <v>5969</v>
      </c>
      <c r="C1559" t="s">
        <v>4435</v>
      </c>
      <c r="D1559" t="s">
        <v>4528</v>
      </c>
      <c r="E1559" t="s">
        <v>4606</v>
      </c>
    </row>
    <row r="1560" spans="1:5" x14ac:dyDescent="0.15">
      <c r="A1560" t="s">
        <v>3001</v>
      </c>
      <c r="B1560" t="s">
        <v>7110</v>
      </c>
      <c r="C1560" t="s">
        <v>4300</v>
      </c>
      <c r="D1560" t="s">
        <v>4528</v>
      </c>
      <c r="E1560" t="s">
        <v>1798</v>
      </c>
    </row>
    <row r="1561" spans="1:5" x14ac:dyDescent="0.15">
      <c r="A1561" t="s">
        <v>1266</v>
      </c>
      <c r="B1561" t="s">
        <v>5970</v>
      </c>
      <c r="C1561" t="s">
        <v>1364</v>
      </c>
      <c r="D1561" t="s">
        <v>4528</v>
      </c>
      <c r="E1561" t="s">
        <v>3863</v>
      </c>
    </row>
    <row r="1562" spans="1:5" x14ac:dyDescent="0.15">
      <c r="A1562" t="s">
        <v>2864</v>
      </c>
      <c r="B1562" t="s">
        <v>5971</v>
      </c>
      <c r="C1562" t="s">
        <v>4609</v>
      </c>
      <c r="D1562" t="s">
        <v>4528</v>
      </c>
      <c r="E1562" t="s">
        <v>4611</v>
      </c>
    </row>
    <row r="1563" spans="1:5" x14ac:dyDescent="0.15">
      <c r="A1563" t="s">
        <v>5370</v>
      </c>
      <c r="B1563" t="s">
        <v>5972</v>
      </c>
      <c r="C1563" t="s">
        <v>4612</v>
      </c>
      <c r="D1563" t="s">
        <v>4528</v>
      </c>
      <c r="E1563" t="s">
        <v>2459</v>
      </c>
    </row>
    <row r="1564" spans="1:5" x14ac:dyDescent="0.15">
      <c r="A1564" t="s">
        <v>1289</v>
      </c>
      <c r="B1564" t="s">
        <v>5974</v>
      </c>
      <c r="C1564" t="s">
        <v>2793</v>
      </c>
      <c r="D1564" t="s">
        <v>4528</v>
      </c>
      <c r="E1564" t="s">
        <v>2109</v>
      </c>
    </row>
    <row r="1565" spans="1:5" x14ac:dyDescent="0.15">
      <c r="A1565" t="s">
        <v>6975</v>
      </c>
      <c r="B1565" t="s">
        <v>4600</v>
      </c>
      <c r="C1565" t="s">
        <v>4614</v>
      </c>
      <c r="D1565" t="s">
        <v>4528</v>
      </c>
      <c r="E1565" t="s">
        <v>4616</v>
      </c>
    </row>
    <row r="1566" spans="1:5" x14ac:dyDescent="0.15">
      <c r="A1566" t="s">
        <v>6976</v>
      </c>
      <c r="B1566" t="s">
        <v>5975</v>
      </c>
      <c r="C1566" t="s">
        <v>4617</v>
      </c>
      <c r="D1566" t="s">
        <v>4528</v>
      </c>
      <c r="E1566" t="s">
        <v>1600</v>
      </c>
    </row>
    <row r="1567" spans="1:5" x14ac:dyDescent="0.15">
      <c r="A1567" t="s">
        <v>4832</v>
      </c>
      <c r="B1567" t="s">
        <v>715</v>
      </c>
      <c r="C1567" t="s">
        <v>1577</v>
      </c>
      <c r="D1567" t="s">
        <v>4528</v>
      </c>
      <c r="E1567" t="s">
        <v>4619</v>
      </c>
    </row>
    <row r="1568" spans="1:5" x14ac:dyDescent="0.15">
      <c r="A1568" t="s">
        <v>6820</v>
      </c>
      <c r="B1568" t="s">
        <v>5976</v>
      </c>
      <c r="C1568" t="s">
        <v>2170</v>
      </c>
      <c r="D1568" t="s">
        <v>4528</v>
      </c>
      <c r="E1568" t="s">
        <v>3875</v>
      </c>
    </row>
    <row r="1569" spans="1:5" x14ac:dyDescent="0.15">
      <c r="A1569" t="s">
        <v>4622</v>
      </c>
      <c r="B1569" t="s">
        <v>7111</v>
      </c>
      <c r="C1569" t="s">
        <v>6167</v>
      </c>
      <c r="D1569" t="s">
        <v>4622</v>
      </c>
    </row>
    <row r="1570" spans="1:5" x14ac:dyDescent="0.15">
      <c r="A1570" t="s">
        <v>2582</v>
      </c>
      <c r="B1570" t="s">
        <v>3659</v>
      </c>
      <c r="C1570" t="s">
        <v>4621</v>
      </c>
      <c r="D1570" t="s">
        <v>4622</v>
      </c>
      <c r="E1570" t="s">
        <v>4624</v>
      </c>
    </row>
    <row r="1571" spans="1:5" x14ac:dyDescent="0.15">
      <c r="A1571" t="s">
        <v>3720</v>
      </c>
      <c r="B1571" t="s">
        <v>5522</v>
      </c>
      <c r="C1571" t="s">
        <v>4625</v>
      </c>
      <c r="D1571" t="s">
        <v>4622</v>
      </c>
      <c r="E1571" t="s">
        <v>4626</v>
      </c>
    </row>
    <row r="1572" spans="1:5" x14ac:dyDescent="0.15">
      <c r="A1572" t="s">
        <v>6977</v>
      </c>
      <c r="B1572" t="s">
        <v>5977</v>
      </c>
      <c r="C1572" t="s">
        <v>4629</v>
      </c>
      <c r="D1572" t="s">
        <v>4622</v>
      </c>
      <c r="E1572" t="s">
        <v>3970</v>
      </c>
    </row>
    <row r="1573" spans="1:5" x14ac:dyDescent="0.15">
      <c r="A1573" t="s">
        <v>6978</v>
      </c>
      <c r="B1573" t="s">
        <v>5978</v>
      </c>
      <c r="C1573" t="s">
        <v>4630</v>
      </c>
      <c r="D1573" t="s">
        <v>4622</v>
      </c>
      <c r="E1573" t="s">
        <v>4631</v>
      </c>
    </row>
    <row r="1574" spans="1:5" x14ac:dyDescent="0.15">
      <c r="A1574" t="s">
        <v>6979</v>
      </c>
      <c r="B1574" t="s">
        <v>5979</v>
      </c>
      <c r="C1574" t="s">
        <v>862</v>
      </c>
      <c r="D1574" t="s">
        <v>4622</v>
      </c>
      <c r="E1574" t="s">
        <v>4632</v>
      </c>
    </row>
    <row r="1575" spans="1:5" x14ac:dyDescent="0.15">
      <c r="A1575" t="s">
        <v>6980</v>
      </c>
      <c r="B1575" t="s">
        <v>4093</v>
      </c>
      <c r="C1575" t="s">
        <v>4633</v>
      </c>
      <c r="D1575" t="s">
        <v>4622</v>
      </c>
      <c r="E1575" t="s">
        <v>4636</v>
      </c>
    </row>
    <row r="1576" spans="1:5" x14ac:dyDescent="0.15">
      <c r="A1576" t="s">
        <v>6981</v>
      </c>
      <c r="B1576" t="s">
        <v>5980</v>
      </c>
      <c r="C1576" t="s">
        <v>1032</v>
      </c>
      <c r="D1576" t="s">
        <v>4622</v>
      </c>
      <c r="E1576" t="s">
        <v>4638</v>
      </c>
    </row>
    <row r="1577" spans="1:5" x14ac:dyDescent="0.15">
      <c r="A1577" t="s">
        <v>6982</v>
      </c>
      <c r="B1577" t="s">
        <v>5981</v>
      </c>
      <c r="C1577" t="s">
        <v>3715</v>
      </c>
      <c r="D1577" t="s">
        <v>4622</v>
      </c>
      <c r="E1577" t="s">
        <v>4640</v>
      </c>
    </row>
    <row r="1578" spans="1:5" x14ac:dyDescent="0.15">
      <c r="A1578" t="s">
        <v>1767</v>
      </c>
      <c r="B1578" t="s">
        <v>5982</v>
      </c>
      <c r="C1578" t="s">
        <v>2562</v>
      </c>
      <c r="D1578" t="s">
        <v>4622</v>
      </c>
      <c r="E1578" t="s">
        <v>2820</v>
      </c>
    </row>
    <row r="1579" spans="1:5" x14ac:dyDescent="0.15">
      <c r="A1579" t="s">
        <v>6983</v>
      </c>
      <c r="B1579" t="s">
        <v>5983</v>
      </c>
      <c r="C1579" t="s">
        <v>1489</v>
      </c>
      <c r="D1579" t="s">
        <v>4622</v>
      </c>
      <c r="E1579" t="s">
        <v>3200</v>
      </c>
    </row>
    <row r="1580" spans="1:5" x14ac:dyDescent="0.15">
      <c r="A1580" t="s">
        <v>2104</v>
      </c>
      <c r="B1580" t="s">
        <v>5669</v>
      </c>
      <c r="C1580" t="s">
        <v>1073</v>
      </c>
      <c r="D1580" t="s">
        <v>4622</v>
      </c>
      <c r="E1580" t="s">
        <v>3490</v>
      </c>
    </row>
    <row r="1581" spans="1:5" x14ac:dyDescent="0.15">
      <c r="A1581" t="s">
        <v>6389</v>
      </c>
      <c r="B1581" t="s">
        <v>5984</v>
      </c>
      <c r="C1581" t="s">
        <v>2606</v>
      </c>
      <c r="D1581" t="s">
        <v>4622</v>
      </c>
      <c r="E1581" t="s">
        <v>2867</v>
      </c>
    </row>
    <row r="1582" spans="1:5" x14ac:dyDescent="0.15">
      <c r="A1582" t="s">
        <v>6984</v>
      </c>
      <c r="B1582" t="s">
        <v>1983</v>
      </c>
      <c r="C1582" t="s">
        <v>4243</v>
      </c>
      <c r="D1582" t="s">
        <v>4622</v>
      </c>
      <c r="E1582" t="s">
        <v>1548</v>
      </c>
    </row>
    <row r="1583" spans="1:5" x14ac:dyDescent="0.15">
      <c r="A1583" t="s">
        <v>6985</v>
      </c>
      <c r="B1583" t="s">
        <v>5986</v>
      </c>
      <c r="C1583" t="s">
        <v>4641</v>
      </c>
      <c r="D1583" t="s">
        <v>4622</v>
      </c>
      <c r="E1583" t="s">
        <v>3663</v>
      </c>
    </row>
    <row r="1584" spans="1:5" x14ac:dyDescent="0.15">
      <c r="A1584" t="s">
        <v>3234</v>
      </c>
      <c r="B1584" t="s">
        <v>5892</v>
      </c>
      <c r="C1584" t="s">
        <v>3118</v>
      </c>
      <c r="D1584" t="s">
        <v>4622</v>
      </c>
      <c r="E1584" t="s">
        <v>2946</v>
      </c>
    </row>
    <row r="1585" spans="1:5" x14ac:dyDescent="0.15">
      <c r="A1585" t="s">
        <v>6986</v>
      </c>
      <c r="B1585" t="s">
        <v>5987</v>
      </c>
      <c r="C1585" t="s">
        <v>233</v>
      </c>
      <c r="D1585" t="s">
        <v>4622</v>
      </c>
      <c r="E1585" t="s">
        <v>3030</v>
      </c>
    </row>
    <row r="1586" spans="1:5" x14ac:dyDescent="0.15">
      <c r="A1586" t="s">
        <v>6987</v>
      </c>
      <c r="B1586" t="s">
        <v>1404</v>
      </c>
      <c r="C1586" t="s">
        <v>4642</v>
      </c>
      <c r="D1586" t="s">
        <v>4622</v>
      </c>
      <c r="E1586" t="s">
        <v>700</v>
      </c>
    </row>
    <row r="1587" spans="1:5" x14ac:dyDescent="0.15">
      <c r="A1587" t="s">
        <v>4537</v>
      </c>
      <c r="B1587" t="s">
        <v>5988</v>
      </c>
      <c r="C1587" t="s">
        <v>4643</v>
      </c>
      <c r="D1587" t="s">
        <v>4622</v>
      </c>
      <c r="E1587" t="s">
        <v>4646</v>
      </c>
    </row>
    <row r="1588" spans="1:5" x14ac:dyDescent="0.15">
      <c r="A1588" t="s">
        <v>5823</v>
      </c>
      <c r="B1588" t="s">
        <v>5990</v>
      </c>
      <c r="C1588" t="s">
        <v>4647</v>
      </c>
      <c r="D1588" t="s">
        <v>4622</v>
      </c>
      <c r="E1588" t="s">
        <v>2245</v>
      </c>
    </row>
    <row r="1589" spans="1:5" x14ac:dyDescent="0.15">
      <c r="A1589" t="s">
        <v>5561</v>
      </c>
      <c r="B1589" t="s">
        <v>5991</v>
      </c>
      <c r="C1589" t="s">
        <v>4648</v>
      </c>
      <c r="D1589" t="s">
        <v>4622</v>
      </c>
      <c r="E1589" t="s">
        <v>438</v>
      </c>
    </row>
    <row r="1590" spans="1:5" x14ac:dyDescent="0.15">
      <c r="A1590" t="s">
        <v>4651</v>
      </c>
      <c r="B1590" t="s">
        <v>7112</v>
      </c>
      <c r="C1590" t="s">
        <v>6168</v>
      </c>
      <c r="D1590" t="s">
        <v>4651</v>
      </c>
    </row>
    <row r="1591" spans="1:5" x14ac:dyDescent="0.15">
      <c r="A1591" t="s">
        <v>6613</v>
      </c>
      <c r="B1591" t="s">
        <v>5769</v>
      </c>
      <c r="C1591" t="s">
        <v>554</v>
      </c>
      <c r="D1591" t="s">
        <v>4651</v>
      </c>
      <c r="E1591" t="s">
        <v>898</v>
      </c>
    </row>
    <row r="1592" spans="1:5" x14ac:dyDescent="0.15">
      <c r="A1592" t="s">
        <v>5196</v>
      </c>
      <c r="B1592" t="s">
        <v>5992</v>
      </c>
      <c r="C1592" t="s">
        <v>4652</v>
      </c>
      <c r="D1592" t="s">
        <v>4651</v>
      </c>
      <c r="E1592" t="s">
        <v>773</v>
      </c>
    </row>
    <row r="1593" spans="1:5" x14ac:dyDescent="0.15">
      <c r="A1593" t="s">
        <v>3906</v>
      </c>
      <c r="B1593" t="s">
        <v>231</v>
      </c>
      <c r="C1593" t="s">
        <v>4204</v>
      </c>
      <c r="D1593" t="s">
        <v>4651</v>
      </c>
      <c r="E1593" t="s">
        <v>4653</v>
      </c>
    </row>
    <row r="1594" spans="1:5" x14ac:dyDescent="0.15">
      <c r="A1594" t="s">
        <v>5611</v>
      </c>
      <c r="B1594" t="s">
        <v>5995</v>
      </c>
      <c r="C1594" t="s">
        <v>949</v>
      </c>
      <c r="D1594" t="s">
        <v>4651</v>
      </c>
      <c r="E1594" t="s">
        <v>4655</v>
      </c>
    </row>
    <row r="1595" spans="1:5" x14ac:dyDescent="0.15">
      <c r="A1595" t="s">
        <v>4959</v>
      </c>
      <c r="B1595" t="s">
        <v>1327</v>
      </c>
      <c r="C1595" t="s">
        <v>3424</v>
      </c>
      <c r="D1595" t="s">
        <v>4651</v>
      </c>
      <c r="E1595" t="s">
        <v>4657</v>
      </c>
    </row>
    <row r="1596" spans="1:5" x14ac:dyDescent="0.15">
      <c r="A1596" t="s">
        <v>6988</v>
      </c>
      <c r="B1596" t="s">
        <v>72</v>
      </c>
      <c r="C1596" t="s">
        <v>3548</v>
      </c>
      <c r="D1596" t="s">
        <v>4651</v>
      </c>
      <c r="E1596" t="s">
        <v>1517</v>
      </c>
    </row>
    <row r="1597" spans="1:5" x14ac:dyDescent="0.15">
      <c r="A1597" t="s">
        <v>3864</v>
      </c>
      <c r="B1597" t="s">
        <v>79</v>
      </c>
      <c r="C1597" t="s">
        <v>4645</v>
      </c>
      <c r="D1597" t="s">
        <v>4651</v>
      </c>
      <c r="E1597" t="s">
        <v>4658</v>
      </c>
    </row>
    <row r="1598" spans="1:5" x14ac:dyDescent="0.15">
      <c r="A1598" t="s">
        <v>5066</v>
      </c>
      <c r="B1598" t="s">
        <v>5997</v>
      </c>
      <c r="C1598" t="s">
        <v>409</v>
      </c>
      <c r="D1598" t="s">
        <v>4651</v>
      </c>
      <c r="E1598" t="s">
        <v>4659</v>
      </c>
    </row>
    <row r="1599" spans="1:5" x14ac:dyDescent="0.15">
      <c r="A1599" t="s">
        <v>6989</v>
      </c>
      <c r="B1599" t="s">
        <v>5998</v>
      </c>
      <c r="C1599" t="s">
        <v>3373</v>
      </c>
      <c r="D1599" t="s">
        <v>4651</v>
      </c>
      <c r="E1599" t="s">
        <v>1310</v>
      </c>
    </row>
    <row r="1600" spans="1:5" x14ac:dyDescent="0.15">
      <c r="A1600" t="s">
        <v>6698</v>
      </c>
      <c r="B1600" t="s">
        <v>5164</v>
      </c>
      <c r="C1600" t="s">
        <v>4660</v>
      </c>
      <c r="D1600" t="s">
        <v>4651</v>
      </c>
      <c r="E1600" t="s">
        <v>2487</v>
      </c>
    </row>
    <row r="1601" spans="1:5" x14ac:dyDescent="0.15">
      <c r="A1601" t="s">
        <v>6990</v>
      </c>
      <c r="B1601" t="s">
        <v>2687</v>
      </c>
      <c r="C1601" t="s">
        <v>4662</v>
      </c>
      <c r="D1601" t="s">
        <v>4651</v>
      </c>
      <c r="E1601" t="s">
        <v>3737</v>
      </c>
    </row>
    <row r="1602" spans="1:5" x14ac:dyDescent="0.15">
      <c r="A1602" t="s">
        <v>778</v>
      </c>
      <c r="B1602" t="s">
        <v>5999</v>
      </c>
      <c r="C1602" t="s">
        <v>4663</v>
      </c>
      <c r="D1602" t="s">
        <v>4651</v>
      </c>
      <c r="E1602" t="s">
        <v>2088</v>
      </c>
    </row>
    <row r="1603" spans="1:5" x14ac:dyDescent="0.15">
      <c r="A1603" t="s">
        <v>6991</v>
      </c>
      <c r="B1603" t="s">
        <v>6000</v>
      </c>
      <c r="C1603" t="s">
        <v>148</v>
      </c>
      <c r="D1603" t="s">
        <v>4651</v>
      </c>
      <c r="E1603" t="s">
        <v>4427</v>
      </c>
    </row>
    <row r="1604" spans="1:5" x14ac:dyDescent="0.15">
      <c r="A1604" t="s">
        <v>3054</v>
      </c>
      <c r="B1604" t="s">
        <v>1063</v>
      </c>
      <c r="C1604" t="s">
        <v>4664</v>
      </c>
      <c r="D1604" t="s">
        <v>4651</v>
      </c>
      <c r="E1604" t="s">
        <v>4666</v>
      </c>
    </row>
    <row r="1605" spans="1:5" x14ac:dyDescent="0.15">
      <c r="A1605" t="s">
        <v>5958</v>
      </c>
      <c r="B1605" t="s">
        <v>6001</v>
      </c>
      <c r="C1605" t="s">
        <v>4667</v>
      </c>
      <c r="D1605" t="s">
        <v>4651</v>
      </c>
      <c r="E1605" t="s">
        <v>4668</v>
      </c>
    </row>
    <row r="1606" spans="1:5" x14ac:dyDescent="0.15">
      <c r="A1606" t="s">
        <v>6992</v>
      </c>
      <c r="B1606" t="s">
        <v>5562</v>
      </c>
      <c r="C1606" t="s">
        <v>4670</v>
      </c>
      <c r="D1606" t="s">
        <v>4651</v>
      </c>
      <c r="E1606" t="s">
        <v>388</v>
      </c>
    </row>
    <row r="1607" spans="1:5" x14ac:dyDescent="0.15">
      <c r="A1607" t="s">
        <v>6220</v>
      </c>
      <c r="B1607" t="s">
        <v>6002</v>
      </c>
      <c r="C1607" t="s">
        <v>3136</v>
      </c>
      <c r="D1607" t="s">
        <v>4651</v>
      </c>
      <c r="E1607" t="s">
        <v>4672</v>
      </c>
    </row>
    <row r="1608" spans="1:5" x14ac:dyDescent="0.15">
      <c r="A1608" t="s">
        <v>6993</v>
      </c>
      <c r="B1608" t="s">
        <v>6003</v>
      </c>
      <c r="C1608" t="s">
        <v>4674</v>
      </c>
      <c r="D1608" t="s">
        <v>4651</v>
      </c>
      <c r="E1608" t="s">
        <v>4675</v>
      </c>
    </row>
    <row r="1609" spans="1:5" x14ac:dyDescent="0.15">
      <c r="A1609" t="s">
        <v>6994</v>
      </c>
      <c r="B1609" t="s">
        <v>6004</v>
      </c>
      <c r="C1609" t="s">
        <v>269</v>
      </c>
      <c r="D1609" t="s">
        <v>4651</v>
      </c>
      <c r="E1609" t="s">
        <v>4679</v>
      </c>
    </row>
    <row r="1610" spans="1:5" x14ac:dyDescent="0.15">
      <c r="A1610" t="s">
        <v>6995</v>
      </c>
      <c r="B1610" t="s">
        <v>6006</v>
      </c>
      <c r="C1610" t="s">
        <v>1650</v>
      </c>
      <c r="D1610" t="s">
        <v>4651</v>
      </c>
      <c r="E1610" t="s">
        <v>4680</v>
      </c>
    </row>
    <row r="1611" spans="1:5" x14ac:dyDescent="0.15">
      <c r="A1611" t="s">
        <v>3741</v>
      </c>
      <c r="B1611" t="s">
        <v>2227</v>
      </c>
      <c r="C1611" t="s">
        <v>4472</v>
      </c>
      <c r="D1611" t="s">
        <v>4651</v>
      </c>
      <c r="E1611" t="s">
        <v>4682</v>
      </c>
    </row>
    <row r="1612" spans="1:5" x14ac:dyDescent="0.15">
      <c r="A1612" t="s">
        <v>4685</v>
      </c>
      <c r="B1612" t="s">
        <v>4240</v>
      </c>
      <c r="C1612" t="s">
        <v>6169</v>
      </c>
      <c r="D1612" t="s">
        <v>4685</v>
      </c>
    </row>
    <row r="1613" spans="1:5" x14ac:dyDescent="0.15">
      <c r="A1613" t="s">
        <v>5337</v>
      </c>
      <c r="B1613" t="s">
        <v>6007</v>
      </c>
      <c r="C1613" t="s">
        <v>4683</v>
      </c>
      <c r="D1613" t="s">
        <v>4685</v>
      </c>
      <c r="E1613" t="s">
        <v>2395</v>
      </c>
    </row>
    <row r="1614" spans="1:5" x14ac:dyDescent="0.15">
      <c r="A1614" t="s">
        <v>6996</v>
      </c>
      <c r="B1614" t="s">
        <v>6008</v>
      </c>
      <c r="C1614" t="s">
        <v>4686</v>
      </c>
      <c r="D1614" t="s">
        <v>4685</v>
      </c>
      <c r="E1614" t="s">
        <v>4687</v>
      </c>
    </row>
    <row r="1615" spans="1:5" x14ac:dyDescent="0.15">
      <c r="A1615" t="s">
        <v>6997</v>
      </c>
      <c r="B1615" t="s">
        <v>529</v>
      </c>
      <c r="C1615" t="s">
        <v>4689</v>
      </c>
      <c r="D1615" t="s">
        <v>4685</v>
      </c>
      <c r="E1615" t="s">
        <v>4692</v>
      </c>
    </row>
    <row r="1616" spans="1:5" x14ac:dyDescent="0.15">
      <c r="A1616" t="s">
        <v>6998</v>
      </c>
      <c r="B1616" t="s">
        <v>2826</v>
      </c>
      <c r="C1616" t="s">
        <v>1514</v>
      </c>
      <c r="D1616" t="s">
        <v>4685</v>
      </c>
      <c r="E1616" t="s">
        <v>3504</v>
      </c>
    </row>
    <row r="1617" spans="1:5" x14ac:dyDescent="0.15">
      <c r="A1617" t="s">
        <v>4558</v>
      </c>
      <c r="B1617" t="s">
        <v>6009</v>
      </c>
      <c r="C1617" t="s">
        <v>614</v>
      </c>
      <c r="D1617" t="s">
        <v>4685</v>
      </c>
      <c r="E1617" t="s">
        <v>3033</v>
      </c>
    </row>
    <row r="1618" spans="1:5" x14ac:dyDescent="0.15">
      <c r="A1618" t="s">
        <v>5468</v>
      </c>
      <c r="B1618" t="s">
        <v>6010</v>
      </c>
      <c r="C1618" t="s">
        <v>4694</v>
      </c>
      <c r="D1618" t="s">
        <v>4685</v>
      </c>
      <c r="E1618" t="s">
        <v>4696</v>
      </c>
    </row>
    <row r="1619" spans="1:5" x14ac:dyDescent="0.15">
      <c r="A1619" t="s">
        <v>1583</v>
      </c>
      <c r="B1619" t="s">
        <v>363</v>
      </c>
      <c r="C1619" t="s">
        <v>4699</v>
      </c>
      <c r="D1619" t="s">
        <v>4685</v>
      </c>
      <c r="E1619" t="s">
        <v>523</v>
      </c>
    </row>
    <row r="1620" spans="1:5" x14ac:dyDescent="0.15">
      <c r="A1620" t="s">
        <v>6999</v>
      </c>
      <c r="B1620" t="s">
        <v>6011</v>
      </c>
      <c r="C1620" t="s">
        <v>4702</v>
      </c>
      <c r="D1620" t="s">
        <v>4685</v>
      </c>
      <c r="E1620" t="s">
        <v>4703</v>
      </c>
    </row>
    <row r="1621" spans="1:5" x14ac:dyDescent="0.15">
      <c r="A1621" t="s">
        <v>7001</v>
      </c>
      <c r="B1621" t="s">
        <v>6012</v>
      </c>
      <c r="C1621" t="s">
        <v>4704</v>
      </c>
      <c r="D1621" t="s">
        <v>4685</v>
      </c>
      <c r="E1621" t="s">
        <v>4706</v>
      </c>
    </row>
    <row r="1622" spans="1:5" x14ac:dyDescent="0.15">
      <c r="A1622" t="s">
        <v>4977</v>
      </c>
      <c r="B1622" t="s">
        <v>3456</v>
      </c>
      <c r="C1622" t="s">
        <v>4707</v>
      </c>
      <c r="D1622" t="s">
        <v>4685</v>
      </c>
      <c r="E1622" t="s">
        <v>4455</v>
      </c>
    </row>
    <row r="1623" spans="1:5" x14ac:dyDescent="0.15">
      <c r="A1623" t="s">
        <v>7002</v>
      </c>
      <c r="B1623" t="s">
        <v>6013</v>
      </c>
      <c r="C1623" t="s">
        <v>3744</v>
      </c>
      <c r="D1623" t="s">
        <v>4685</v>
      </c>
      <c r="E1623" t="s">
        <v>4708</v>
      </c>
    </row>
    <row r="1624" spans="1:5" x14ac:dyDescent="0.15">
      <c r="A1624" t="s">
        <v>7003</v>
      </c>
      <c r="B1624" t="s">
        <v>4171</v>
      </c>
      <c r="C1624" t="s">
        <v>2812</v>
      </c>
      <c r="D1624" t="s">
        <v>4685</v>
      </c>
      <c r="E1624" t="s">
        <v>1940</v>
      </c>
    </row>
    <row r="1625" spans="1:5" x14ac:dyDescent="0.15">
      <c r="A1625" t="s">
        <v>5290</v>
      </c>
      <c r="B1625" t="s">
        <v>6014</v>
      </c>
      <c r="C1625" t="s">
        <v>4710</v>
      </c>
      <c r="D1625" t="s">
        <v>4685</v>
      </c>
      <c r="E1625" t="s">
        <v>4713</v>
      </c>
    </row>
    <row r="1626" spans="1:5" x14ac:dyDescent="0.15">
      <c r="A1626" t="s">
        <v>7004</v>
      </c>
      <c r="B1626" t="s">
        <v>6015</v>
      </c>
      <c r="C1626" t="s">
        <v>4714</v>
      </c>
      <c r="D1626" t="s">
        <v>4685</v>
      </c>
      <c r="E1626" t="s">
        <v>2401</v>
      </c>
    </row>
    <row r="1627" spans="1:5" x14ac:dyDescent="0.15">
      <c r="A1627" t="s">
        <v>7005</v>
      </c>
      <c r="B1627" t="s">
        <v>7113</v>
      </c>
      <c r="C1627" t="s">
        <v>1066</v>
      </c>
      <c r="D1627" t="s">
        <v>4685</v>
      </c>
      <c r="E1627" t="s">
        <v>1844</v>
      </c>
    </row>
    <row r="1628" spans="1:5" x14ac:dyDescent="0.15">
      <c r="A1628" t="s">
        <v>4991</v>
      </c>
      <c r="B1628" t="s">
        <v>6016</v>
      </c>
      <c r="C1628" t="s">
        <v>3616</v>
      </c>
      <c r="D1628" t="s">
        <v>4685</v>
      </c>
      <c r="E1628" t="s">
        <v>4715</v>
      </c>
    </row>
    <row r="1629" spans="1:5" x14ac:dyDescent="0.15">
      <c r="A1629" t="s">
        <v>5879</v>
      </c>
      <c r="B1629" t="s">
        <v>3915</v>
      </c>
      <c r="C1629" t="s">
        <v>3207</v>
      </c>
      <c r="D1629" t="s">
        <v>4685</v>
      </c>
      <c r="E1629" t="s">
        <v>190</v>
      </c>
    </row>
    <row r="1630" spans="1:5" x14ac:dyDescent="0.15">
      <c r="A1630" t="s">
        <v>5042</v>
      </c>
      <c r="B1630" t="s">
        <v>2868</v>
      </c>
      <c r="C1630" t="s">
        <v>1596</v>
      </c>
      <c r="D1630" t="s">
        <v>4685</v>
      </c>
      <c r="E1630" t="s">
        <v>4097</v>
      </c>
    </row>
    <row r="1631" spans="1:5" x14ac:dyDescent="0.15">
      <c r="A1631" t="s">
        <v>7006</v>
      </c>
      <c r="B1631" t="s">
        <v>6018</v>
      </c>
      <c r="C1631" t="s">
        <v>4673</v>
      </c>
      <c r="D1631" t="s">
        <v>4685</v>
      </c>
      <c r="E1631" t="s">
        <v>2945</v>
      </c>
    </row>
    <row r="1632" spans="1:5" x14ac:dyDescent="0.15">
      <c r="A1632" t="s">
        <v>7007</v>
      </c>
      <c r="B1632" t="s">
        <v>6019</v>
      </c>
      <c r="C1632" t="s">
        <v>4095</v>
      </c>
      <c r="D1632" t="s">
        <v>4685</v>
      </c>
      <c r="E1632" t="s">
        <v>928</v>
      </c>
    </row>
    <row r="1633" spans="1:5" x14ac:dyDescent="0.15">
      <c r="A1633" t="s">
        <v>2710</v>
      </c>
      <c r="B1633" t="s">
        <v>6020</v>
      </c>
      <c r="C1633" t="s">
        <v>4716</v>
      </c>
      <c r="D1633" t="s">
        <v>4685</v>
      </c>
      <c r="E1633" t="s">
        <v>4717</v>
      </c>
    </row>
    <row r="1634" spans="1:5" x14ac:dyDescent="0.15">
      <c r="A1634" t="s">
        <v>7008</v>
      </c>
      <c r="B1634" t="s">
        <v>6021</v>
      </c>
      <c r="C1634" t="s">
        <v>4718</v>
      </c>
      <c r="D1634" t="s">
        <v>4685</v>
      </c>
      <c r="E1634" t="s">
        <v>1511</v>
      </c>
    </row>
    <row r="1635" spans="1:5" x14ac:dyDescent="0.15">
      <c r="A1635" t="s">
        <v>7009</v>
      </c>
      <c r="B1635" t="s">
        <v>4267</v>
      </c>
      <c r="C1635" t="s">
        <v>747</v>
      </c>
      <c r="D1635" t="s">
        <v>4685</v>
      </c>
      <c r="E1635" t="s">
        <v>2055</v>
      </c>
    </row>
    <row r="1636" spans="1:5" x14ac:dyDescent="0.15">
      <c r="A1636" t="s">
        <v>6058</v>
      </c>
      <c r="B1636" t="s">
        <v>4628</v>
      </c>
      <c r="C1636" t="s">
        <v>4719</v>
      </c>
      <c r="D1636" t="s">
        <v>4685</v>
      </c>
      <c r="E1636" t="s">
        <v>4720</v>
      </c>
    </row>
    <row r="1637" spans="1:5" x14ac:dyDescent="0.15">
      <c r="A1637" t="s">
        <v>616</v>
      </c>
      <c r="B1637" t="s">
        <v>7114</v>
      </c>
      <c r="C1637" t="s">
        <v>6171</v>
      </c>
      <c r="D1637" t="s">
        <v>4685</v>
      </c>
      <c r="E1637" t="s">
        <v>3415</v>
      </c>
    </row>
    <row r="1638" spans="1:5" x14ac:dyDescent="0.15">
      <c r="A1638" t="s">
        <v>7010</v>
      </c>
      <c r="B1638" t="s">
        <v>6022</v>
      </c>
      <c r="C1638" t="s">
        <v>4721</v>
      </c>
      <c r="D1638" t="s">
        <v>4685</v>
      </c>
      <c r="E1638" t="s">
        <v>3364</v>
      </c>
    </row>
    <row r="1639" spans="1:5" x14ac:dyDescent="0.15">
      <c r="A1639" t="s">
        <v>7011</v>
      </c>
      <c r="B1639" t="s">
        <v>166</v>
      </c>
      <c r="C1639" t="s">
        <v>2587</v>
      </c>
      <c r="D1639" t="s">
        <v>4685</v>
      </c>
      <c r="E1639" t="s">
        <v>4200</v>
      </c>
    </row>
    <row r="1640" spans="1:5" x14ac:dyDescent="0.15">
      <c r="A1640" t="s">
        <v>4470</v>
      </c>
      <c r="B1640" t="s">
        <v>1500</v>
      </c>
      <c r="C1640" t="s">
        <v>4723</v>
      </c>
      <c r="D1640" t="s">
        <v>4685</v>
      </c>
      <c r="E1640" t="s">
        <v>4725</v>
      </c>
    </row>
    <row r="1641" spans="1:5" x14ac:dyDescent="0.15">
      <c r="A1641" t="s">
        <v>7012</v>
      </c>
      <c r="B1641" t="s">
        <v>4637</v>
      </c>
      <c r="C1641" t="s">
        <v>2656</v>
      </c>
      <c r="D1641" t="s">
        <v>4685</v>
      </c>
      <c r="E1641" t="s">
        <v>4320</v>
      </c>
    </row>
    <row r="1642" spans="1:5" x14ac:dyDescent="0.15">
      <c r="A1642" t="s">
        <v>6341</v>
      </c>
      <c r="B1642" t="s">
        <v>6023</v>
      </c>
      <c r="C1642" t="s">
        <v>4282</v>
      </c>
      <c r="D1642" t="s">
        <v>4685</v>
      </c>
      <c r="E1642" t="s">
        <v>4256</v>
      </c>
    </row>
    <row r="1643" spans="1:5" x14ac:dyDescent="0.15">
      <c r="A1643" t="s">
        <v>7013</v>
      </c>
      <c r="B1643" t="s">
        <v>6027</v>
      </c>
      <c r="C1643" t="s">
        <v>4195</v>
      </c>
      <c r="D1643" t="s">
        <v>4685</v>
      </c>
      <c r="E1643" t="s">
        <v>3912</v>
      </c>
    </row>
    <row r="1644" spans="1:5" x14ac:dyDescent="0.15">
      <c r="A1644" t="s">
        <v>7014</v>
      </c>
      <c r="B1644" t="s">
        <v>4484</v>
      </c>
      <c r="C1644" t="s">
        <v>18</v>
      </c>
      <c r="D1644" t="s">
        <v>4685</v>
      </c>
      <c r="E1644" t="s">
        <v>1365</v>
      </c>
    </row>
    <row r="1645" spans="1:5" x14ac:dyDescent="0.15">
      <c r="A1645" t="s">
        <v>1082</v>
      </c>
      <c r="B1645" t="s">
        <v>6030</v>
      </c>
      <c r="C1645" t="s">
        <v>3632</v>
      </c>
      <c r="D1645" t="s">
        <v>4685</v>
      </c>
      <c r="E1645" t="s">
        <v>1446</v>
      </c>
    </row>
    <row r="1646" spans="1:5" x14ac:dyDescent="0.15">
      <c r="A1646" t="s">
        <v>3946</v>
      </c>
      <c r="B1646" t="s">
        <v>639</v>
      </c>
      <c r="C1646" t="s">
        <v>4726</v>
      </c>
      <c r="D1646" t="s">
        <v>4685</v>
      </c>
      <c r="E1646" t="s">
        <v>4727</v>
      </c>
    </row>
    <row r="1647" spans="1:5" x14ac:dyDescent="0.15">
      <c r="A1647" t="s">
        <v>2523</v>
      </c>
      <c r="B1647" t="s">
        <v>6031</v>
      </c>
      <c r="C1647" t="s">
        <v>1694</v>
      </c>
      <c r="D1647" t="s">
        <v>4685</v>
      </c>
      <c r="E1647" t="s">
        <v>4728</v>
      </c>
    </row>
    <row r="1648" spans="1:5" x14ac:dyDescent="0.15">
      <c r="A1648" t="s">
        <v>5265</v>
      </c>
      <c r="B1648" t="s">
        <v>6033</v>
      </c>
      <c r="C1648" t="s">
        <v>2684</v>
      </c>
      <c r="D1648" t="s">
        <v>4685</v>
      </c>
      <c r="E1648" t="s">
        <v>2602</v>
      </c>
    </row>
    <row r="1649" spans="1:5" x14ac:dyDescent="0.15">
      <c r="A1649" t="s">
        <v>5127</v>
      </c>
      <c r="B1649" t="s">
        <v>1273</v>
      </c>
      <c r="C1649" t="s">
        <v>824</v>
      </c>
      <c r="D1649" t="s">
        <v>4685</v>
      </c>
      <c r="E1649" t="s">
        <v>4730</v>
      </c>
    </row>
    <row r="1650" spans="1:5" x14ac:dyDescent="0.15">
      <c r="A1650" t="s">
        <v>4681</v>
      </c>
      <c r="B1650" t="s">
        <v>6034</v>
      </c>
      <c r="C1650" t="s">
        <v>3024</v>
      </c>
      <c r="D1650" t="s">
        <v>4685</v>
      </c>
      <c r="E1650" t="s">
        <v>4568</v>
      </c>
    </row>
    <row r="1651" spans="1:5" x14ac:dyDescent="0.15">
      <c r="A1651" t="s">
        <v>7015</v>
      </c>
      <c r="B1651" t="s">
        <v>6036</v>
      </c>
      <c r="C1651" t="s">
        <v>226</v>
      </c>
      <c r="D1651" t="s">
        <v>4685</v>
      </c>
      <c r="E1651" t="s">
        <v>2241</v>
      </c>
    </row>
    <row r="1652" spans="1:5" x14ac:dyDescent="0.15">
      <c r="A1652" t="s">
        <v>1366</v>
      </c>
      <c r="B1652" t="s">
        <v>3640</v>
      </c>
      <c r="C1652" t="s">
        <v>4734</v>
      </c>
      <c r="D1652" t="s">
        <v>4685</v>
      </c>
      <c r="E1652" t="s">
        <v>4737</v>
      </c>
    </row>
    <row r="1653" spans="1:5" x14ac:dyDescent="0.15">
      <c r="A1653" t="s">
        <v>7016</v>
      </c>
      <c r="B1653" t="s">
        <v>6038</v>
      </c>
      <c r="C1653" t="s">
        <v>4739</v>
      </c>
      <c r="D1653" t="s">
        <v>4685</v>
      </c>
      <c r="E1653" t="s">
        <v>4515</v>
      </c>
    </row>
    <row r="1654" spans="1:5" x14ac:dyDescent="0.15">
      <c r="A1654" t="s">
        <v>7017</v>
      </c>
      <c r="B1654" t="s">
        <v>6039</v>
      </c>
      <c r="C1654" t="s">
        <v>3644</v>
      </c>
      <c r="D1654" t="s">
        <v>4685</v>
      </c>
      <c r="E1654" t="s">
        <v>3090</v>
      </c>
    </row>
    <row r="1655" spans="1:5" x14ac:dyDescent="0.15">
      <c r="A1655" t="s">
        <v>4908</v>
      </c>
      <c r="B1655" t="s">
        <v>5079</v>
      </c>
      <c r="C1655" t="s">
        <v>4740</v>
      </c>
      <c r="D1655" t="s">
        <v>4685</v>
      </c>
      <c r="E1655" t="s">
        <v>4741</v>
      </c>
    </row>
    <row r="1656" spans="1:5" x14ac:dyDescent="0.15">
      <c r="A1656" t="s">
        <v>4086</v>
      </c>
      <c r="B1656" t="s">
        <v>371</v>
      </c>
      <c r="C1656" t="s">
        <v>4742</v>
      </c>
      <c r="D1656" t="s">
        <v>4685</v>
      </c>
      <c r="E1656" t="s">
        <v>2138</v>
      </c>
    </row>
    <row r="1657" spans="1:5" x14ac:dyDescent="0.15">
      <c r="A1657" t="s">
        <v>2346</v>
      </c>
      <c r="B1657" t="s">
        <v>6040</v>
      </c>
      <c r="C1657" t="s">
        <v>4743</v>
      </c>
      <c r="D1657" t="s">
        <v>4685</v>
      </c>
      <c r="E1657" t="s">
        <v>945</v>
      </c>
    </row>
    <row r="1658" spans="1:5" x14ac:dyDescent="0.15">
      <c r="A1658" t="s">
        <v>573</v>
      </c>
      <c r="B1658" t="s">
        <v>5674</v>
      </c>
      <c r="C1658" t="s">
        <v>5230</v>
      </c>
      <c r="D1658" t="s">
        <v>573</v>
      </c>
    </row>
    <row r="1659" spans="1:5" x14ac:dyDescent="0.15">
      <c r="A1659" t="s">
        <v>4319</v>
      </c>
      <c r="B1659" t="s">
        <v>2506</v>
      </c>
      <c r="C1659" t="s">
        <v>4744</v>
      </c>
      <c r="D1659" t="s">
        <v>573</v>
      </c>
      <c r="E1659" t="s">
        <v>294</v>
      </c>
    </row>
    <row r="1660" spans="1:5" x14ac:dyDescent="0.15">
      <c r="A1660" t="s">
        <v>7018</v>
      </c>
      <c r="B1660" t="s">
        <v>4373</v>
      </c>
      <c r="C1660" t="s">
        <v>125</v>
      </c>
      <c r="D1660" t="s">
        <v>573</v>
      </c>
      <c r="E1660" t="s">
        <v>4746</v>
      </c>
    </row>
    <row r="1661" spans="1:5" x14ac:dyDescent="0.15">
      <c r="A1661" t="s">
        <v>2891</v>
      </c>
      <c r="B1661" t="s">
        <v>1610</v>
      </c>
      <c r="C1661" t="s">
        <v>4747</v>
      </c>
      <c r="D1661" t="s">
        <v>573</v>
      </c>
      <c r="E1661" t="s">
        <v>4748</v>
      </c>
    </row>
    <row r="1662" spans="1:5" x14ac:dyDescent="0.15">
      <c r="A1662" t="s">
        <v>1881</v>
      </c>
      <c r="B1662" t="s">
        <v>6041</v>
      </c>
      <c r="C1662" t="s">
        <v>2638</v>
      </c>
      <c r="D1662" t="s">
        <v>573</v>
      </c>
      <c r="E1662" t="s">
        <v>4749</v>
      </c>
    </row>
    <row r="1663" spans="1:5" x14ac:dyDescent="0.15">
      <c r="A1663" t="s">
        <v>253</v>
      </c>
      <c r="B1663" t="s">
        <v>6042</v>
      </c>
      <c r="C1663" t="s">
        <v>4684</v>
      </c>
      <c r="D1663" t="s">
        <v>573</v>
      </c>
      <c r="E1663" t="s">
        <v>130</v>
      </c>
    </row>
    <row r="1664" spans="1:5" x14ac:dyDescent="0.15">
      <c r="A1664" t="s">
        <v>5505</v>
      </c>
      <c r="B1664" t="s">
        <v>4788</v>
      </c>
      <c r="C1664" t="s">
        <v>4753</v>
      </c>
      <c r="D1664" t="s">
        <v>573</v>
      </c>
      <c r="E1664" t="s">
        <v>4754</v>
      </c>
    </row>
    <row r="1665" spans="1:5" x14ac:dyDescent="0.15">
      <c r="A1665" t="s">
        <v>3661</v>
      </c>
      <c r="B1665" t="s">
        <v>1965</v>
      </c>
      <c r="C1665" t="s">
        <v>3133</v>
      </c>
      <c r="D1665" t="s">
        <v>573</v>
      </c>
      <c r="E1665" t="s">
        <v>4152</v>
      </c>
    </row>
    <row r="1666" spans="1:5" x14ac:dyDescent="0.15">
      <c r="A1666" t="s">
        <v>7019</v>
      </c>
      <c r="B1666" t="s">
        <v>6044</v>
      </c>
      <c r="C1666" t="s">
        <v>1001</v>
      </c>
      <c r="D1666" t="s">
        <v>573</v>
      </c>
      <c r="E1666" t="s">
        <v>861</v>
      </c>
    </row>
    <row r="1667" spans="1:5" x14ac:dyDescent="0.15">
      <c r="A1667" t="s">
        <v>7020</v>
      </c>
      <c r="B1667" t="s">
        <v>4847</v>
      </c>
      <c r="C1667" t="s">
        <v>4755</v>
      </c>
      <c r="D1667" t="s">
        <v>573</v>
      </c>
      <c r="E1667" t="s">
        <v>4756</v>
      </c>
    </row>
    <row r="1668" spans="1:5" x14ac:dyDescent="0.15">
      <c r="A1668" t="s">
        <v>7021</v>
      </c>
      <c r="B1668" t="s">
        <v>5869</v>
      </c>
      <c r="C1668" t="s">
        <v>4758</v>
      </c>
      <c r="D1668" t="s">
        <v>573</v>
      </c>
      <c r="E1668" t="s">
        <v>1843</v>
      </c>
    </row>
    <row r="1669" spans="1:5" x14ac:dyDescent="0.15">
      <c r="A1669" t="s">
        <v>7022</v>
      </c>
      <c r="B1669" t="s">
        <v>2196</v>
      </c>
      <c r="C1669" t="s">
        <v>4759</v>
      </c>
      <c r="D1669" t="s">
        <v>573</v>
      </c>
      <c r="E1669" t="s">
        <v>4761</v>
      </c>
    </row>
    <row r="1670" spans="1:5" x14ac:dyDescent="0.15">
      <c r="A1670" t="s">
        <v>7024</v>
      </c>
      <c r="B1670" t="s">
        <v>6045</v>
      </c>
      <c r="C1670" t="s">
        <v>4354</v>
      </c>
      <c r="D1670" t="s">
        <v>573</v>
      </c>
      <c r="E1670" t="s">
        <v>1350</v>
      </c>
    </row>
    <row r="1671" spans="1:5" x14ac:dyDescent="0.15">
      <c r="A1671" t="s">
        <v>6930</v>
      </c>
      <c r="B1671" t="s">
        <v>3694</v>
      </c>
      <c r="C1671" t="s">
        <v>4763</v>
      </c>
      <c r="D1671" t="s">
        <v>573</v>
      </c>
      <c r="E1671" t="s">
        <v>4766</v>
      </c>
    </row>
    <row r="1672" spans="1:5" x14ac:dyDescent="0.15">
      <c r="A1672" t="s">
        <v>6558</v>
      </c>
      <c r="B1672" t="s">
        <v>5294</v>
      </c>
      <c r="C1672" t="s">
        <v>4767</v>
      </c>
      <c r="D1672" t="s">
        <v>573</v>
      </c>
      <c r="E1672" t="s">
        <v>4768</v>
      </c>
    </row>
    <row r="1673" spans="1:5" x14ac:dyDescent="0.15">
      <c r="A1673" t="s">
        <v>6809</v>
      </c>
      <c r="B1673" t="s">
        <v>6046</v>
      </c>
      <c r="C1673" t="s">
        <v>4405</v>
      </c>
      <c r="D1673" t="s">
        <v>573</v>
      </c>
      <c r="E1673" t="s">
        <v>4770</v>
      </c>
    </row>
    <row r="1674" spans="1:5" x14ac:dyDescent="0.15">
      <c r="A1674" t="s">
        <v>7025</v>
      </c>
      <c r="B1674" t="s">
        <v>4326</v>
      </c>
      <c r="C1674" t="s">
        <v>4772</v>
      </c>
      <c r="D1674" t="s">
        <v>573</v>
      </c>
      <c r="E1674" t="s">
        <v>4245</v>
      </c>
    </row>
    <row r="1675" spans="1:5" x14ac:dyDescent="0.15">
      <c r="A1675" t="s">
        <v>5408</v>
      </c>
      <c r="B1675" t="s">
        <v>5285</v>
      </c>
      <c r="C1675" t="s">
        <v>4669</v>
      </c>
      <c r="D1675" t="s">
        <v>573</v>
      </c>
      <c r="E1675" t="s">
        <v>4775</v>
      </c>
    </row>
    <row r="1676" spans="1:5" x14ac:dyDescent="0.15">
      <c r="A1676" t="s">
        <v>7026</v>
      </c>
      <c r="B1676" t="s">
        <v>4804</v>
      </c>
      <c r="C1676" t="s">
        <v>1658</v>
      </c>
      <c r="D1676" t="s">
        <v>573</v>
      </c>
      <c r="E1676" t="s">
        <v>2531</v>
      </c>
    </row>
    <row r="1677" spans="1:5" x14ac:dyDescent="0.15">
      <c r="A1677" t="s">
        <v>766</v>
      </c>
      <c r="B1677" t="s">
        <v>2349</v>
      </c>
      <c r="C1677" t="s">
        <v>6172</v>
      </c>
      <c r="D1677" t="s">
        <v>766</v>
      </c>
    </row>
    <row r="1678" spans="1:5" x14ac:dyDescent="0.15">
      <c r="A1678" t="s">
        <v>2257</v>
      </c>
      <c r="B1678" t="s">
        <v>4531</v>
      </c>
      <c r="C1678" t="s">
        <v>2597</v>
      </c>
      <c r="D1678" t="s">
        <v>766</v>
      </c>
      <c r="E1678" t="s">
        <v>1325</v>
      </c>
    </row>
    <row r="1679" spans="1:5" x14ac:dyDescent="0.15">
      <c r="A1679" t="s">
        <v>6935</v>
      </c>
      <c r="B1679" t="s">
        <v>6047</v>
      </c>
      <c r="C1679" t="s">
        <v>300</v>
      </c>
      <c r="D1679" t="s">
        <v>766</v>
      </c>
      <c r="E1679" t="s">
        <v>1353</v>
      </c>
    </row>
    <row r="1680" spans="1:5" x14ac:dyDescent="0.15">
      <c r="A1680" t="s">
        <v>7027</v>
      </c>
      <c r="B1680" t="s">
        <v>6049</v>
      </c>
      <c r="C1680" t="s">
        <v>3773</v>
      </c>
      <c r="D1680" t="s">
        <v>766</v>
      </c>
      <c r="E1680" t="s">
        <v>4441</v>
      </c>
    </row>
    <row r="1681" spans="1:5" x14ac:dyDescent="0.15">
      <c r="A1681" t="s">
        <v>7028</v>
      </c>
      <c r="B1681" t="s">
        <v>6050</v>
      </c>
      <c r="C1681" t="s">
        <v>4776</v>
      </c>
      <c r="D1681" t="s">
        <v>766</v>
      </c>
      <c r="E1681" t="s">
        <v>4777</v>
      </c>
    </row>
    <row r="1682" spans="1:5" x14ac:dyDescent="0.15">
      <c r="A1682" t="s">
        <v>5699</v>
      </c>
      <c r="B1682" t="s">
        <v>6052</v>
      </c>
      <c r="C1682" t="s">
        <v>2821</v>
      </c>
      <c r="D1682" t="s">
        <v>766</v>
      </c>
      <c r="E1682" t="s">
        <v>2426</v>
      </c>
    </row>
    <row r="1683" spans="1:5" x14ac:dyDescent="0.15">
      <c r="A1683" t="s">
        <v>2123</v>
      </c>
      <c r="B1683" t="s">
        <v>4148</v>
      </c>
      <c r="C1683" t="s">
        <v>4779</v>
      </c>
      <c r="D1683" t="s">
        <v>766</v>
      </c>
      <c r="E1683" t="s">
        <v>2816</v>
      </c>
    </row>
    <row r="1684" spans="1:5" x14ac:dyDescent="0.15">
      <c r="A1684" t="s">
        <v>2534</v>
      </c>
      <c r="B1684" t="s">
        <v>2269</v>
      </c>
      <c r="C1684" t="s">
        <v>4781</v>
      </c>
      <c r="D1684" t="s">
        <v>766</v>
      </c>
      <c r="E1684" t="s">
        <v>4782</v>
      </c>
    </row>
    <row r="1685" spans="1:5" x14ac:dyDescent="0.15">
      <c r="A1685" t="s">
        <v>5622</v>
      </c>
      <c r="B1685" t="s">
        <v>3879</v>
      </c>
      <c r="C1685" t="s">
        <v>4785</v>
      </c>
      <c r="D1685" t="s">
        <v>766</v>
      </c>
      <c r="E1685" t="s">
        <v>4786</v>
      </c>
    </row>
    <row r="1686" spans="1:5" x14ac:dyDescent="0.15">
      <c r="A1686" t="s">
        <v>7029</v>
      </c>
      <c r="B1686" t="s">
        <v>4891</v>
      </c>
      <c r="C1686" t="s">
        <v>4789</v>
      </c>
      <c r="D1686" t="s">
        <v>766</v>
      </c>
      <c r="E1686" t="s">
        <v>4790</v>
      </c>
    </row>
    <row r="1687" spans="1:5" x14ac:dyDescent="0.15">
      <c r="A1687" t="s">
        <v>7030</v>
      </c>
      <c r="B1687" t="s">
        <v>3387</v>
      </c>
      <c r="C1687" t="s">
        <v>4791</v>
      </c>
      <c r="D1687" t="s">
        <v>766</v>
      </c>
      <c r="E1687" t="s">
        <v>4792</v>
      </c>
    </row>
    <row r="1688" spans="1:5" x14ac:dyDescent="0.15">
      <c r="A1688" t="s">
        <v>3667</v>
      </c>
      <c r="B1688" t="s">
        <v>6053</v>
      </c>
      <c r="C1688" t="s">
        <v>2275</v>
      </c>
      <c r="D1688" t="s">
        <v>766</v>
      </c>
      <c r="E1688" t="s">
        <v>1819</v>
      </c>
    </row>
    <row r="1689" spans="1:5" x14ac:dyDescent="0.15">
      <c r="A1689" t="s">
        <v>3006</v>
      </c>
      <c r="B1689" t="s">
        <v>6054</v>
      </c>
      <c r="C1689" t="s">
        <v>2090</v>
      </c>
      <c r="D1689" t="s">
        <v>766</v>
      </c>
      <c r="E1689" t="s">
        <v>3394</v>
      </c>
    </row>
    <row r="1690" spans="1:5" x14ac:dyDescent="0.15">
      <c r="A1690" t="s">
        <v>2896</v>
      </c>
      <c r="B1690" t="s">
        <v>6056</v>
      </c>
      <c r="C1690" t="s">
        <v>3990</v>
      </c>
      <c r="D1690" t="s">
        <v>766</v>
      </c>
      <c r="E1690" t="s">
        <v>4794</v>
      </c>
    </row>
    <row r="1691" spans="1:5" x14ac:dyDescent="0.15">
      <c r="A1691" t="s">
        <v>7031</v>
      </c>
      <c r="B1691" t="s">
        <v>6057</v>
      </c>
      <c r="C1691" t="s">
        <v>4797</v>
      </c>
      <c r="D1691" t="s">
        <v>766</v>
      </c>
      <c r="E1691" t="s">
        <v>4798</v>
      </c>
    </row>
    <row r="1692" spans="1:5" x14ac:dyDescent="0.15">
      <c r="A1692" t="s">
        <v>4119</v>
      </c>
      <c r="B1692" t="s">
        <v>2545</v>
      </c>
      <c r="C1692" t="s">
        <v>4802</v>
      </c>
      <c r="D1692" t="s">
        <v>766</v>
      </c>
      <c r="E1692" t="s">
        <v>4020</v>
      </c>
    </row>
    <row r="1693" spans="1:5" x14ac:dyDescent="0.15">
      <c r="A1693" t="s">
        <v>7032</v>
      </c>
      <c r="B1693" t="s">
        <v>6059</v>
      </c>
      <c r="C1693" t="s">
        <v>4803</v>
      </c>
      <c r="D1693" t="s">
        <v>766</v>
      </c>
      <c r="E1693" t="s">
        <v>3911</v>
      </c>
    </row>
    <row r="1694" spans="1:5" x14ac:dyDescent="0.15">
      <c r="A1694" t="s">
        <v>207</v>
      </c>
      <c r="B1694" t="s">
        <v>5210</v>
      </c>
      <c r="C1694" t="s">
        <v>1979</v>
      </c>
      <c r="D1694" t="s">
        <v>766</v>
      </c>
      <c r="E1694" t="s">
        <v>507</v>
      </c>
    </row>
    <row r="1695" spans="1:5" x14ac:dyDescent="0.15">
      <c r="A1695" t="s">
        <v>7033</v>
      </c>
      <c r="B1695" t="s">
        <v>2359</v>
      </c>
      <c r="C1695" t="s">
        <v>3987</v>
      </c>
      <c r="D1695" t="s">
        <v>766</v>
      </c>
      <c r="E1695" t="s">
        <v>505</v>
      </c>
    </row>
    <row r="1696" spans="1:5" x14ac:dyDescent="0.15">
      <c r="A1696" t="s">
        <v>7034</v>
      </c>
      <c r="B1696" t="s">
        <v>2743</v>
      </c>
      <c r="C1696" t="s">
        <v>3528</v>
      </c>
      <c r="D1696" t="s">
        <v>766</v>
      </c>
      <c r="E1696" t="s">
        <v>4805</v>
      </c>
    </row>
    <row r="1697" spans="1:5" x14ac:dyDescent="0.15">
      <c r="A1697" t="s">
        <v>7035</v>
      </c>
      <c r="B1697" t="s">
        <v>6060</v>
      </c>
      <c r="C1697" t="s">
        <v>4553</v>
      </c>
      <c r="D1697" t="s">
        <v>766</v>
      </c>
      <c r="E1697" t="s">
        <v>4618</v>
      </c>
    </row>
    <row r="1698" spans="1:5" x14ac:dyDescent="0.15">
      <c r="A1698" t="s">
        <v>0</v>
      </c>
      <c r="B1698" t="s">
        <v>2575</v>
      </c>
      <c r="C1698" t="s">
        <v>3270</v>
      </c>
      <c r="D1698" t="s">
        <v>766</v>
      </c>
      <c r="E1698" t="s">
        <v>4661</v>
      </c>
    </row>
    <row r="1699" spans="1:5" x14ac:dyDescent="0.15">
      <c r="A1699" t="s">
        <v>6915</v>
      </c>
      <c r="B1699" t="s">
        <v>6061</v>
      </c>
      <c r="C1699" t="s">
        <v>4806</v>
      </c>
      <c r="D1699" t="s">
        <v>766</v>
      </c>
      <c r="E1699" t="s">
        <v>2020</v>
      </c>
    </row>
    <row r="1700" spans="1:5" x14ac:dyDescent="0.15">
      <c r="A1700" t="s">
        <v>558</v>
      </c>
      <c r="B1700" t="s">
        <v>7115</v>
      </c>
      <c r="C1700" t="s">
        <v>6173</v>
      </c>
      <c r="D1700" t="s">
        <v>766</v>
      </c>
      <c r="E1700" t="s">
        <v>1223</v>
      </c>
    </row>
    <row r="1701" spans="1:5" x14ac:dyDescent="0.15">
      <c r="A1701" t="s">
        <v>7036</v>
      </c>
      <c r="B1701" t="s">
        <v>5148</v>
      </c>
      <c r="C1701" t="s">
        <v>1964</v>
      </c>
      <c r="D1701" t="s">
        <v>766</v>
      </c>
      <c r="E1701" t="s">
        <v>3339</v>
      </c>
    </row>
    <row r="1702" spans="1:5" x14ac:dyDescent="0.15">
      <c r="A1702" t="s">
        <v>7037</v>
      </c>
      <c r="B1702" t="s">
        <v>4028</v>
      </c>
      <c r="C1702" t="s">
        <v>2189</v>
      </c>
      <c r="D1702" t="s">
        <v>766</v>
      </c>
      <c r="E1702" t="s">
        <v>4808</v>
      </c>
    </row>
    <row r="1703" spans="1:5" x14ac:dyDescent="0.15">
      <c r="A1703" t="s">
        <v>2139</v>
      </c>
      <c r="B1703" t="s">
        <v>6062</v>
      </c>
      <c r="C1703" t="s">
        <v>3320</v>
      </c>
      <c r="D1703" t="s">
        <v>766</v>
      </c>
      <c r="E1703" t="s">
        <v>4810</v>
      </c>
    </row>
    <row r="1704" spans="1:5" x14ac:dyDescent="0.15">
      <c r="A1704" t="s">
        <v>4812</v>
      </c>
      <c r="B1704" t="s">
        <v>5810</v>
      </c>
      <c r="C1704" t="s">
        <v>4025</v>
      </c>
      <c r="D1704" t="s">
        <v>4812</v>
      </c>
    </row>
    <row r="1705" spans="1:5" x14ac:dyDescent="0.15">
      <c r="A1705" t="s">
        <v>1132</v>
      </c>
      <c r="B1705" t="s">
        <v>6063</v>
      </c>
      <c r="C1705" t="s">
        <v>4811</v>
      </c>
      <c r="D1705" t="s">
        <v>4812</v>
      </c>
      <c r="E1705" t="s">
        <v>547</v>
      </c>
    </row>
    <row r="1706" spans="1:5" x14ac:dyDescent="0.15">
      <c r="A1706" t="s">
        <v>3477</v>
      </c>
      <c r="B1706" t="s">
        <v>3738</v>
      </c>
      <c r="C1706" t="s">
        <v>1568</v>
      </c>
      <c r="D1706" t="s">
        <v>4812</v>
      </c>
      <c r="E1706" t="s">
        <v>4813</v>
      </c>
    </row>
    <row r="1707" spans="1:5" x14ac:dyDescent="0.15">
      <c r="A1707" t="s">
        <v>3086</v>
      </c>
      <c r="B1707" t="s">
        <v>6064</v>
      </c>
      <c r="C1707" t="s">
        <v>2972</v>
      </c>
      <c r="D1707" t="s">
        <v>4812</v>
      </c>
      <c r="E1707" t="s">
        <v>393</v>
      </c>
    </row>
    <row r="1708" spans="1:5" x14ac:dyDescent="0.15">
      <c r="A1708" t="s">
        <v>7038</v>
      </c>
      <c r="B1708" t="s">
        <v>2997</v>
      </c>
      <c r="C1708" t="s">
        <v>3647</v>
      </c>
      <c r="D1708" t="s">
        <v>4812</v>
      </c>
      <c r="E1708" t="s">
        <v>134</v>
      </c>
    </row>
    <row r="1709" spans="1:5" x14ac:dyDescent="0.15">
      <c r="A1709" t="s">
        <v>7039</v>
      </c>
      <c r="B1709" t="s">
        <v>6065</v>
      </c>
      <c r="C1709" t="s">
        <v>4815</v>
      </c>
      <c r="D1709" t="s">
        <v>4812</v>
      </c>
      <c r="E1709" t="s">
        <v>3142</v>
      </c>
    </row>
    <row r="1710" spans="1:5" x14ac:dyDescent="0.15">
      <c r="A1710" t="s">
        <v>7040</v>
      </c>
      <c r="B1710" t="s">
        <v>4109</v>
      </c>
      <c r="C1710" t="s">
        <v>4816</v>
      </c>
      <c r="D1710" t="s">
        <v>4812</v>
      </c>
      <c r="E1710" t="s">
        <v>1431</v>
      </c>
    </row>
    <row r="1711" spans="1:5" x14ac:dyDescent="0.15">
      <c r="A1711" t="s">
        <v>2103</v>
      </c>
      <c r="B1711" t="s">
        <v>3189</v>
      </c>
      <c r="C1711" t="s">
        <v>4818</v>
      </c>
      <c r="D1711" t="s">
        <v>4812</v>
      </c>
      <c r="E1711" t="s">
        <v>47</v>
      </c>
    </row>
    <row r="1712" spans="1:5" x14ac:dyDescent="0.15">
      <c r="A1712" t="s">
        <v>7041</v>
      </c>
      <c r="B1712" t="s">
        <v>6066</v>
      </c>
      <c r="C1712" t="s">
        <v>2925</v>
      </c>
      <c r="D1712" t="s">
        <v>4812</v>
      </c>
      <c r="E1712" t="s">
        <v>4820</v>
      </c>
    </row>
    <row r="1713" spans="1:5" x14ac:dyDescent="0.15">
      <c r="A1713" t="s">
        <v>7042</v>
      </c>
      <c r="B1713" t="s">
        <v>5604</v>
      </c>
      <c r="C1713" t="s">
        <v>2360</v>
      </c>
      <c r="D1713" t="s">
        <v>4812</v>
      </c>
      <c r="E1713" t="s">
        <v>2246</v>
      </c>
    </row>
    <row r="1714" spans="1:5" x14ac:dyDescent="0.15">
      <c r="A1714" t="s">
        <v>2474</v>
      </c>
      <c r="B1714" t="s">
        <v>4855</v>
      </c>
      <c r="C1714" t="s">
        <v>2307</v>
      </c>
      <c r="D1714" t="s">
        <v>4812</v>
      </c>
      <c r="E1714" t="s">
        <v>4821</v>
      </c>
    </row>
    <row r="1715" spans="1:5" x14ac:dyDescent="0.15">
      <c r="A1715" t="s">
        <v>7043</v>
      </c>
      <c r="B1715" t="s">
        <v>6068</v>
      </c>
      <c r="C1715" t="s">
        <v>4235</v>
      </c>
      <c r="D1715" t="s">
        <v>4812</v>
      </c>
      <c r="E1715" t="s">
        <v>4778</v>
      </c>
    </row>
    <row r="1716" spans="1:5" x14ac:dyDescent="0.15">
      <c r="A1716" t="s">
        <v>7044</v>
      </c>
      <c r="B1716" t="s">
        <v>2996</v>
      </c>
      <c r="C1716" t="s">
        <v>1316</v>
      </c>
      <c r="D1716" t="s">
        <v>4812</v>
      </c>
      <c r="E1716" t="s">
        <v>4466</v>
      </c>
    </row>
    <row r="1717" spans="1:5" x14ac:dyDescent="0.15">
      <c r="A1717" t="s">
        <v>7045</v>
      </c>
      <c r="B1717" t="s">
        <v>6069</v>
      </c>
      <c r="C1717" t="s">
        <v>2018</v>
      </c>
      <c r="D1717" t="s">
        <v>4812</v>
      </c>
      <c r="E1717" t="s">
        <v>4049</v>
      </c>
    </row>
    <row r="1718" spans="1:5" x14ac:dyDescent="0.15">
      <c r="A1718" t="s">
        <v>7046</v>
      </c>
      <c r="B1718" t="s">
        <v>2778</v>
      </c>
      <c r="C1718" t="s">
        <v>4822</v>
      </c>
      <c r="D1718" t="s">
        <v>4812</v>
      </c>
      <c r="E1718" t="s">
        <v>4824</v>
      </c>
    </row>
    <row r="1719" spans="1:5" x14ac:dyDescent="0.15">
      <c r="A1719" t="s">
        <v>1212</v>
      </c>
      <c r="B1719" t="s">
        <v>5137</v>
      </c>
      <c r="C1719" t="s">
        <v>4827</v>
      </c>
      <c r="D1719" t="s">
        <v>4812</v>
      </c>
      <c r="E1719" t="s">
        <v>4828</v>
      </c>
    </row>
    <row r="1720" spans="1:5" x14ac:dyDescent="0.15">
      <c r="A1720" t="s">
        <v>3028</v>
      </c>
      <c r="B1720" t="s">
        <v>6070</v>
      </c>
      <c r="C1720" t="s">
        <v>3845</v>
      </c>
      <c r="D1720" t="s">
        <v>4812</v>
      </c>
      <c r="E1720" t="s">
        <v>1630</v>
      </c>
    </row>
    <row r="1721" spans="1:5" x14ac:dyDescent="0.15">
      <c r="A1721" t="s">
        <v>7047</v>
      </c>
      <c r="B1721" t="s">
        <v>3790</v>
      </c>
      <c r="C1721" t="s">
        <v>4829</v>
      </c>
      <c r="D1721" t="s">
        <v>4812</v>
      </c>
      <c r="E1721" t="s">
        <v>4831</v>
      </c>
    </row>
    <row r="1722" spans="1:5" x14ac:dyDescent="0.15">
      <c r="A1722" t="s">
        <v>3771</v>
      </c>
      <c r="B1722" t="s">
        <v>763</v>
      </c>
      <c r="C1722" t="s">
        <v>3104</v>
      </c>
      <c r="D1722" t="s">
        <v>4812</v>
      </c>
      <c r="E1722" t="s">
        <v>4833</v>
      </c>
    </row>
    <row r="1723" spans="1:5" x14ac:dyDescent="0.15">
      <c r="A1723" t="s">
        <v>7048</v>
      </c>
      <c r="B1723" t="s">
        <v>6071</v>
      </c>
      <c r="C1723" t="s">
        <v>961</v>
      </c>
      <c r="D1723" t="s">
        <v>4812</v>
      </c>
      <c r="E1723" t="s">
        <v>135</v>
      </c>
    </row>
    <row r="1724" spans="1:5" x14ac:dyDescent="0.15">
      <c r="A1724" t="s">
        <v>7049</v>
      </c>
      <c r="B1724" t="s">
        <v>772</v>
      </c>
      <c r="C1724" t="s">
        <v>3316</v>
      </c>
      <c r="D1724" t="s">
        <v>4812</v>
      </c>
      <c r="E1724" t="s">
        <v>4834</v>
      </c>
    </row>
    <row r="1725" spans="1:5" x14ac:dyDescent="0.15">
      <c r="A1725" t="s">
        <v>2331</v>
      </c>
      <c r="B1725" t="s">
        <v>6072</v>
      </c>
      <c r="C1725" t="s">
        <v>4836</v>
      </c>
      <c r="D1725" t="s">
        <v>4812</v>
      </c>
      <c r="E1725" t="s">
        <v>4837</v>
      </c>
    </row>
    <row r="1726" spans="1:5" x14ac:dyDescent="0.15">
      <c r="A1726" t="s">
        <v>7050</v>
      </c>
      <c r="B1726" t="s">
        <v>6073</v>
      </c>
      <c r="C1726" t="s">
        <v>4838</v>
      </c>
      <c r="D1726" t="s">
        <v>4812</v>
      </c>
      <c r="E1726" t="s">
        <v>2330</v>
      </c>
    </row>
    <row r="1727" spans="1:5" x14ac:dyDescent="0.15">
      <c r="A1727" t="s">
        <v>4994</v>
      </c>
      <c r="B1727" t="s">
        <v>2492</v>
      </c>
      <c r="C1727" t="s">
        <v>4841</v>
      </c>
      <c r="D1727" t="s">
        <v>4812</v>
      </c>
      <c r="E1727" t="s">
        <v>2962</v>
      </c>
    </row>
    <row r="1728" spans="1:5" x14ac:dyDescent="0.15">
      <c r="A1728" t="s">
        <v>7051</v>
      </c>
      <c r="B1728" t="s">
        <v>2116</v>
      </c>
      <c r="C1728" t="s">
        <v>4842</v>
      </c>
      <c r="D1728" t="s">
        <v>4812</v>
      </c>
      <c r="E1728" t="s">
        <v>1980</v>
      </c>
    </row>
    <row r="1729" spans="1:5" x14ac:dyDescent="0.15">
      <c r="A1729" t="s">
        <v>7052</v>
      </c>
      <c r="B1729" t="s">
        <v>1495</v>
      </c>
      <c r="C1729" t="s">
        <v>1065</v>
      </c>
      <c r="D1729" t="s">
        <v>4812</v>
      </c>
      <c r="E1729" t="s">
        <v>3389</v>
      </c>
    </row>
    <row r="1730" spans="1:5" x14ac:dyDescent="0.15">
      <c r="A1730" t="s">
        <v>7053</v>
      </c>
      <c r="B1730" t="s">
        <v>1878</v>
      </c>
      <c r="C1730" t="s">
        <v>4843</v>
      </c>
      <c r="D1730" t="s">
        <v>4812</v>
      </c>
      <c r="E1730" t="s">
        <v>4844</v>
      </c>
    </row>
    <row r="1731" spans="1:5" x14ac:dyDescent="0.15">
      <c r="A1731" t="s">
        <v>7054</v>
      </c>
      <c r="B1731" t="s">
        <v>6074</v>
      </c>
      <c r="C1731" t="s">
        <v>55</v>
      </c>
      <c r="D1731" t="s">
        <v>4812</v>
      </c>
      <c r="E1731" t="s">
        <v>3580</v>
      </c>
    </row>
    <row r="1732" spans="1:5" x14ac:dyDescent="0.15">
      <c r="A1732" t="s">
        <v>6635</v>
      </c>
      <c r="B1732" t="s">
        <v>41</v>
      </c>
      <c r="C1732" t="s">
        <v>695</v>
      </c>
      <c r="D1732" t="s">
        <v>4812</v>
      </c>
      <c r="E1732" t="s">
        <v>4848</v>
      </c>
    </row>
    <row r="1733" spans="1:5" x14ac:dyDescent="0.15">
      <c r="A1733" t="s">
        <v>4693</v>
      </c>
      <c r="B1733" t="s">
        <v>6075</v>
      </c>
      <c r="C1733" t="s">
        <v>3091</v>
      </c>
      <c r="D1733" t="s">
        <v>4812</v>
      </c>
      <c r="E1733" t="s">
        <v>4849</v>
      </c>
    </row>
    <row r="1734" spans="1:5" x14ac:dyDescent="0.15">
      <c r="A1734" t="s">
        <v>7055</v>
      </c>
      <c r="B1734" t="s">
        <v>314</v>
      </c>
      <c r="C1734" t="s">
        <v>4370</v>
      </c>
      <c r="D1734" t="s">
        <v>4812</v>
      </c>
      <c r="E1734" t="s">
        <v>2071</v>
      </c>
    </row>
    <row r="1735" spans="1:5" x14ac:dyDescent="0.15">
      <c r="A1735" t="s">
        <v>2958</v>
      </c>
      <c r="B1735" t="s">
        <v>6076</v>
      </c>
      <c r="C1735" t="s">
        <v>4852</v>
      </c>
      <c r="D1735" t="s">
        <v>4812</v>
      </c>
      <c r="E1735" t="s">
        <v>4853</v>
      </c>
    </row>
    <row r="1736" spans="1:5" x14ac:dyDescent="0.15">
      <c r="A1736" t="s">
        <v>351</v>
      </c>
      <c r="B1736" t="s">
        <v>4115</v>
      </c>
      <c r="C1736" t="s">
        <v>946</v>
      </c>
      <c r="D1736" t="s">
        <v>4812</v>
      </c>
      <c r="E1736" t="s">
        <v>4189</v>
      </c>
    </row>
    <row r="1737" spans="1:5" x14ac:dyDescent="0.15">
      <c r="A1737" t="s">
        <v>7056</v>
      </c>
      <c r="B1737" t="s">
        <v>790</v>
      </c>
      <c r="C1737" t="s">
        <v>4854</v>
      </c>
      <c r="D1737" t="s">
        <v>4812</v>
      </c>
      <c r="E1737" t="s">
        <v>4857</v>
      </c>
    </row>
    <row r="1738" spans="1:5" x14ac:dyDescent="0.15">
      <c r="A1738" t="s">
        <v>7057</v>
      </c>
      <c r="B1738" t="s">
        <v>4063</v>
      </c>
      <c r="C1738" t="s">
        <v>4858</v>
      </c>
      <c r="D1738" t="s">
        <v>4812</v>
      </c>
      <c r="E1738" t="s">
        <v>4859</v>
      </c>
    </row>
    <row r="1739" spans="1:5" x14ac:dyDescent="0.15">
      <c r="A1739" t="s">
        <v>7058</v>
      </c>
      <c r="B1739" t="s">
        <v>6077</v>
      </c>
      <c r="C1739" t="s">
        <v>1736</v>
      </c>
      <c r="D1739" t="s">
        <v>4812</v>
      </c>
      <c r="E1739" t="s">
        <v>110</v>
      </c>
    </row>
    <row r="1740" spans="1:5" x14ac:dyDescent="0.15">
      <c r="A1740" t="s">
        <v>1201</v>
      </c>
      <c r="B1740" t="s">
        <v>5091</v>
      </c>
      <c r="C1740" t="s">
        <v>4860</v>
      </c>
      <c r="D1740" t="s">
        <v>4812</v>
      </c>
      <c r="E1740" t="s">
        <v>4861</v>
      </c>
    </row>
    <row r="1741" spans="1:5" x14ac:dyDescent="0.15">
      <c r="A1741" t="s">
        <v>3541</v>
      </c>
      <c r="B1741" t="s">
        <v>6078</v>
      </c>
      <c r="C1741" t="s">
        <v>4193</v>
      </c>
      <c r="D1741" t="s">
        <v>4812</v>
      </c>
      <c r="E1741" t="s">
        <v>4862</v>
      </c>
    </row>
    <row r="1742" spans="1:5" x14ac:dyDescent="0.15">
      <c r="A1742" t="s">
        <v>4118</v>
      </c>
      <c r="B1742" t="s">
        <v>205</v>
      </c>
      <c r="C1742" t="s">
        <v>4864</v>
      </c>
      <c r="D1742" t="s">
        <v>4812</v>
      </c>
      <c r="E1742" t="s">
        <v>4865</v>
      </c>
    </row>
    <row r="1743" spans="1:5" x14ac:dyDescent="0.15">
      <c r="A1743" t="s">
        <v>7059</v>
      </c>
      <c r="B1743" t="s">
        <v>3042</v>
      </c>
      <c r="C1743" t="s">
        <v>4867</v>
      </c>
      <c r="D1743" t="s">
        <v>4812</v>
      </c>
      <c r="E1743" t="s">
        <v>550</v>
      </c>
    </row>
    <row r="1744" spans="1:5" x14ac:dyDescent="0.15">
      <c r="A1744" t="s">
        <v>345</v>
      </c>
      <c r="B1744" t="s">
        <v>6079</v>
      </c>
      <c r="C1744" t="s">
        <v>4868</v>
      </c>
      <c r="D1744" t="s">
        <v>4812</v>
      </c>
      <c r="E1744" t="s">
        <v>4870</v>
      </c>
    </row>
    <row r="1745" spans="1:5" x14ac:dyDescent="0.15">
      <c r="A1745" t="s">
        <v>7060</v>
      </c>
      <c r="B1745" t="s">
        <v>4542</v>
      </c>
      <c r="C1745" t="s">
        <v>4872</v>
      </c>
      <c r="D1745" t="s">
        <v>4812</v>
      </c>
      <c r="E1745" t="s">
        <v>4572</v>
      </c>
    </row>
    <row r="1746" spans="1:5" x14ac:dyDescent="0.15">
      <c r="A1746" t="s">
        <v>2226</v>
      </c>
      <c r="B1746" t="s">
        <v>6081</v>
      </c>
      <c r="C1746" t="s">
        <v>2593</v>
      </c>
      <c r="D1746" t="s">
        <v>4812</v>
      </c>
      <c r="E1746" t="s">
        <v>4875</v>
      </c>
    </row>
    <row r="1747" spans="1:5" x14ac:dyDescent="0.15">
      <c r="A1747" t="s">
        <v>4951</v>
      </c>
      <c r="B1747" t="s">
        <v>6082</v>
      </c>
      <c r="C1747" t="s">
        <v>4877</v>
      </c>
      <c r="D1747" t="s">
        <v>4812</v>
      </c>
      <c r="E1747" t="s">
        <v>3399</v>
      </c>
    </row>
    <row r="1748" spans="1:5" x14ac:dyDescent="0.15">
      <c r="A1748" t="s">
        <v>4473</v>
      </c>
      <c r="B1748" t="s">
        <v>149</v>
      </c>
      <c r="C1748" t="s">
        <v>3866</v>
      </c>
      <c r="D1748" t="s">
        <v>4473</v>
      </c>
    </row>
    <row r="1749" spans="1:5" x14ac:dyDescent="0.15">
      <c r="A1749" t="s">
        <v>2876</v>
      </c>
      <c r="B1749" t="s">
        <v>6084</v>
      </c>
      <c r="C1749" t="s">
        <v>4878</v>
      </c>
      <c r="D1749" t="s">
        <v>4473</v>
      </c>
      <c r="E1749" t="s">
        <v>4610</v>
      </c>
    </row>
    <row r="1750" spans="1:5" x14ac:dyDescent="0.15">
      <c r="A1750" t="s">
        <v>7061</v>
      </c>
      <c r="B1750" t="s">
        <v>6085</v>
      </c>
      <c r="C1750" t="s">
        <v>4880</v>
      </c>
      <c r="D1750" t="s">
        <v>4473</v>
      </c>
      <c r="E1750" t="s">
        <v>878</v>
      </c>
    </row>
    <row r="1751" spans="1:5" x14ac:dyDescent="0.15">
      <c r="A1751" t="s">
        <v>4873</v>
      </c>
      <c r="B1751" t="s">
        <v>6086</v>
      </c>
      <c r="C1751" t="s">
        <v>4026</v>
      </c>
      <c r="D1751" t="s">
        <v>4473</v>
      </c>
      <c r="E1751" t="s">
        <v>4881</v>
      </c>
    </row>
    <row r="1752" spans="1:5" x14ac:dyDescent="0.15">
      <c r="A1752" t="s">
        <v>7062</v>
      </c>
      <c r="B1752" t="s">
        <v>6088</v>
      </c>
      <c r="C1752" t="s">
        <v>4507</v>
      </c>
      <c r="D1752" t="s">
        <v>4473</v>
      </c>
      <c r="E1752" t="s">
        <v>3425</v>
      </c>
    </row>
    <row r="1753" spans="1:5" x14ac:dyDescent="0.15">
      <c r="A1753" t="s">
        <v>1787</v>
      </c>
      <c r="B1753" t="s">
        <v>6090</v>
      </c>
      <c r="C1753" t="s">
        <v>1941</v>
      </c>
      <c r="D1753" t="s">
        <v>4473</v>
      </c>
      <c r="E1753" t="s">
        <v>4882</v>
      </c>
    </row>
    <row r="1754" spans="1:5" x14ac:dyDescent="0.15">
      <c r="A1754" t="s">
        <v>4774</v>
      </c>
      <c r="B1754" t="s">
        <v>2547</v>
      </c>
      <c r="C1754" t="s">
        <v>2976</v>
      </c>
      <c r="D1754" t="s">
        <v>4473</v>
      </c>
      <c r="E1754" t="s">
        <v>1864</v>
      </c>
    </row>
    <row r="1755" spans="1:5" x14ac:dyDescent="0.15">
      <c r="A1755" t="s">
        <v>2955</v>
      </c>
      <c r="B1755" t="s">
        <v>6091</v>
      </c>
      <c r="C1755" t="s">
        <v>2950</v>
      </c>
      <c r="D1755" t="s">
        <v>4473</v>
      </c>
      <c r="E1755" t="s">
        <v>4583</v>
      </c>
    </row>
    <row r="1756" spans="1:5" x14ac:dyDescent="0.15">
      <c r="A1756" t="s">
        <v>7063</v>
      </c>
      <c r="B1756" t="s">
        <v>6092</v>
      </c>
      <c r="C1756" t="s">
        <v>3792</v>
      </c>
      <c r="D1756" t="s">
        <v>4473</v>
      </c>
      <c r="E1756" t="s">
        <v>4676</v>
      </c>
    </row>
    <row r="1757" spans="1:5" x14ac:dyDescent="0.15">
      <c r="A1757" t="s">
        <v>7064</v>
      </c>
      <c r="B1757" t="s">
        <v>6093</v>
      </c>
      <c r="C1757" t="s">
        <v>4883</v>
      </c>
      <c r="D1757" t="s">
        <v>4473</v>
      </c>
      <c r="E1757" t="s">
        <v>1333</v>
      </c>
    </row>
    <row r="1758" spans="1:5" x14ac:dyDescent="0.15">
      <c r="A1758" t="s">
        <v>2637</v>
      </c>
      <c r="B1758" t="s">
        <v>6094</v>
      </c>
      <c r="C1758" t="s">
        <v>3611</v>
      </c>
      <c r="D1758" t="s">
        <v>4473</v>
      </c>
      <c r="E1758" t="s">
        <v>3129</v>
      </c>
    </row>
    <row r="1759" spans="1:5" x14ac:dyDescent="0.15">
      <c r="A1759" t="s">
        <v>6773</v>
      </c>
      <c r="B1759" t="s">
        <v>6095</v>
      </c>
      <c r="C1759" t="s">
        <v>2497</v>
      </c>
      <c r="D1759" t="s">
        <v>4473</v>
      </c>
      <c r="E1759" t="s">
        <v>1028</v>
      </c>
    </row>
    <row r="1760" spans="1:5" x14ac:dyDescent="0.15">
      <c r="A1760" t="s">
        <v>7065</v>
      </c>
      <c r="B1760" t="s">
        <v>6097</v>
      </c>
      <c r="C1760" t="s">
        <v>868</v>
      </c>
      <c r="D1760" t="s">
        <v>4473</v>
      </c>
      <c r="E1760" t="s">
        <v>2706</v>
      </c>
    </row>
    <row r="1761" spans="1:5" x14ac:dyDescent="0.15">
      <c r="A1761" t="s">
        <v>1451</v>
      </c>
      <c r="B1761" t="s">
        <v>2579</v>
      </c>
      <c r="C1761" t="s">
        <v>4884</v>
      </c>
      <c r="D1761" t="s">
        <v>4473</v>
      </c>
      <c r="E1761" t="s">
        <v>4885</v>
      </c>
    </row>
    <row r="1762" spans="1:5" x14ac:dyDescent="0.15">
      <c r="A1762" t="s">
        <v>7066</v>
      </c>
      <c r="B1762" t="s">
        <v>6098</v>
      </c>
      <c r="C1762" t="s">
        <v>10</v>
      </c>
      <c r="D1762" t="s">
        <v>4473</v>
      </c>
      <c r="E1762" t="s">
        <v>1792</v>
      </c>
    </row>
    <row r="1763" spans="1:5" x14ac:dyDescent="0.15">
      <c r="A1763" t="s">
        <v>7067</v>
      </c>
      <c r="B1763" t="s">
        <v>6099</v>
      </c>
      <c r="C1763" t="s">
        <v>4252</v>
      </c>
      <c r="D1763" t="s">
        <v>4473</v>
      </c>
      <c r="E1763" t="s">
        <v>4887</v>
      </c>
    </row>
    <row r="1764" spans="1:5" x14ac:dyDescent="0.15">
      <c r="A1764" t="s">
        <v>7068</v>
      </c>
      <c r="B1764" t="s">
        <v>6101</v>
      </c>
      <c r="C1764" t="s">
        <v>3788</v>
      </c>
      <c r="D1764" t="s">
        <v>4473</v>
      </c>
      <c r="E1764" t="s">
        <v>3144</v>
      </c>
    </row>
    <row r="1765" spans="1:5" x14ac:dyDescent="0.15">
      <c r="A1765" t="s">
        <v>7069</v>
      </c>
      <c r="B1765" t="s">
        <v>1998</v>
      </c>
      <c r="C1765" t="s">
        <v>4535</v>
      </c>
      <c r="D1765" t="s">
        <v>4473</v>
      </c>
      <c r="E1765" t="s">
        <v>4889</v>
      </c>
    </row>
    <row r="1766" spans="1:5" x14ac:dyDescent="0.15">
      <c r="A1766" t="s">
        <v>7070</v>
      </c>
      <c r="B1766" t="s">
        <v>5528</v>
      </c>
      <c r="C1766" t="s">
        <v>2418</v>
      </c>
      <c r="D1766" t="s">
        <v>4473</v>
      </c>
      <c r="E1766" t="s">
        <v>1563</v>
      </c>
    </row>
    <row r="1767" spans="1:5" x14ac:dyDescent="0.15">
      <c r="A1767" t="s">
        <v>7071</v>
      </c>
      <c r="B1767" t="s">
        <v>6102</v>
      </c>
      <c r="C1767" t="s">
        <v>4890</v>
      </c>
      <c r="D1767" t="s">
        <v>4473</v>
      </c>
      <c r="E1767" t="s">
        <v>4892</v>
      </c>
    </row>
    <row r="1768" spans="1:5" x14ac:dyDescent="0.15">
      <c r="A1768" t="s">
        <v>3584</v>
      </c>
      <c r="B1768" t="s">
        <v>6104</v>
      </c>
      <c r="C1768" t="s">
        <v>4784</v>
      </c>
      <c r="D1768" t="s">
        <v>4473</v>
      </c>
      <c r="E1768" t="s">
        <v>1002</v>
      </c>
    </row>
    <row r="1769" spans="1:5" x14ac:dyDescent="0.15">
      <c r="A1769" t="s">
        <v>7072</v>
      </c>
      <c r="B1769" t="s">
        <v>6105</v>
      </c>
      <c r="C1769" t="s">
        <v>4893</v>
      </c>
      <c r="D1769" t="s">
        <v>4473</v>
      </c>
      <c r="E1769" t="s">
        <v>4896</v>
      </c>
    </row>
    <row r="1770" spans="1:5" x14ac:dyDescent="0.15">
      <c r="A1770" t="s">
        <v>7073</v>
      </c>
      <c r="B1770" t="s">
        <v>6106</v>
      </c>
      <c r="C1770" t="s">
        <v>3974</v>
      </c>
      <c r="D1770" t="s">
        <v>4473</v>
      </c>
      <c r="E1770" t="s">
        <v>4738</v>
      </c>
    </row>
    <row r="1771" spans="1:5" x14ac:dyDescent="0.15">
      <c r="A1771" t="s">
        <v>6135</v>
      </c>
      <c r="B1771" t="s">
        <v>5251</v>
      </c>
      <c r="C1771" t="s">
        <v>4898</v>
      </c>
      <c r="D1771" t="s">
        <v>4473</v>
      </c>
      <c r="E1771" t="s">
        <v>2484</v>
      </c>
    </row>
    <row r="1772" spans="1:5" x14ac:dyDescent="0.15">
      <c r="A1772" t="s">
        <v>2805</v>
      </c>
      <c r="B1772" t="s">
        <v>5891</v>
      </c>
      <c r="C1772" t="s">
        <v>4900</v>
      </c>
      <c r="D1772" t="s">
        <v>4473</v>
      </c>
      <c r="E1772" t="s">
        <v>2465</v>
      </c>
    </row>
    <row r="1773" spans="1:5" x14ac:dyDescent="0.15">
      <c r="A1773" t="s">
        <v>7075</v>
      </c>
      <c r="B1773" t="s">
        <v>3341</v>
      </c>
      <c r="C1773" t="s">
        <v>2068</v>
      </c>
      <c r="D1773" t="s">
        <v>4473</v>
      </c>
      <c r="E1773" t="s">
        <v>4901</v>
      </c>
    </row>
    <row r="1774" spans="1:5" x14ac:dyDescent="0.15">
      <c r="A1774" t="s">
        <v>930</v>
      </c>
      <c r="B1774" t="s">
        <v>5854</v>
      </c>
      <c r="C1774" t="s">
        <v>4902</v>
      </c>
      <c r="D1774" t="s">
        <v>4473</v>
      </c>
      <c r="E1774" t="s">
        <v>4903</v>
      </c>
    </row>
    <row r="1775" spans="1:5" x14ac:dyDescent="0.15">
      <c r="A1775" t="s">
        <v>7076</v>
      </c>
      <c r="B1775" t="s">
        <v>6107</v>
      </c>
      <c r="C1775" t="s">
        <v>4904</v>
      </c>
      <c r="D1775" t="s">
        <v>4473</v>
      </c>
      <c r="E1775" t="s">
        <v>2729</v>
      </c>
    </row>
    <row r="1776" spans="1:5" x14ac:dyDescent="0.15">
      <c r="A1776" t="s">
        <v>7077</v>
      </c>
      <c r="B1776" t="s">
        <v>6108</v>
      </c>
      <c r="C1776" t="s">
        <v>4906</v>
      </c>
      <c r="D1776" t="s">
        <v>4473</v>
      </c>
      <c r="E1776" t="s">
        <v>2537</v>
      </c>
    </row>
    <row r="1777" spans="1:5" x14ac:dyDescent="0.15">
      <c r="A1777" t="s">
        <v>6918</v>
      </c>
      <c r="B1777" t="s">
        <v>3526</v>
      </c>
      <c r="C1777" t="s">
        <v>2630</v>
      </c>
      <c r="D1777" t="s">
        <v>4473</v>
      </c>
      <c r="E1777" t="s">
        <v>3544</v>
      </c>
    </row>
    <row r="1778" spans="1:5" x14ac:dyDescent="0.15">
      <c r="A1778" t="s">
        <v>7078</v>
      </c>
      <c r="B1778" t="s">
        <v>6109</v>
      </c>
      <c r="C1778" t="s">
        <v>1920</v>
      </c>
      <c r="D1778" t="s">
        <v>4473</v>
      </c>
      <c r="E1778" t="s">
        <v>2770</v>
      </c>
    </row>
    <row r="1779" spans="1:5" x14ac:dyDescent="0.15">
      <c r="A1779" t="s">
        <v>6035</v>
      </c>
      <c r="B1779" t="s">
        <v>2878</v>
      </c>
      <c r="C1779" t="s">
        <v>4907</v>
      </c>
      <c r="D1779" t="s">
        <v>4473</v>
      </c>
      <c r="E1779" t="s">
        <v>3900</v>
      </c>
    </row>
    <row r="1780" spans="1:5" x14ac:dyDescent="0.15">
      <c r="A1780" t="s">
        <v>532</v>
      </c>
      <c r="B1780" t="s">
        <v>6110</v>
      </c>
      <c r="C1780" t="s">
        <v>3719</v>
      </c>
      <c r="D1780" t="s">
        <v>4473</v>
      </c>
      <c r="E1780" t="s">
        <v>4911</v>
      </c>
    </row>
    <row r="1781" spans="1:5" x14ac:dyDescent="0.15">
      <c r="A1781" t="s">
        <v>2224</v>
      </c>
      <c r="B1781" t="s">
        <v>3887</v>
      </c>
      <c r="C1781" t="s">
        <v>891</v>
      </c>
      <c r="D1781" t="s">
        <v>4473</v>
      </c>
      <c r="E1781" t="s">
        <v>459</v>
      </c>
    </row>
    <row r="1782" spans="1:5" x14ac:dyDescent="0.15">
      <c r="A1782" t="s">
        <v>5863</v>
      </c>
      <c r="B1782" t="s">
        <v>4850</v>
      </c>
      <c r="C1782" t="s">
        <v>4092</v>
      </c>
      <c r="D1782" t="s">
        <v>4473</v>
      </c>
      <c r="E1782" t="s">
        <v>168</v>
      </c>
    </row>
    <row r="1783" spans="1:5" x14ac:dyDescent="0.15">
      <c r="A1783" t="s">
        <v>3797</v>
      </c>
      <c r="B1783" t="s">
        <v>5447</v>
      </c>
      <c r="C1783" t="s">
        <v>4913</v>
      </c>
      <c r="D1783" t="s">
        <v>4473</v>
      </c>
      <c r="E1783" t="s">
        <v>4914</v>
      </c>
    </row>
    <row r="1784" spans="1:5" x14ac:dyDescent="0.15">
      <c r="A1784" t="s">
        <v>7079</v>
      </c>
      <c r="B1784" t="s">
        <v>2989</v>
      </c>
      <c r="C1784" t="s">
        <v>4915</v>
      </c>
      <c r="D1784" t="s">
        <v>4473</v>
      </c>
      <c r="E1784" t="s">
        <v>4916</v>
      </c>
    </row>
    <row r="1785" spans="1:5" x14ac:dyDescent="0.15">
      <c r="A1785" t="s">
        <v>654</v>
      </c>
      <c r="B1785" t="s">
        <v>6026</v>
      </c>
      <c r="C1785" t="s">
        <v>4917</v>
      </c>
      <c r="D1785" t="s">
        <v>4473</v>
      </c>
      <c r="E1785" t="s">
        <v>4918</v>
      </c>
    </row>
    <row r="1786" spans="1:5" x14ac:dyDescent="0.15">
      <c r="A1786" t="s">
        <v>5257</v>
      </c>
      <c r="B1786" t="s">
        <v>3917</v>
      </c>
      <c r="C1786" t="s">
        <v>4919</v>
      </c>
      <c r="D1786" t="s">
        <v>4473</v>
      </c>
      <c r="E1786" t="s">
        <v>4921</v>
      </c>
    </row>
    <row r="1787" spans="1:5" x14ac:dyDescent="0.15">
      <c r="A1787" t="s">
        <v>7080</v>
      </c>
      <c r="B1787" t="s">
        <v>6112</v>
      </c>
      <c r="C1787" t="s">
        <v>3601</v>
      </c>
      <c r="D1787" t="s">
        <v>4473</v>
      </c>
      <c r="E1787" t="s">
        <v>4922</v>
      </c>
    </row>
    <row r="1788" spans="1:5" x14ac:dyDescent="0.15">
      <c r="A1788" t="s">
        <v>6017</v>
      </c>
      <c r="B1788" t="s">
        <v>165</v>
      </c>
      <c r="C1788" t="s">
        <v>1181</v>
      </c>
      <c r="D1788" t="s">
        <v>4473</v>
      </c>
      <c r="E1788" t="s">
        <v>2676</v>
      </c>
    </row>
    <row r="1789" spans="1:5" x14ac:dyDescent="0.15">
      <c r="A1789" t="s">
        <v>2439</v>
      </c>
      <c r="B1789" t="s">
        <v>2247</v>
      </c>
      <c r="C1789" t="s">
        <v>4923</v>
      </c>
      <c r="D1789" t="s">
        <v>4473</v>
      </c>
      <c r="E1789" t="s">
        <v>2237</v>
      </c>
    </row>
  </sheetData>
  <phoneticPr fontId="2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421"/>
  <sheetViews>
    <sheetView showGridLines="0" tabSelected="1" view="pageBreakPreview" zoomScale="55" zoomScaleNormal="50" zoomScaleSheetLayoutView="55" workbookViewId="0">
      <selection activeCell="M26" sqref="M26"/>
    </sheetView>
  </sheetViews>
  <sheetFormatPr defaultColWidth="9" defaultRowHeight="17.25" x14ac:dyDescent="0.15"/>
  <cols>
    <col min="1" max="3" width="4.375" style="1" customWidth="1"/>
    <col min="4" max="4" width="11.625" style="1" customWidth="1"/>
    <col min="5" max="5" width="14.75" style="1" customWidth="1"/>
    <col min="6" max="6" width="16.125" style="1" customWidth="1"/>
    <col min="7" max="7" width="15.5" style="1" customWidth="1"/>
    <col min="8" max="8" width="14.125" style="1" customWidth="1"/>
    <col min="9" max="9" width="23.75" style="1" customWidth="1"/>
    <col min="10" max="10" width="11.25" style="2" customWidth="1"/>
    <col min="11" max="11" width="17.875" style="2" customWidth="1"/>
    <col min="12" max="12" width="44.125" style="2" customWidth="1"/>
    <col min="13" max="13" width="17" style="2" customWidth="1"/>
    <col min="14" max="18" width="15" style="1" customWidth="1"/>
    <col min="19" max="19" width="16.375" style="1" customWidth="1"/>
    <col min="20" max="20" width="15.125" style="1" customWidth="1"/>
    <col min="21" max="21" width="69.875" style="1" customWidth="1"/>
    <col min="22" max="27" width="14.125" style="1" customWidth="1"/>
    <col min="28" max="28" width="38" style="233" customWidth="1"/>
    <col min="29" max="29" width="38.5" style="233" customWidth="1"/>
    <col min="30" max="32" width="25.625" style="1" customWidth="1"/>
    <col min="33" max="33" width="20.875" style="1" customWidth="1"/>
    <col min="34" max="34" width="17.75" style="1" customWidth="1"/>
    <col min="35" max="35" width="19.75" style="1" customWidth="1"/>
    <col min="36" max="36" width="8" style="1" customWidth="1"/>
    <col min="37" max="37" width="9" style="1"/>
    <col min="38" max="38" width="9" style="1" customWidth="1"/>
    <col min="39" max="16384" width="9" style="1"/>
  </cols>
  <sheetData>
    <row r="1" spans="1:37" ht="45.75" customHeight="1" x14ac:dyDescent="0.15">
      <c r="A1" s="373" t="s">
        <v>7414</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row>
    <row r="2" spans="1:37" ht="24.75" customHeight="1" thickBot="1" x14ac:dyDescent="0.2">
      <c r="A2" s="206"/>
      <c r="B2" s="206"/>
      <c r="C2" s="206"/>
      <c r="D2" s="206"/>
      <c r="E2" s="206"/>
      <c r="F2" s="77"/>
      <c r="G2" s="77"/>
      <c r="H2" s="77"/>
      <c r="I2" s="77"/>
      <c r="J2" s="77"/>
      <c r="K2" s="77"/>
      <c r="L2" s="77"/>
      <c r="M2" s="77"/>
      <c r="N2" s="77"/>
      <c r="O2" s="77"/>
      <c r="P2" s="77"/>
      <c r="Q2" s="77"/>
      <c r="R2" s="77"/>
      <c r="S2" s="77"/>
      <c r="T2" s="77"/>
      <c r="U2" s="77"/>
      <c r="V2" s="77"/>
      <c r="W2" s="77"/>
      <c r="X2" s="77"/>
      <c r="Y2" s="77"/>
      <c r="Z2" s="78"/>
      <c r="AA2" s="78"/>
      <c r="AB2" s="78"/>
      <c r="AC2" s="77"/>
      <c r="AD2" s="77"/>
      <c r="AE2" s="77"/>
      <c r="AF2" s="77"/>
      <c r="AG2" s="150" t="s">
        <v>394</v>
      </c>
      <c r="AH2" s="149"/>
    </row>
    <row r="3" spans="1:37" ht="39" customHeight="1" thickTop="1" thickBot="1" x14ac:dyDescent="0.2">
      <c r="A3" s="446" t="s">
        <v>12</v>
      </c>
      <c r="B3" s="447"/>
      <c r="C3" s="447"/>
      <c r="D3" s="447"/>
      <c r="E3" s="447"/>
      <c r="F3" s="448"/>
      <c r="G3" s="436" t="s">
        <v>4812</v>
      </c>
      <c r="H3" s="437"/>
      <c r="I3" s="437"/>
      <c r="J3" s="438"/>
      <c r="K3" s="207" t="s">
        <v>23</v>
      </c>
      <c r="L3" s="207"/>
      <c r="M3" s="207"/>
      <c r="N3" s="207"/>
      <c r="O3" s="207"/>
      <c r="P3" s="207"/>
      <c r="Q3" s="374" t="s">
        <v>7474</v>
      </c>
      <c r="R3" s="374"/>
      <c r="S3" s="374"/>
      <c r="T3" s="375"/>
      <c r="U3" s="381" t="s">
        <v>7415</v>
      </c>
      <c r="V3" s="382"/>
      <c r="W3" s="367">
        <v>176305</v>
      </c>
      <c r="X3" s="368"/>
      <c r="Y3" s="368"/>
      <c r="Z3" s="369"/>
      <c r="AA3" s="244"/>
      <c r="AB3" s="337" t="s">
        <v>7460</v>
      </c>
      <c r="AC3" s="338"/>
      <c r="AD3" s="376">
        <v>155177</v>
      </c>
      <c r="AE3" s="377"/>
      <c r="AF3" s="377"/>
      <c r="AG3" s="378"/>
      <c r="AH3" s="409" t="s">
        <v>7251</v>
      </c>
      <c r="AI3" s="394" t="s">
        <v>7252</v>
      </c>
      <c r="AJ3" s="394" t="s">
        <v>7253</v>
      </c>
      <c r="AK3" s="394" t="s">
        <v>7254</v>
      </c>
    </row>
    <row r="4" spans="1:37" ht="39" customHeight="1" thickTop="1" thickBot="1" x14ac:dyDescent="0.2">
      <c r="A4" s="449" t="s">
        <v>30</v>
      </c>
      <c r="B4" s="450"/>
      <c r="C4" s="450"/>
      <c r="D4" s="450"/>
      <c r="E4" s="450"/>
      <c r="F4" s="451"/>
      <c r="G4" s="439" t="s">
        <v>2962</v>
      </c>
      <c r="H4" s="440"/>
      <c r="I4" s="440"/>
      <c r="J4" s="441"/>
      <c r="K4" s="208" t="s">
        <v>5</v>
      </c>
      <c r="L4" s="208"/>
      <c r="M4" s="208"/>
      <c r="N4" s="208"/>
      <c r="O4" s="208"/>
      <c r="P4" s="208"/>
      <c r="Q4" s="379" t="s">
        <v>7475</v>
      </c>
      <c r="R4" s="379"/>
      <c r="S4" s="379"/>
      <c r="T4" s="380"/>
      <c r="U4" s="348" t="s">
        <v>7417</v>
      </c>
      <c r="V4" s="340"/>
      <c r="W4" s="349">
        <v>63385</v>
      </c>
      <c r="X4" s="350"/>
      <c r="Y4" s="350"/>
      <c r="Z4" s="351"/>
      <c r="AA4" s="245"/>
      <c r="AB4" s="339" t="s">
        <v>7461</v>
      </c>
      <c r="AC4" s="340"/>
      <c r="AD4" s="349">
        <v>0</v>
      </c>
      <c r="AE4" s="350"/>
      <c r="AF4" s="350"/>
      <c r="AG4" s="351"/>
      <c r="AH4" s="409"/>
      <c r="AI4" s="394"/>
      <c r="AJ4" s="394"/>
      <c r="AK4" s="394"/>
    </row>
    <row r="5" spans="1:37" ht="39" customHeight="1" thickTop="1" thickBot="1" x14ac:dyDescent="0.2">
      <c r="A5" s="452" t="s">
        <v>38</v>
      </c>
      <c r="B5" s="453"/>
      <c r="C5" s="453"/>
      <c r="D5" s="453"/>
      <c r="E5" s="453"/>
      <c r="F5" s="454"/>
      <c r="G5" s="442" t="str">
        <f>VLOOKUP(G3&amp;G4,自治体コード!$A$2:$B$1789,2,FALSE)</f>
        <v>46404</v>
      </c>
      <c r="H5" s="443"/>
      <c r="I5" s="443"/>
      <c r="J5" s="444"/>
      <c r="K5" s="461" t="s">
        <v>7314</v>
      </c>
      <c r="L5" s="462"/>
      <c r="M5" s="363" t="s">
        <v>7356</v>
      </c>
      <c r="N5" s="363"/>
      <c r="O5" s="363"/>
      <c r="P5" s="364"/>
      <c r="Q5" s="341">
        <f>SUM(O22:O421)</f>
        <v>211056</v>
      </c>
      <c r="R5" s="341"/>
      <c r="S5" s="341"/>
      <c r="T5" s="342"/>
      <c r="U5" s="348" t="s">
        <v>7418</v>
      </c>
      <c r="V5" s="340"/>
      <c r="W5" s="349">
        <v>52630</v>
      </c>
      <c r="X5" s="350"/>
      <c r="Y5" s="350"/>
      <c r="Z5" s="351"/>
      <c r="AA5" s="245"/>
      <c r="AB5" s="339" t="s">
        <v>7462</v>
      </c>
      <c r="AC5" s="340"/>
      <c r="AD5" s="398">
        <v>0</v>
      </c>
      <c r="AE5" s="399"/>
      <c r="AF5" s="399"/>
      <c r="AG5" s="400"/>
      <c r="AH5" s="409"/>
      <c r="AI5" s="394"/>
      <c r="AJ5" s="394"/>
      <c r="AK5" s="394"/>
    </row>
    <row r="6" spans="1:37" ht="39" customHeight="1" thickTop="1" thickBot="1" x14ac:dyDescent="0.2">
      <c r="A6" s="452" t="s">
        <v>7125</v>
      </c>
      <c r="B6" s="453"/>
      <c r="C6" s="453"/>
      <c r="D6" s="453"/>
      <c r="E6" s="453"/>
      <c r="F6" s="454"/>
      <c r="G6" s="445" t="s">
        <v>7472</v>
      </c>
      <c r="H6" s="440"/>
      <c r="I6" s="440"/>
      <c r="J6" s="441"/>
      <c r="K6" s="389"/>
      <c r="L6" s="463"/>
      <c r="M6" s="214"/>
      <c r="N6" s="343" t="s">
        <v>7249</v>
      </c>
      <c r="O6" s="344"/>
      <c r="P6" s="345"/>
      <c r="Q6" s="346">
        <f>SUMIF(C22:C421,"単",O22:O421)</f>
        <v>179650</v>
      </c>
      <c r="R6" s="344"/>
      <c r="S6" s="344"/>
      <c r="T6" s="347"/>
      <c r="U6" s="348" t="s">
        <v>7416</v>
      </c>
      <c r="V6" s="340"/>
      <c r="W6" s="349">
        <v>0</v>
      </c>
      <c r="X6" s="350"/>
      <c r="Y6" s="350"/>
      <c r="Z6" s="351"/>
      <c r="AA6" s="245"/>
      <c r="AB6" s="339" t="s">
        <v>7463</v>
      </c>
      <c r="AC6" s="340"/>
      <c r="AD6" s="391">
        <v>21128</v>
      </c>
      <c r="AE6" s="392"/>
      <c r="AF6" s="392"/>
      <c r="AG6" s="393"/>
      <c r="AH6" s="410"/>
      <c r="AI6" s="394"/>
      <c r="AJ6" s="394"/>
      <c r="AK6" s="394"/>
    </row>
    <row r="7" spans="1:37" ht="39" customHeight="1" thickTop="1" thickBot="1" x14ac:dyDescent="0.2">
      <c r="A7" s="452" t="s">
        <v>7248</v>
      </c>
      <c r="B7" s="453"/>
      <c r="C7" s="453"/>
      <c r="D7" s="453"/>
      <c r="E7" s="453"/>
      <c r="F7" s="454"/>
      <c r="G7" s="445" t="s">
        <v>7473</v>
      </c>
      <c r="H7" s="440"/>
      <c r="I7" s="440"/>
      <c r="J7" s="441"/>
      <c r="K7" s="389"/>
      <c r="L7" s="463"/>
      <c r="M7" s="214"/>
      <c r="N7" s="365" t="s">
        <v>7250</v>
      </c>
      <c r="O7" s="361"/>
      <c r="P7" s="366"/>
      <c r="Q7" s="360">
        <f>SUMIF(C22:C421,"補",O22:O421)</f>
        <v>31406</v>
      </c>
      <c r="R7" s="361"/>
      <c r="S7" s="361"/>
      <c r="T7" s="362"/>
      <c r="U7" s="348" t="s">
        <v>7419</v>
      </c>
      <c r="V7" s="340"/>
      <c r="W7" s="352">
        <f>MAX(MIN(Q5,AD7)-W3,0)</f>
        <v>0</v>
      </c>
      <c r="X7" s="353"/>
      <c r="Y7" s="353"/>
      <c r="Z7" s="354"/>
      <c r="AA7" s="482" t="s">
        <v>7464</v>
      </c>
      <c r="AB7" s="339"/>
      <c r="AC7" s="340"/>
      <c r="AD7" s="401">
        <f>SUM(AD3:AG6)</f>
        <v>176305</v>
      </c>
      <c r="AE7" s="402"/>
      <c r="AF7" s="402"/>
      <c r="AG7" s="403"/>
      <c r="AH7" s="163" t="str">
        <f>IF(ISERROR(G5)=TRUE,"error","")</f>
        <v/>
      </c>
      <c r="AI7" s="86" t="str">
        <f>IF(OR(G6="",G7="",Q3="",Q4=""),"error","")</f>
        <v/>
      </c>
      <c r="AJ7" s="86" t="str">
        <f>IF(OR(W3="",W4="",W5="",W6=""),"error","")</f>
        <v/>
      </c>
      <c r="AK7" s="86" t="str">
        <f>IF(OR(AD3="",AD4="",AD5="",AD6="",AD8="",AD9="",AD10=""),"error","")</f>
        <v/>
      </c>
    </row>
    <row r="8" spans="1:37" ht="39" customHeight="1" thickBot="1" x14ac:dyDescent="0.2">
      <c r="A8" s="215"/>
      <c r="B8" s="216"/>
      <c r="C8" s="216"/>
      <c r="D8" s="216"/>
      <c r="E8" s="216"/>
      <c r="F8" s="216"/>
      <c r="G8" s="217"/>
      <c r="H8" s="217"/>
      <c r="I8" s="217"/>
      <c r="J8" s="218"/>
      <c r="K8" s="389"/>
      <c r="L8" s="463"/>
      <c r="M8" s="363" t="s">
        <v>7399</v>
      </c>
      <c r="N8" s="363"/>
      <c r="O8" s="363"/>
      <c r="P8" s="364"/>
      <c r="Q8" s="341">
        <f>SUM(P22:P421)</f>
        <v>98320</v>
      </c>
      <c r="R8" s="341"/>
      <c r="S8" s="341"/>
      <c r="T8" s="342"/>
      <c r="U8" s="348" t="s">
        <v>7421</v>
      </c>
      <c r="V8" s="340"/>
      <c r="W8" s="352">
        <f>MAX(MIN(Q8,AD8)-W4,0)</f>
        <v>0</v>
      </c>
      <c r="X8" s="353"/>
      <c r="Y8" s="353"/>
      <c r="Z8" s="354"/>
      <c r="AA8" s="348" t="s">
        <v>7465</v>
      </c>
      <c r="AB8" s="339"/>
      <c r="AC8" s="340"/>
      <c r="AD8" s="391">
        <v>63385</v>
      </c>
      <c r="AE8" s="392"/>
      <c r="AF8" s="392"/>
      <c r="AG8" s="393"/>
      <c r="AH8" s="185"/>
      <c r="AI8" s="185"/>
      <c r="AJ8" s="185"/>
      <c r="AK8" s="185"/>
    </row>
    <row r="9" spans="1:37" ht="39" customHeight="1" thickBot="1" x14ac:dyDescent="0.2">
      <c r="A9" s="215"/>
      <c r="B9" s="216"/>
      <c r="C9" s="216"/>
      <c r="D9" s="216"/>
      <c r="E9" s="216"/>
      <c r="F9" s="216"/>
      <c r="G9" s="217"/>
      <c r="H9" s="217"/>
      <c r="I9" s="217"/>
      <c r="J9" s="218"/>
      <c r="K9" s="389"/>
      <c r="L9" s="463"/>
      <c r="M9" s="213"/>
      <c r="N9" s="343" t="s">
        <v>7249</v>
      </c>
      <c r="O9" s="344"/>
      <c r="P9" s="345"/>
      <c r="Q9" s="360">
        <f>SUMIF(C22:C421,"単",P22:P421)</f>
        <v>98320</v>
      </c>
      <c r="R9" s="361"/>
      <c r="S9" s="361"/>
      <c r="T9" s="362"/>
      <c r="U9" s="348" t="s">
        <v>7422</v>
      </c>
      <c r="V9" s="340"/>
      <c r="W9" s="352">
        <f>MAX(MIN(Q11,AD9)-W5,0)</f>
        <v>0</v>
      </c>
      <c r="X9" s="353"/>
      <c r="Y9" s="353"/>
      <c r="Z9" s="354"/>
      <c r="AA9" s="348" t="s">
        <v>7466</v>
      </c>
      <c r="AB9" s="339"/>
      <c r="AC9" s="340"/>
      <c r="AD9" s="391">
        <v>52630</v>
      </c>
      <c r="AE9" s="392"/>
      <c r="AF9" s="392"/>
      <c r="AG9" s="393"/>
      <c r="AH9" s="142" t="s">
        <v>7128</v>
      </c>
      <c r="AI9" s="142">
        <f>COUNTIF(C22:C421,"&lt;&gt;")</f>
        <v>47</v>
      </c>
      <c r="AJ9" s="143" t="s">
        <v>7270</v>
      </c>
      <c r="AK9" s="142">
        <f>COUNTIF(Y22:Y421,"○")</f>
        <v>0</v>
      </c>
    </row>
    <row r="10" spans="1:37" ht="39" customHeight="1" x14ac:dyDescent="0.15">
      <c r="A10" s="215"/>
      <c r="B10" s="216"/>
      <c r="C10" s="216"/>
      <c r="D10" s="216"/>
      <c r="E10" s="216"/>
      <c r="F10" s="216"/>
      <c r="G10" s="217"/>
      <c r="H10" s="217"/>
      <c r="I10" s="217"/>
      <c r="J10" s="218"/>
      <c r="K10" s="389"/>
      <c r="L10" s="463"/>
      <c r="M10" s="214"/>
      <c r="N10" s="365" t="s">
        <v>7250</v>
      </c>
      <c r="O10" s="361"/>
      <c r="P10" s="366"/>
      <c r="Q10" s="360">
        <f>SUMIF(C22:C421,"補",P22:P421)</f>
        <v>0</v>
      </c>
      <c r="R10" s="361"/>
      <c r="S10" s="361"/>
      <c r="T10" s="362"/>
      <c r="U10" s="348" t="s">
        <v>7420</v>
      </c>
      <c r="V10" s="340"/>
      <c r="W10" s="352">
        <f>MAX(MIN(Q14,AD10)-W6,0)</f>
        <v>0</v>
      </c>
      <c r="X10" s="353"/>
      <c r="Y10" s="353"/>
      <c r="Z10" s="354"/>
      <c r="AA10" s="348" t="s">
        <v>7430</v>
      </c>
      <c r="AB10" s="339"/>
      <c r="AC10" s="340"/>
      <c r="AD10" s="398">
        <v>0</v>
      </c>
      <c r="AE10" s="399"/>
      <c r="AF10" s="399"/>
      <c r="AG10" s="400"/>
      <c r="AH10" s="181"/>
      <c r="AI10" s="182"/>
      <c r="AJ10" s="183"/>
      <c r="AK10" s="182"/>
    </row>
    <row r="11" spans="1:37" ht="39" customHeight="1" x14ac:dyDescent="0.15">
      <c r="A11" s="215"/>
      <c r="B11" s="216"/>
      <c r="C11" s="216"/>
      <c r="D11" s="216"/>
      <c r="E11" s="216"/>
      <c r="F11" s="216"/>
      <c r="G11" s="217"/>
      <c r="H11" s="217"/>
      <c r="I11" s="217"/>
      <c r="J11" s="218"/>
      <c r="K11" s="389"/>
      <c r="L11" s="463"/>
      <c r="M11" s="363" t="s">
        <v>7412</v>
      </c>
      <c r="N11" s="363"/>
      <c r="O11" s="363"/>
      <c r="P11" s="364"/>
      <c r="Q11" s="341">
        <f>SUM(Q22:Q421)</f>
        <v>65834</v>
      </c>
      <c r="R11" s="341"/>
      <c r="S11" s="341"/>
      <c r="T11" s="342"/>
      <c r="U11" s="388" t="s">
        <v>7423</v>
      </c>
      <c r="V11" s="340"/>
      <c r="W11" s="352">
        <f>SUM(W3,W7)</f>
        <v>176305</v>
      </c>
      <c r="X11" s="353"/>
      <c r="Y11" s="353"/>
      <c r="Z11" s="354"/>
      <c r="AA11" s="389"/>
      <c r="AB11" s="390"/>
      <c r="AC11" s="390"/>
      <c r="AD11" s="404"/>
      <c r="AE11" s="404"/>
      <c r="AF11" s="404"/>
      <c r="AG11" s="405"/>
      <c r="AH11" s="184"/>
      <c r="AI11" s="185"/>
      <c r="AJ11" s="186"/>
      <c r="AK11" s="185"/>
    </row>
    <row r="12" spans="1:37" ht="39" customHeight="1" x14ac:dyDescent="0.15">
      <c r="A12" s="215"/>
      <c r="B12" s="216"/>
      <c r="C12" s="216"/>
      <c r="D12" s="216"/>
      <c r="E12" s="216"/>
      <c r="F12" s="216"/>
      <c r="G12" s="217"/>
      <c r="H12" s="217"/>
      <c r="I12" s="217"/>
      <c r="J12" s="218"/>
      <c r="K12" s="389"/>
      <c r="L12" s="390"/>
      <c r="M12" s="306"/>
      <c r="N12" s="365" t="s">
        <v>7249</v>
      </c>
      <c r="O12" s="361"/>
      <c r="P12" s="366"/>
      <c r="Q12" s="360">
        <f>SUMIF(C22:C421,"単",Q22:Q421)</f>
        <v>65834</v>
      </c>
      <c r="R12" s="361"/>
      <c r="S12" s="361"/>
      <c r="T12" s="362"/>
      <c r="U12" s="348" t="s">
        <v>7425</v>
      </c>
      <c r="V12" s="340"/>
      <c r="W12" s="352">
        <f>SUM(W4,W8)</f>
        <v>63385</v>
      </c>
      <c r="X12" s="353"/>
      <c r="Y12" s="353"/>
      <c r="Z12" s="354"/>
      <c r="AA12" s="277"/>
      <c r="AB12" s="76"/>
      <c r="AC12" s="76"/>
      <c r="AD12" s="76"/>
      <c r="AE12" s="76"/>
      <c r="AF12" s="76"/>
      <c r="AG12" s="278"/>
      <c r="AH12" s="184"/>
      <c r="AI12" s="185"/>
      <c r="AJ12" s="186"/>
      <c r="AK12" s="185"/>
    </row>
    <row r="13" spans="1:37" ht="39" customHeight="1" thickBot="1" x14ac:dyDescent="0.2">
      <c r="A13" s="215"/>
      <c r="B13" s="216"/>
      <c r="C13" s="216"/>
      <c r="D13" s="216"/>
      <c r="E13" s="216"/>
      <c r="F13" s="216"/>
      <c r="G13" s="217"/>
      <c r="H13" s="217"/>
      <c r="I13" s="217"/>
      <c r="J13" s="218"/>
      <c r="K13" s="310"/>
      <c r="L13" s="311"/>
      <c r="M13" s="307"/>
      <c r="N13" s="365" t="s">
        <v>7250</v>
      </c>
      <c r="O13" s="361"/>
      <c r="P13" s="366"/>
      <c r="Q13" s="360">
        <f>SUMIF(C22:C421,"補",Q22:Q421)</f>
        <v>0</v>
      </c>
      <c r="R13" s="361"/>
      <c r="S13" s="361"/>
      <c r="T13" s="362"/>
      <c r="U13" s="348" t="s">
        <v>7426</v>
      </c>
      <c r="V13" s="340"/>
      <c r="W13" s="352">
        <f>SUM(W5,W9)</f>
        <v>52630</v>
      </c>
      <c r="X13" s="353"/>
      <c r="Y13" s="353"/>
      <c r="Z13" s="354"/>
      <c r="AA13" s="277"/>
      <c r="AB13" s="76"/>
      <c r="AC13" s="76"/>
      <c r="AD13" s="76"/>
      <c r="AE13" s="76"/>
      <c r="AF13" s="76"/>
      <c r="AG13" s="278"/>
      <c r="AH13" s="184"/>
      <c r="AI13" s="185"/>
      <c r="AJ13" s="186"/>
      <c r="AK13" s="185"/>
    </row>
    <row r="14" spans="1:37" ht="39" customHeight="1" thickBot="1" x14ac:dyDescent="0.2">
      <c r="A14" s="215"/>
      <c r="B14" s="216"/>
      <c r="C14" s="216"/>
      <c r="D14" s="216"/>
      <c r="E14" s="216"/>
      <c r="F14" s="216"/>
      <c r="G14" s="217"/>
      <c r="H14" s="217"/>
      <c r="I14" s="217"/>
      <c r="J14" s="218"/>
      <c r="K14" s="310"/>
      <c r="L14" s="311"/>
      <c r="M14" s="468" t="s">
        <v>7427</v>
      </c>
      <c r="N14" s="363"/>
      <c r="O14" s="363"/>
      <c r="P14" s="364"/>
      <c r="Q14" s="341">
        <f>SUM(R22:R421)</f>
        <v>3750</v>
      </c>
      <c r="R14" s="341"/>
      <c r="S14" s="341"/>
      <c r="T14" s="342"/>
      <c r="U14" s="388" t="s">
        <v>7424</v>
      </c>
      <c r="V14" s="340"/>
      <c r="W14" s="352">
        <f>SUM(W6,W10)</f>
        <v>0</v>
      </c>
      <c r="X14" s="353"/>
      <c r="Y14" s="353"/>
      <c r="Z14" s="354"/>
      <c r="AA14" s="419" t="s">
        <v>7453</v>
      </c>
      <c r="AB14" s="396"/>
      <c r="AC14" s="420"/>
      <c r="AD14" s="483"/>
      <c r="AE14" s="484"/>
      <c r="AF14" s="484"/>
      <c r="AG14" s="485"/>
      <c r="AH14" s="318" t="s">
        <v>7469</v>
      </c>
      <c r="AI14" s="318" t="s">
        <v>7470</v>
      </c>
      <c r="AJ14" s="186"/>
      <c r="AK14" s="185"/>
    </row>
    <row r="15" spans="1:37" ht="39" customHeight="1" thickTop="1" thickBot="1" x14ac:dyDescent="0.2">
      <c r="A15" s="215"/>
      <c r="B15" s="216"/>
      <c r="C15" s="216"/>
      <c r="D15" s="216"/>
      <c r="E15" s="216"/>
      <c r="F15" s="216"/>
      <c r="G15" s="217"/>
      <c r="H15" s="217"/>
      <c r="I15" s="217"/>
      <c r="J15" s="218"/>
      <c r="K15" s="310"/>
      <c r="L15" s="311"/>
      <c r="M15" s="316"/>
      <c r="N15" s="343" t="s">
        <v>7249</v>
      </c>
      <c r="O15" s="344"/>
      <c r="P15" s="345"/>
      <c r="Q15" s="346">
        <f>SUMIF(C22:C421,"単",R22:R421)</f>
        <v>3750</v>
      </c>
      <c r="R15" s="344"/>
      <c r="S15" s="344"/>
      <c r="T15" s="347"/>
      <c r="U15" s="355" t="s">
        <v>7199</v>
      </c>
      <c r="V15" s="356"/>
      <c r="W15" s="357">
        <f>SUM(W11:Z14)</f>
        <v>292320</v>
      </c>
      <c r="X15" s="358"/>
      <c r="Y15" s="358"/>
      <c r="Z15" s="359"/>
      <c r="AA15" s="419" t="s">
        <v>7454</v>
      </c>
      <c r="AB15" s="396"/>
      <c r="AC15" s="420"/>
      <c r="AD15" s="483"/>
      <c r="AE15" s="484"/>
      <c r="AF15" s="484"/>
      <c r="AG15" s="485"/>
      <c r="AH15" s="163" t="str">
        <f>IF(AD14&gt;AD8-W12,"error","")</f>
        <v/>
      </c>
      <c r="AI15" s="86" t="str">
        <f>IF(AD15&gt;AD9-W13,"error","")</f>
        <v/>
      </c>
      <c r="AJ15" s="186"/>
      <c r="AK15" s="185"/>
    </row>
    <row r="16" spans="1:37" ht="39" customHeight="1" thickBot="1" x14ac:dyDescent="0.2">
      <c r="A16" s="271"/>
      <c r="B16" s="272"/>
      <c r="C16" s="272"/>
      <c r="D16" s="272"/>
      <c r="E16" s="272"/>
      <c r="F16" s="272"/>
      <c r="G16" s="219"/>
      <c r="H16" s="219"/>
      <c r="I16" s="219"/>
      <c r="J16" s="220"/>
      <c r="K16" s="304"/>
      <c r="L16" s="305"/>
      <c r="M16" s="317"/>
      <c r="N16" s="386" t="s">
        <v>7250</v>
      </c>
      <c r="O16" s="384"/>
      <c r="P16" s="387"/>
      <c r="Q16" s="383">
        <f>SUMIF(C22:C421,"補",R22:R421)</f>
        <v>0</v>
      </c>
      <c r="R16" s="384"/>
      <c r="S16" s="384"/>
      <c r="T16" s="385"/>
      <c r="U16" s="332" t="s">
        <v>7129</v>
      </c>
      <c r="V16" s="333"/>
      <c r="W16" s="395" t="s">
        <v>7242</v>
      </c>
      <c r="X16" s="396"/>
      <c r="Y16" s="396"/>
      <c r="Z16" s="397"/>
      <c r="AA16" s="421" t="s">
        <v>7132</v>
      </c>
      <c r="AB16" s="396"/>
      <c r="AC16" s="420"/>
      <c r="AD16" s="395">
        <f>SUM(AD7:AG10)</f>
        <v>292320</v>
      </c>
      <c r="AE16" s="396"/>
      <c r="AF16" s="396"/>
      <c r="AG16" s="397"/>
      <c r="AH16" s="187"/>
      <c r="AI16" s="188"/>
      <c r="AJ16" s="189"/>
      <c r="AK16" s="188"/>
    </row>
    <row r="17" spans="1:65" ht="30.75" customHeight="1" thickBot="1" x14ac:dyDescent="0.2">
      <c r="A17" s="455" t="s">
        <v>67</v>
      </c>
      <c r="B17" s="458" t="s">
        <v>7443</v>
      </c>
      <c r="C17" s="469" t="s">
        <v>74</v>
      </c>
      <c r="D17" s="425" t="s">
        <v>7357</v>
      </c>
      <c r="E17" s="425" t="s">
        <v>17</v>
      </c>
      <c r="F17" s="472" t="s">
        <v>85</v>
      </c>
      <c r="G17" s="464" t="s">
        <v>7377</v>
      </c>
      <c r="H17" s="158"/>
      <c r="I17" s="157"/>
      <c r="J17" s="406" t="s">
        <v>7332</v>
      </c>
      <c r="K17" s="467" t="s">
        <v>7370</v>
      </c>
      <c r="L17" s="250"/>
      <c r="M17" s="312" t="s">
        <v>26</v>
      </c>
      <c r="N17" s="24"/>
      <c r="O17" s="24"/>
      <c r="P17" s="24"/>
      <c r="Q17" s="24"/>
      <c r="R17" s="24"/>
      <c r="S17" s="24"/>
      <c r="T17" s="140"/>
      <c r="U17" s="433" t="s">
        <v>7236</v>
      </c>
      <c r="V17" s="406" t="s">
        <v>7277</v>
      </c>
      <c r="W17" s="422" t="s">
        <v>2302</v>
      </c>
      <c r="X17" s="422" t="s">
        <v>7126</v>
      </c>
      <c r="Y17" s="406" t="s">
        <v>7118</v>
      </c>
      <c r="Z17" s="425" t="s">
        <v>43</v>
      </c>
      <c r="AA17" s="425" t="s">
        <v>89</v>
      </c>
      <c r="AB17" s="406" t="s">
        <v>7130</v>
      </c>
      <c r="AC17" s="406" t="s">
        <v>7131</v>
      </c>
      <c r="AD17" s="406" t="s">
        <v>6114</v>
      </c>
      <c r="AE17" s="406" t="s">
        <v>7119</v>
      </c>
      <c r="AF17" s="406" t="s">
        <v>7451</v>
      </c>
      <c r="AG17" s="430" t="s">
        <v>7117</v>
      </c>
      <c r="AH17" s="370" t="s">
        <v>7389</v>
      </c>
      <c r="AI17" s="370" t="s">
        <v>7389</v>
      </c>
      <c r="AJ17" s="370" t="s">
        <v>7447</v>
      </c>
      <c r="AK17" s="370" t="s">
        <v>7450</v>
      </c>
      <c r="AL17" s="370" t="s">
        <v>7367</v>
      </c>
      <c r="AM17" s="370" t="s">
        <v>7458</v>
      </c>
      <c r="AN17" s="334" t="s">
        <v>7392</v>
      </c>
      <c r="AO17" s="370" t="s">
        <v>7316</v>
      </c>
      <c r="AP17" s="334" t="s">
        <v>7393</v>
      </c>
      <c r="AQ17" s="334" t="s">
        <v>7448</v>
      </c>
      <c r="AR17" s="334" t="s">
        <v>7337</v>
      </c>
      <c r="AS17" s="370" t="s">
        <v>7395</v>
      </c>
      <c r="AT17" s="334" t="s">
        <v>7394</v>
      </c>
      <c r="AU17" s="370" t="s">
        <v>7396</v>
      </c>
      <c r="AV17" s="334" t="s">
        <v>7315</v>
      </c>
      <c r="AW17" s="334" t="s">
        <v>7397</v>
      </c>
      <c r="AX17" s="334" t="s">
        <v>7398</v>
      </c>
      <c r="AY17" s="334" t="s">
        <v>7432</v>
      </c>
      <c r="AZ17" s="334" t="s">
        <v>7433</v>
      </c>
      <c r="BA17" s="334" t="s">
        <v>7403</v>
      </c>
      <c r="BB17" s="334" t="s">
        <v>7434</v>
      </c>
      <c r="BC17" s="334" t="s">
        <v>7400</v>
      </c>
      <c r="BD17" s="334" t="s">
        <v>7317</v>
      </c>
      <c r="BE17" s="334" t="s">
        <v>7264</v>
      </c>
      <c r="BF17" s="334" t="s">
        <v>7318</v>
      </c>
      <c r="BG17" s="416" t="s">
        <v>7435</v>
      </c>
      <c r="BH17" s="334" t="s">
        <v>7268</v>
      </c>
      <c r="BI17" s="334" t="s">
        <v>7437</v>
      </c>
      <c r="BJ17" s="334" t="s">
        <v>7467</v>
      </c>
      <c r="BK17" s="334" t="s">
        <v>7319</v>
      </c>
      <c r="BL17" s="334" t="s">
        <v>7335</v>
      </c>
      <c r="BM17" s="411" t="s">
        <v>7320</v>
      </c>
    </row>
    <row r="18" spans="1:65" ht="37.5" customHeight="1" thickBot="1" x14ac:dyDescent="0.2">
      <c r="A18" s="456"/>
      <c r="B18" s="459"/>
      <c r="C18" s="470"/>
      <c r="D18" s="465"/>
      <c r="E18" s="465"/>
      <c r="F18" s="473"/>
      <c r="G18" s="465"/>
      <c r="H18" s="423" t="s">
        <v>7331</v>
      </c>
      <c r="I18" s="159"/>
      <c r="J18" s="423"/>
      <c r="K18" s="423"/>
      <c r="L18" s="476" t="s">
        <v>7376</v>
      </c>
      <c r="M18" s="477" t="s">
        <v>395</v>
      </c>
      <c r="N18" s="475" t="s">
        <v>7238</v>
      </c>
      <c r="O18" s="177"/>
      <c r="P18" s="177"/>
      <c r="Q18" s="177"/>
      <c r="R18" s="178"/>
      <c r="S18" s="479" t="s">
        <v>7239</v>
      </c>
      <c r="T18" s="480" t="s">
        <v>7241</v>
      </c>
      <c r="U18" s="434"/>
      <c r="V18" s="423"/>
      <c r="W18" s="423"/>
      <c r="X18" s="423"/>
      <c r="Y18" s="407"/>
      <c r="Z18" s="426"/>
      <c r="AA18" s="426"/>
      <c r="AB18" s="407"/>
      <c r="AC18" s="407"/>
      <c r="AD18" s="407"/>
      <c r="AE18" s="407"/>
      <c r="AF18" s="423"/>
      <c r="AG18" s="431"/>
      <c r="AH18" s="371"/>
      <c r="AI18" s="371"/>
      <c r="AJ18" s="371"/>
      <c r="AK18" s="371"/>
      <c r="AL18" s="428"/>
      <c r="AM18" s="371"/>
      <c r="AN18" s="335"/>
      <c r="AO18" s="428"/>
      <c r="AP18" s="335"/>
      <c r="AQ18" s="335"/>
      <c r="AR18" s="414"/>
      <c r="AS18" s="371"/>
      <c r="AT18" s="335"/>
      <c r="AU18" s="371"/>
      <c r="AV18" s="414"/>
      <c r="AW18" s="335"/>
      <c r="AX18" s="335"/>
      <c r="AY18" s="335"/>
      <c r="AZ18" s="335"/>
      <c r="BA18" s="335"/>
      <c r="BB18" s="335"/>
      <c r="BC18" s="335"/>
      <c r="BD18" s="414"/>
      <c r="BE18" s="414"/>
      <c r="BF18" s="414"/>
      <c r="BG18" s="417"/>
      <c r="BH18" s="414"/>
      <c r="BI18" s="335"/>
      <c r="BJ18" s="335"/>
      <c r="BK18" s="414"/>
      <c r="BL18" s="414"/>
      <c r="BM18" s="412"/>
    </row>
    <row r="19" spans="1:65" ht="22.5" customHeight="1" thickBot="1" x14ac:dyDescent="0.2">
      <c r="A19" s="456"/>
      <c r="B19" s="459"/>
      <c r="C19" s="470"/>
      <c r="D19" s="465"/>
      <c r="E19" s="465"/>
      <c r="F19" s="473"/>
      <c r="G19" s="465"/>
      <c r="H19" s="423"/>
      <c r="I19" s="155"/>
      <c r="J19" s="423"/>
      <c r="K19" s="423"/>
      <c r="L19" s="423"/>
      <c r="M19" s="477"/>
      <c r="N19" s="407"/>
      <c r="O19" s="314" t="s">
        <v>7352</v>
      </c>
      <c r="P19" s="309" t="s">
        <v>7353</v>
      </c>
      <c r="Q19" s="309" t="s">
        <v>7371</v>
      </c>
      <c r="R19" s="309" t="s">
        <v>7428</v>
      </c>
      <c r="S19" s="407"/>
      <c r="T19" s="481"/>
      <c r="U19" s="434"/>
      <c r="V19" s="423"/>
      <c r="W19" s="423"/>
      <c r="X19" s="423"/>
      <c r="Y19" s="407"/>
      <c r="Z19" s="426"/>
      <c r="AA19" s="426"/>
      <c r="AB19" s="407"/>
      <c r="AC19" s="407"/>
      <c r="AD19" s="407"/>
      <c r="AE19" s="407"/>
      <c r="AF19" s="423"/>
      <c r="AG19" s="431"/>
      <c r="AH19" s="371"/>
      <c r="AI19" s="371"/>
      <c r="AJ19" s="371"/>
      <c r="AK19" s="371"/>
      <c r="AL19" s="428"/>
      <c r="AM19" s="371"/>
      <c r="AN19" s="335"/>
      <c r="AO19" s="428"/>
      <c r="AP19" s="335"/>
      <c r="AQ19" s="335"/>
      <c r="AR19" s="414"/>
      <c r="AS19" s="371"/>
      <c r="AT19" s="335"/>
      <c r="AU19" s="371"/>
      <c r="AV19" s="414"/>
      <c r="AW19" s="335"/>
      <c r="AX19" s="335"/>
      <c r="AY19" s="335"/>
      <c r="AZ19" s="335"/>
      <c r="BA19" s="335"/>
      <c r="BB19" s="335"/>
      <c r="BC19" s="335"/>
      <c r="BD19" s="414"/>
      <c r="BE19" s="414"/>
      <c r="BF19" s="414"/>
      <c r="BG19" s="417"/>
      <c r="BH19" s="414"/>
      <c r="BI19" s="335"/>
      <c r="BJ19" s="335"/>
      <c r="BK19" s="414"/>
      <c r="BL19" s="414"/>
      <c r="BM19" s="412"/>
    </row>
    <row r="20" spans="1:65" ht="114.75" customHeight="1" thickBot="1" x14ac:dyDescent="0.2">
      <c r="A20" s="457"/>
      <c r="B20" s="460"/>
      <c r="C20" s="471"/>
      <c r="D20" s="466"/>
      <c r="E20" s="466"/>
      <c r="F20" s="474"/>
      <c r="G20" s="466"/>
      <c r="H20" s="424"/>
      <c r="I20" s="156" t="s">
        <v>7330</v>
      </c>
      <c r="J20" s="424"/>
      <c r="K20" s="424"/>
      <c r="L20" s="424"/>
      <c r="M20" s="478"/>
      <c r="N20" s="313" t="s">
        <v>7313</v>
      </c>
      <c r="O20" s="315" t="s">
        <v>7354</v>
      </c>
      <c r="P20" s="315" t="s">
        <v>7355</v>
      </c>
      <c r="Q20" s="315" t="s">
        <v>7372</v>
      </c>
      <c r="R20" s="315" t="s">
        <v>7429</v>
      </c>
      <c r="S20" s="313" t="s">
        <v>7237</v>
      </c>
      <c r="T20" s="141" t="s">
        <v>7240</v>
      </c>
      <c r="U20" s="435"/>
      <c r="V20" s="424"/>
      <c r="W20" s="424"/>
      <c r="X20" s="424"/>
      <c r="Y20" s="408"/>
      <c r="Z20" s="427"/>
      <c r="AA20" s="427"/>
      <c r="AB20" s="408"/>
      <c r="AC20" s="408"/>
      <c r="AD20" s="408"/>
      <c r="AE20" s="408"/>
      <c r="AF20" s="424"/>
      <c r="AG20" s="432"/>
      <c r="AH20" s="372"/>
      <c r="AI20" s="372"/>
      <c r="AJ20" s="372"/>
      <c r="AK20" s="372"/>
      <c r="AL20" s="429"/>
      <c r="AM20" s="372"/>
      <c r="AN20" s="336"/>
      <c r="AO20" s="429"/>
      <c r="AP20" s="336"/>
      <c r="AQ20" s="336"/>
      <c r="AR20" s="415"/>
      <c r="AS20" s="372"/>
      <c r="AT20" s="336"/>
      <c r="AU20" s="372"/>
      <c r="AV20" s="415"/>
      <c r="AW20" s="336"/>
      <c r="AX20" s="336"/>
      <c r="AY20" s="336"/>
      <c r="AZ20" s="336"/>
      <c r="BA20" s="336"/>
      <c r="BB20" s="336"/>
      <c r="BC20" s="336"/>
      <c r="BD20" s="415"/>
      <c r="BE20" s="415"/>
      <c r="BF20" s="415"/>
      <c r="BG20" s="418"/>
      <c r="BH20" s="415"/>
      <c r="BI20" s="336"/>
      <c r="BJ20" s="336"/>
      <c r="BK20" s="415"/>
      <c r="BL20" s="415"/>
      <c r="BM20" s="413"/>
    </row>
    <row r="21" spans="1:65" ht="57.75" customHeight="1" thickBot="1" x14ac:dyDescent="0.2">
      <c r="A21" s="70"/>
      <c r="B21" s="71"/>
      <c r="C21" s="72"/>
      <c r="D21" s="72"/>
      <c r="E21" s="72"/>
      <c r="F21" s="72"/>
      <c r="G21" s="72"/>
      <c r="H21" s="72"/>
      <c r="I21" s="72"/>
      <c r="J21" s="72"/>
      <c r="K21" s="72"/>
      <c r="L21" s="224" t="s">
        <v>7375</v>
      </c>
      <c r="M21" s="74">
        <f>IF(SUM(M22:M421)=SUM(N21,S21,T21),SUM(M22:M421),"B~Dの合計としてください")</f>
        <v>463550</v>
      </c>
      <c r="N21" s="74">
        <f>SUM(N22:N421)</f>
        <v>378960</v>
      </c>
      <c r="O21" s="74">
        <f t="shared" ref="O21:R21" si="0">SUM(O22:O421)</f>
        <v>211056</v>
      </c>
      <c r="P21" s="74">
        <f t="shared" si="0"/>
        <v>98320</v>
      </c>
      <c r="Q21" s="74">
        <f t="shared" si="0"/>
        <v>65834</v>
      </c>
      <c r="R21" s="74">
        <f t="shared" si="0"/>
        <v>3750</v>
      </c>
      <c r="S21" s="74">
        <f>SUM(S22:S421)</f>
        <v>65433</v>
      </c>
      <c r="T21" s="85">
        <f>SUM(T22:T421)</f>
        <v>19157</v>
      </c>
      <c r="U21" s="72"/>
      <c r="V21" s="72"/>
      <c r="W21" s="73"/>
      <c r="X21" s="73"/>
      <c r="Y21" s="72"/>
      <c r="Z21" s="72"/>
      <c r="AA21" s="161"/>
      <c r="AB21" s="75"/>
      <c r="AC21" s="75"/>
      <c r="AD21" s="76"/>
      <c r="AE21" s="76"/>
      <c r="AF21" s="76"/>
      <c r="AG21" s="148"/>
      <c r="AH21" s="205"/>
      <c r="AI21" s="205"/>
      <c r="AJ21" s="205"/>
      <c r="AK21" s="205"/>
      <c r="AL21" s="205"/>
      <c r="AM21" s="205"/>
      <c r="AN21" s="205"/>
      <c r="AV21" s="144"/>
      <c r="AW21" s="144"/>
      <c r="AX21" s="144"/>
      <c r="AY21" s="144"/>
      <c r="AZ21" s="144"/>
      <c r="BA21" s="144"/>
      <c r="BB21" s="144"/>
      <c r="BC21" s="144"/>
    </row>
    <row r="22" spans="1:65" ht="362.25" x14ac:dyDescent="0.15">
      <c r="A22" s="79">
        <v>1</v>
      </c>
      <c r="B22" s="283" t="s">
        <v>7630</v>
      </c>
      <c r="C22" s="57" t="s">
        <v>215</v>
      </c>
      <c r="D22" s="87" t="s">
        <v>7476</v>
      </c>
      <c r="E22" s="95" t="s">
        <v>7478</v>
      </c>
      <c r="F22" s="145" t="str">
        <f>IF(C22="補",VLOOKUP(E22,'事業名一覧 '!$A$3:$C$55,3,FALSE),"")</f>
        <v/>
      </c>
      <c r="G22" s="308" t="s">
        <v>7524</v>
      </c>
      <c r="H22" s="153" t="s">
        <v>7476</v>
      </c>
      <c r="I22" s="59" t="s">
        <v>7526</v>
      </c>
      <c r="J22" s="59" t="s">
        <v>7476</v>
      </c>
      <c r="K22" s="59" t="s">
        <v>7477</v>
      </c>
      <c r="L22" s="58"/>
      <c r="M22" s="96">
        <f t="shared" ref="M22:M85" si="1">IF(C22="","",SUM(N22,S22,T22))</f>
        <v>7200</v>
      </c>
      <c r="N22" s="96">
        <f>IF(C22="","",SUM(O22:R22))</f>
        <v>7200</v>
      </c>
      <c r="O22" s="60"/>
      <c r="P22" s="60">
        <v>7200</v>
      </c>
      <c r="Q22" s="60"/>
      <c r="R22" s="60"/>
      <c r="S22" s="60"/>
      <c r="T22" s="60"/>
      <c r="U22" s="58" t="s">
        <v>7540</v>
      </c>
      <c r="V22" s="59" t="s">
        <v>7477</v>
      </c>
      <c r="W22" s="59" t="s">
        <v>7476</v>
      </c>
      <c r="X22" s="59" t="s">
        <v>7477</v>
      </c>
      <c r="Y22" s="57" t="s">
        <v>7477</v>
      </c>
      <c r="Z22" s="57" t="s">
        <v>7541</v>
      </c>
      <c r="AA22" s="57" t="s">
        <v>7213</v>
      </c>
      <c r="AB22" s="229" t="s">
        <v>7542</v>
      </c>
      <c r="AC22" s="229" t="s">
        <v>7543</v>
      </c>
      <c r="AD22" s="58"/>
      <c r="AE22" s="58"/>
      <c r="AF22" s="300"/>
      <c r="AG22" s="164" t="s">
        <v>7627</v>
      </c>
      <c r="AH22" s="273"/>
      <c r="AI22" s="225"/>
      <c r="AJ22" s="292" t="str">
        <f t="shared" ref="AJ22:AJ85" si="2">IF(C22="","",IF(B22="","error",""))</f>
        <v/>
      </c>
      <c r="AK22" s="296" t="str">
        <f>IF(C22="","",IF(AND(フラグ管理用!B22=2,O22&gt;0),"error",IF(AND(フラグ管理用!B22=1,SUM(P22:R22)&gt;0),"error","")))</f>
        <v/>
      </c>
      <c r="AL22" s="288" t="str">
        <f t="shared" ref="AL22:AL85" si="3">IF(C22="","",IF(D22="","error",""))</f>
        <v/>
      </c>
      <c r="AM22" s="234" t="str">
        <f t="shared" ref="AM22:AM85" si="4">IF(C22="","",IF(G22="","error",""))</f>
        <v/>
      </c>
      <c r="AN22" s="210" t="str">
        <f>IF(C22="","",IF(フラグ管理用!AP22=1,"",IF(AND(フラグ管理用!C22=1,フラグ管理用!G22=1),"",IF(AND(フラグ管理用!C22=2,フラグ管理用!D22=1,フラグ管理用!G22=1),"",IF(AND(フラグ管理用!C22=2,フラグ管理用!D22=2),"","error")))))</f>
        <v/>
      </c>
      <c r="AO22" s="238" t="str">
        <f t="shared" ref="AO22:AO85" si="5">IF(C22="","",IF(ISERROR(F22)=TRUE,"error",""))</f>
        <v/>
      </c>
      <c r="AP22" s="238" t="str">
        <f t="shared" ref="AP22:AP85" si="6">IF(C22="","",IF(OR(H22="",I22="",J22=""),"error",""))</f>
        <v/>
      </c>
      <c r="AQ22" s="238" t="str">
        <f>IF(C22="","",IF(AND(フラグ管理用!B22=1,フラグ管理用!I22&gt;0),"",IF(AND(フラグ管理用!B22=2,フラグ管理用!I22&gt;14),"","error")))</f>
        <v/>
      </c>
      <c r="AR22" s="238" t="str">
        <f>IF(C22="","",IF(PRODUCT(フラグ管理用!H22:J22)=0,"error",""))</f>
        <v/>
      </c>
      <c r="AS22" s="234" t="str">
        <f t="shared" ref="AS22:AS85" si="7">IF(C22="","",IF(K22="","error",""))</f>
        <v/>
      </c>
      <c r="AT22" s="210" t="str">
        <f>IF(C22="","",IF(AND(フラグ管理用!G22=1,フラグ管理用!K22=1),"",IF(AND(フラグ管理用!G22=2,フラグ管理用!K22&gt;1),"","error")))</f>
        <v/>
      </c>
      <c r="AU22" s="234" t="str">
        <f>IF(C22="","",IF(AND(フラグ管理用!K22=10,ISBLANK(L22)=FALSE),"",IF(AND(フラグ管理用!K22&lt;10,ISBLANK(L22)=TRUE),"","error")))</f>
        <v/>
      </c>
      <c r="AV22" s="210" t="str">
        <f t="shared" ref="AV22:AV85" si="8">IF(C22="","",IF(C22="単",IF(S22&lt;&gt;0,"error",""),""))</f>
        <v/>
      </c>
      <c r="AW22" s="210" t="str">
        <f t="shared" ref="AW22:AW85" si="9">IF(C22="","",IF(D22="－",IF(OR(P22&lt;&gt;0,Q22&lt;&gt;0),"error",""),""))</f>
        <v/>
      </c>
      <c r="AX22" s="210" t="str">
        <f>IF(C22="","",IF(AND(フラグ管理用!D22=2,フラグ管理用!G22=1),IF(Q22&lt;&gt;0,"error",""),""))</f>
        <v/>
      </c>
      <c r="AY22" s="210" t="str">
        <f>IF(C22="","",IF(フラグ管理用!G22=2,IF(OR(O22&lt;&gt;0,P22&lt;&gt;0,R22&lt;&gt;0),"error",""),""))</f>
        <v/>
      </c>
      <c r="AZ22" s="210" t="str">
        <f t="shared" ref="AZ22:AZ85" si="10">IF(C22="","",IF(OR(AND(O22&lt;&gt;0,P22&lt;&gt;0),AND(O22&lt;&gt;0,Q22&lt;&gt;0),AND(O22&lt;&gt;0,R22&lt;&gt;0),AND(P22&lt;&gt;0,Q22&lt;&gt;0),AND(P22&lt;&gt;0,R22&lt;&gt;0),AND(Q22&lt;&gt;0,R22&lt;&gt;0)),"error",""))</f>
        <v/>
      </c>
      <c r="BA22" s="210" t="str">
        <f t="shared" ref="BA22:BA85" si="11">IF(C22="","",IF(N22&gt;0,"","error"))</f>
        <v/>
      </c>
      <c r="BB22" s="210" t="str">
        <f t="shared" ref="BB22:BB85" si="12">IF(C22="","",IF(OR(V22="",W22="",X22="",Y22=""),"error",""))</f>
        <v/>
      </c>
      <c r="BC22" s="210" t="str">
        <f>IF(C22="","",IF(フラグ管理用!Y22=2,IF(AND(フラグ管理用!C22=2,フラグ管理用!V22=1),"","error"),""))</f>
        <v/>
      </c>
      <c r="BD22" s="210" t="str">
        <f t="shared" ref="BD22:BD85" si="13">IF(C22="","",IF(Z22="","error",""))</f>
        <v/>
      </c>
      <c r="BE22" s="210" t="str">
        <f>IF(C22="","",IF(フラグ管理用!Z22=30,"error",IF(AND(フラグ管理用!AI22="事業始期_通常",フラグ管理用!Z22&lt;18),"error",IF(AND(フラグ管理用!AI22="事業始期_補助",フラグ管理用!Z22&lt;15),"error",""))))</f>
        <v/>
      </c>
      <c r="BF22" s="210" t="str">
        <f t="shared" ref="BF22:BF85" si="14">IF(C22="","",IF(AA22="","error",""))</f>
        <v/>
      </c>
      <c r="BG22" s="210" t="str">
        <f>IF(C22="","",IF(AND(フラグ管理用!AJ22="事業終期_通常",OR(フラグ管理用!AA22&lt;18,フラグ管理用!AA22&gt;29)),"error",IF(AND(フラグ管理用!AJ22="事業終期_R3基金・R4",フラグ管理用!AA22&lt;18),"error","")))</f>
        <v/>
      </c>
      <c r="BH22" s="210" t="str">
        <f>IF(C22="","",IF(VLOOKUP(Z22,―!$X$2:$Y$31,2,FALSE)&lt;=VLOOKUP(AA22,―!$X$2:$Y$31,2,FALSE),"","error"))</f>
        <v/>
      </c>
      <c r="BI22" s="210" t="str">
        <f t="shared" ref="BI22:BI85" si="15">IF(C22="","",IF(OR(AB22="",AC22=""),"error",""))</f>
        <v/>
      </c>
      <c r="BJ22" s="210" t="str">
        <f>IF(C22="","",IF(AND(Y22="－",AA22="R5.4以降",AF22=""),"error",""))</f>
        <v/>
      </c>
      <c r="BK22" s="210" t="str">
        <f t="shared" ref="BK22:BK85" si="16">IF(C22="","",IF(AG22="","error",""))</f>
        <v/>
      </c>
      <c r="BL22" s="210" t="str">
        <f>IF(C22="","",IF(AND(フラグ管理用!AK22="予算区分_地単_通常",フラグ管理用!AF22&gt;4),"error",IF(AND(フラグ管理用!AK22="予算区分_地単_協力金等",フラグ管理用!AF22&gt;9),"error",IF(AND(フラグ管理用!AK22="予算区分_補助",フラグ管理用!AF22&lt;9),"error",""))))</f>
        <v/>
      </c>
      <c r="BM22" s="239" t="str">
        <f>フラグ管理用!AO22</f>
        <v/>
      </c>
    </row>
    <row r="23" spans="1:65" x14ac:dyDescent="0.15">
      <c r="A23" s="80">
        <v>2</v>
      </c>
      <c r="B23" s="284"/>
      <c r="C23" s="61"/>
      <c r="D23" s="180"/>
      <c r="E23" s="62"/>
      <c r="F23" s="146" t="str">
        <f>IF(C23="補",VLOOKUP(E23,'事業名一覧 '!$A$3:$C$55,3,FALSE),"")</f>
        <v/>
      </c>
      <c r="G23" s="221"/>
      <c r="H23" s="154"/>
      <c r="I23" s="63"/>
      <c r="J23" s="63"/>
      <c r="K23" s="63"/>
      <c r="L23" s="62"/>
      <c r="M23" s="97" t="str">
        <f t="shared" si="1"/>
        <v/>
      </c>
      <c r="N23" s="97" t="str">
        <f t="shared" ref="N23:N86" si="17">IF(C23="","",SUM(O23:R23))</f>
        <v/>
      </c>
      <c r="O23" s="64"/>
      <c r="P23" s="64"/>
      <c r="Q23" s="64"/>
      <c r="R23" s="64"/>
      <c r="S23" s="64"/>
      <c r="T23" s="64"/>
      <c r="U23" s="62"/>
      <c r="V23" s="63"/>
      <c r="W23" s="63"/>
      <c r="X23" s="63"/>
      <c r="Y23" s="61"/>
      <c r="Z23" s="61"/>
      <c r="AA23" s="61"/>
      <c r="AB23" s="230"/>
      <c r="AC23" s="230"/>
      <c r="AD23" s="62"/>
      <c r="AE23" s="62"/>
      <c r="AF23" s="301"/>
      <c r="AG23" s="165"/>
      <c r="AH23" s="274"/>
      <c r="AI23" s="226"/>
      <c r="AJ23" s="293" t="str">
        <f t="shared" si="2"/>
        <v/>
      </c>
      <c r="AK23" s="297" t="str">
        <f>IF(C23="","",IF(AND(フラグ管理用!B23=2,O23&gt;0),"error",IF(AND(フラグ管理用!B23=1,SUM(P23:R23)&gt;0),"error","")))</f>
        <v/>
      </c>
      <c r="AL23" s="289" t="str">
        <f t="shared" si="3"/>
        <v/>
      </c>
      <c r="AM23" s="235" t="str">
        <f t="shared" si="4"/>
        <v/>
      </c>
      <c r="AN23" s="211" t="str">
        <f>IF(C23="","",IF(フラグ管理用!AP23=1,"",IF(AND(フラグ管理用!C23=1,フラグ管理用!G23=1),"",IF(AND(フラグ管理用!C23=2,フラグ管理用!D23=1,フラグ管理用!G23=1),"",IF(AND(フラグ管理用!C23=2,フラグ管理用!D23=2),"","error")))))</f>
        <v/>
      </c>
      <c r="AO23" s="240" t="str">
        <f t="shared" si="5"/>
        <v/>
      </c>
      <c r="AP23" s="240" t="str">
        <f t="shared" si="6"/>
        <v/>
      </c>
      <c r="AQ23" s="240" t="str">
        <f>IF(C23="","",IF(AND(フラグ管理用!B23=1,フラグ管理用!I23&gt;0),"",IF(AND(フラグ管理用!B23=2,フラグ管理用!I23&gt;14),"","error")))</f>
        <v/>
      </c>
      <c r="AR23" s="240" t="str">
        <f>IF(C23="","",IF(PRODUCT(フラグ管理用!H23:J23)=0,"error",""))</f>
        <v/>
      </c>
      <c r="AS23" s="240" t="str">
        <f t="shared" si="7"/>
        <v/>
      </c>
      <c r="AT23" s="240" t="str">
        <f>IF(C23="","",IF(AND(フラグ管理用!G23=1,フラグ管理用!K23=1),"",IF(AND(フラグ管理用!G23=2,フラグ管理用!K23&gt;1),"","error")))</f>
        <v/>
      </c>
      <c r="AU23" s="240" t="str">
        <f>IF(C23="","",IF(AND(フラグ管理用!K23=10,ISBLANK(L23)=FALSE),"",IF(AND(フラグ管理用!K23&lt;10,ISBLANK(L23)=TRUE),"","error")))</f>
        <v/>
      </c>
      <c r="AV23" s="211" t="str">
        <f t="shared" si="8"/>
        <v/>
      </c>
      <c r="AW23" s="211" t="str">
        <f t="shared" si="9"/>
        <v/>
      </c>
      <c r="AX23" s="211" t="str">
        <f>IF(C23="","",IF(AND(フラグ管理用!D23=2,フラグ管理用!G23=1),IF(Q23&lt;&gt;0,"error",""),""))</f>
        <v/>
      </c>
      <c r="AY23" s="211" t="str">
        <f>IF(C23="","",IF(フラグ管理用!G23=2,IF(OR(O23&lt;&gt;0,P23&lt;&gt;0,R23&lt;&gt;0),"error",""),""))</f>
        <v/>
      </c>
      <c r="AZ23" s="211" t="str">
        <f t="shared" si="10"/>
        <v/>
      </c>
      <c r="BA23" s="211" t="str">
        <f t="shared" si="11"/>
        <v/>
      </c>
      <c r="BB23" s="211" t="str">
        <f t="shared" si="12"/>
        <v/>
      </c>
      <c r="BC23" s="211" t="str">
        <f>IF(C23="","",IF(フラグ管理用!Y23=2,IF(AND(フラグ管理用!C23=2,フラグ管理用!V23=1),"","error"),""))</f>
        <v/>
      </c>
      <c r="BD23" s="211" t="str">
        <f t="shared" si="13"/>
        <v/>
      </c>
      <c r="BE23" s="211" t="str">
        <f>IF(C23="","",IF(フラグ管理用!Z23=30,"error",IF(AND(フラグ管理用!AI23="事業始期_通常",フラグ管理用!Z23&lt;18),"error",IF(AND(フラグ管理用!AI23="事業始期_補助",フラグ管理用!Z23&lt;15),"error",""))))</f>
        <v/>
      </c>
      <c r="BF23" s="211" t="str">
        <f t="shared" si="14"/>
        <v/>
      </c>
      <c r="BG23" s="211" t="str">
        <f>IF(C23="","",IF(AND(フラグ管理用!AJ23="事業終期_通常",OR(フラグ管理用!AA23&lt;18,フラグ管理用!AA23&gt;29)),"error",IF(AND(フラグ管理用!AJ23="事業終期_R3基金・R4",フラグ管理用!AA23&lt;18),"error","")))</f>
        <v/>
      </c>
      <c r="BH23" s="211" t="str">
        <f>IF(C23="","",IF(VLOOKUP(Z23,―!$X$2:$Y$31,2,FALSE)&lt;=VLOOKUP(AA23,―!$X$2:$Y$31,2,FALSE),"","error"))</f>
        <v/>
      </c>
      <c r="BI23" s="211" t="str">
        <f t="shared" si="15"/>
        <v/>
      </c>
      <c r="BJ23" s="211" t="str">
        <f t="shared" ref="BJ23:BJ86" si="18">IF(C23="","",IF(AND(Y23="－",AA23="R5.4以降",AF23=""),"error",""))</f>
        <v/>
      </c>
      <c r="BK23" s="211" t="str">
        <f t="shared" si="16"/>
        <v/>
      </c>
      <c r="BL23" s="211" t="str">
        <f>IF(C23="","",IF(AND(フラグ管理用!AK23="予算区分_地単_通常",フラグ管理用!AF23&gt;4),"error",IF(AND(フラグ管理用!AK23="予算区分_地単_協力金等",フラグ管理用!AF23&gt;9),"error",IF(AND(フラグ管理用!AK23="予算区分_補助",フラグ管理用!AF23&lt;9),"error",""))))</f>
        <v/>
      </c>
      <c r="BM23" s="241" t="str">
        <f>フラグ管理用!AO23</f>
        <v/>
      </c>
    </row>
    <row r="24" spans="1:65" ht="409.5" x14ac:dyDescent="0.15">
      <c r="A24" s="80">
        <v>3</v>
      </c>
      <c r="B24" s="284" t="s">
        <v>7634</v>
      </c>
      <c r="C24" s="61" t="s">
        <v>215</v>
      </c>
      <c r="D24" s="180" t="s">
        <v>7477</v>
      </c>
      <c r="E24" s="147" t="s">
        <v>7480</v>
      </c>
      <c r="F24" s="146" t="str">
        <f>IF(C24="補",VLOOKUP(E24,'事業名一覧 '!$A$3:$C$55,3,FALSE),"")</f>
        <v/>
      </c>
      <c r="G24" s="221" t="s">
        <v>7524</v>
      </c>
      <c r="H24" s="154" t="s">
        <v>7476</v>
      </c>
      <c r="I24" s="63" t="s">
        <v>7527</v>
      </c>
      <c r="J24" s="63" t="s">
        <v>7476</v>
      </c>
      <c r="K24" s="63" t="s">
        <v>7477</v>
      </c>
      <c r="L24" s="62"/>
      <c r="M24" s="97">
        <f t="shared" si="1"/>
        <v>7150</v>
      </c>
      <c r="N24" s="97">
        <f t="shared" si="17"/>
        <v>2450</v>
      </c>
      <c r="O24" s="64">
        <v>2450</v>
      </c>
      <c r="P24" s="64"/>
      <c r="Q24" s="64"/>
      <c r="R24" s="64"/>
      <c r="S24" s="64"/>
      <c r="T24" s="64">
        <v>4700</v>
      </c>
      <c r="U24" s="62" t="s">
        <v>7635</v>
      </c>
      <c r="V24" s="63" t="s">
        <v>7477</v>
      </c>
      <c r="W24" s="63" t="s">
        <v>7477</v>
      </c>
      <c r="X24" s="63" t="s">
        <v>7477</v>
      </c>
      <c r="Y24" s="61" t="s">
        <v>7477</v>
      </c>
      <c r="Z24" s="61" t="s">
        <v>7541</v>
      </c>
      <c r="AA24" s="61" t="s">
        <v>7212</v>
      </c>
      <c r="AB24" s="230" t="s">
        <v>7547</v>
      </c>
      <c r="AC24" s="230" t="s">
        <v>7543</v>
      </c>
      <c r="AD24" s="62"/>
      <c r="AE24" s="62"/>
      <c r="AF24" s="301"/>
      <c r="AG24" s="165" t="s">
        <v>7627</v>
      </c>
      <c r="AH24" s="274"/>
      <c r="AI24" s="226"/>
      <c r="AJ24" s="293" t="str">
        <f t="shared" si="2"/>
        <v/>
      </c>
      <c r="AK24" s="297" t="str">
        <f>IF(C24="","",IF(AND(フラグ管理用!B24=2,O24&gt;0),"error",IF(AND(フラグ管理用!B24=1,SUM(P24:R24)&gt;0),"error","")))</f>
        <v/>
      </c>
      <c r="AL24" s="289" t="str">
        <f t="shared" si="3"/>
        <v/>
      </c>
      <c r="AM24" s="235" t="str">
        <f t="shared" si="4"/>
        <v/>
      </c>
      <c r="AN24" s="211" t="str">
        <f>IF(C24="","",IF(フラグ管理用!AP24=1,"",IF(AND(フラグ管理用!C24=1,フラグ管理用!G24=1),"",IF(AND(フラグ管理用!C24=2,フラグ管理用!D24=1,フラグ管理用!G24=1),"",IF(AND(フラグ管理用!C24=2,フラグ管理用!D24=2),"","error")))))</f>
        <v/>
      </c>
      <c r="AO24" s="240" t="str">
        <f t="shared" si="5"/>
        <v/>
      </c>
      <c r="AP24" s="240" t="str">
        <f t="shared" si="6"/>
        <v/>
      </c>
      <c r="AQ24" s="240" t="str">
        <f>IF(C24="","",IF(AND(フラグ管理用!B24=1,フラグ管理用!I24&gt;0),"",IF(AND(フラグ管理用!B24=2,フラグ管理用!I24&gt;14),"","error")))</f>
        <v/>
      </c>
      <c r="AR24" s="240" t="str">
        <f>IF(C24="","",IF(PRODUCT(フラグ管理用!H24:J24)=0,"error",""))</f>
        <v/>
      </c>
      <c r="AS24" s="240" t="str">
        <f t="shared" si="7"/>
        <v/>
      </c>
      <c r="AT24" s="240" t="str">
        <f>IF(C24="","",IF(AND(フラグ管理用!G24=1,フラグ管理用!K24=1),"",IF(AND(フラグ管理用!G24=2,フラグ管理用!K24&gt;1),"","error")))</f>
        <v/>
      </c>
      <c r="AU24" s="240" t="str">
        <f>IF(C24="","",IF(AND(フラグ管理用!K24=10,ISBLANK(L24)=FALSE),"",IF(AND(フラグ管理用!K24&lt;10,ISBLANK(L24)=TRUE),"","error")))</f>
        <v/>
      </c>
      <c r="AV24" s="211" t="str">
        <f t="shared" si="8"/>
        <v/>
      </c>
      <c r="AW24" s="211" t="str">
        <f t="shared" si="9"/>
        <v/>
      </c>
      <c r="AX24" s="211" t="str">
        <f>IF(C24="","",IF(AND(フラグ管理用!D24=2,フラグ管理用!G24=1),IF(Q24&lt;&gt;0,"error",""),""))</f>
        <v/>
      </c>
      <c r="AY24" s="211" t="str">
        <f>IF(C24="","",IF(フラグ管理用!G24=2,IF(OR(O24&lt;&gt;0,P24&lt;&gt;0,R24&lt;&gt;0),"error",""),""))</f>
        <v/>
      </c>
      <c r="AZ24" s="211" t="str">
        <f t="shared" si="10"/>
        <v/>
      </c>
      <c r="BA24" s="211" t="str">
        <f t="shared" si="11"/>
        <v/>
      </c>
      <c r="BB24" s="211" t="str">
        <f t="shared" si="12"/>
        <v/>
      </c>
      <c r="BC24" s="211" t="str">
        <f>IF(C24="","",IF(フラグ管理用!Y24=2,IF(AND(フラグ管理用!C24=2,フラグ管理用!V24=1),"","error"),""))</f>
        <v/>
      </c>
      <c r="BD24" s="211" t="str">
        <f t="shared" si="13"/>
        <v/>
      </c>
      <c r="BE24" s="211" t="str">
        <f>IF(C24="","",IF(フラグ管理用!Z24=30,"error",IF(AND(フラグ管理用!AI24="事業始期_通常",フラグ管理用!Z24&lt;18),"error",IF(AND(フラグ管理用!AI24="事業始期_補助",フラグ管理用!Z24&lt;15),"error",""))))</f>
        <v/>
      </c>
      <c r="BF24" s="211" t="str">
        <f t="shared" si="14"/>
        <v/>
      </c>
      <c r="BG24" s="211" t="str">
        <f>IF(C24="","",IF(AND(フラグ管理用!AJ24="事業終期_通常",OR(フラグ管理用!AA24&lt;18,フラグ管理用!AA24&gt;29)),"error",IF(AND(フラグ管理用!AJ24="事業終期_R3基金・R4",フラグ管理用!AA24&lt;18),"error","")))</f>
        <v/>
      </c>
      <c r="BH24" s="211" t="str">
        <f>IF(C24="","",IF(VLOOKUP(Z24,―!$X$2:$Y$31,2,FALSE)&lt;=VLOOKUP(AA24,―!$X$2:$Y$31,2,FALSE),"","error"))</f>
        <v/>
      </c>
      <c r="BI24" s="211" t="str">
        <f t="shared" si="15"/>
        <v/>
      </c>
      <c r="BJ24" s="211" t="str">
        <f t="shared" si="18"/>
        <v/>
      </c>
      <c r="BK24" s="211" t="str">
        <f t="shared" si="16"/>
        <v/>
      </c>
      <c r="BL24" s="211" t="str">
        <f>IF(C24="","",IF(AND(フラグ管理用!AK24="予算区分_地単_通常",フラグ管理用!AF24&gt;4),"error",IF(AND(フラグ管理用!AK24="予算区分_地単_協力金等",フラグ管理用!AF24&gt;9),"error",IF(AND(フラグ管理用!AK24="予算区分_補助",フラグ管理用!AF24&lt;9),"error",""))))</f>
        <v/>
      </c>
      <c r="BM24" s="241" t="str">
        <f>フラグ管理用!AO24</f>
        <v/>
      </c>
    </row>
    <row r="25" spans="1:65" ht="189.75" x14ac:dyDescent="0.15">
      <c r="A25" s="80">
        <v>4</v>
      </c>
      <c r="B25" s="284" t="s">
        <v>7634</v>
      </c>
      <c r="C25" s="61" t="s">
        <v>215</v>
      </c>
      <c r="D25" s="180" t="s">
        <v>7477</v>
      </c>
      <c r="E25" s="152" t="s">
        <v>7481</v>
      </c>
      <c r="F25" s="146" t="str">
        <f>IF(C25="補",VLOOKUP(E25,'事業名一覧 '!$A$3:$C$55,3,FALSE),"")</f>
        <v/>
      </c>
      <c r="G25" s="222" t="s">
        <v>7524</v>
      </c>
      <c r="H25" s="154" t="s">
        <v>7476</v>
      </c>
      <c r="I25" s="63" t="s">
        <v>7528</v>
      </c>
      <c r="J25" s="63" t="s">
        <v>7476</v>
      </c>
      <c r="K25" s="63" t="s">
        <v>7477</v>
      </c>
      <c r="L25" s="62"/>
      <c r="M25" s="97">
        <f t="shared" si="1"/>
        <v>2860</v>
      </c>
      <c r="N25" s="97">
        <f t="shared" si="17"/>
        <v>2860</v>
      </c>
      <c r="O25" s="64">
        <v>2860</v>
      </c>
      <c r="P25" s="64"/>
      <c r="Q25" s="64"/>
      <c r="R25" s="64"/>
      <c r="S25" s="64"/>
      <c r="T25" s="64"/>
      <c r="U25" s="62" t="s">
        <v>7636</v>
      </c>
      <c r="V25" s="63" t="s">
        <v>7477</v>
      </c>
      <c r="W25" s="63" t="s">
        <v>7477</v>
      </c>
      <c r="X25" s="63" t="s">
        <v>7477</v>
      </c>
      <c r="Y25" s="63" t="s">
        <v>7477</v>
      </c>
      <c r="Z25" s="61" t="s">
        <v>7204</v>
      </c>
      <c r="AA25" s="61" t="s">
        <v>7210</v>
      </c>
      <c r="AB25" s="230" t="s">
        <v>7549</v>
      </c>
      <c r="AC25" s="230" t="s">
        <v>7543</v>
      </c>
      <c r="AD25" s="62"/>
      <c r="AE25" s="62"/>
      <c r="AF25" s="301"/>
      <c r="AG25" s="166" t="s">
        <v>7627</v>
      </c>
      <c r="AH25" s="275"/>
      <c r="AI25" s="227"/>
      <c r="AJ25" s="294" t="str">
        <f t="shared" si="2"/>
        <v/>
      </c>
      <c r="AK25" s="298" t="str">
        <f>IF(C25="","",IF(AND(フラグ管理用!B25=2,O25&gt;0),"error",IF(AND(フラグ管理用!B25=1,SUM(P25:R25)&gt;0),"error","")))</f>
        <v/>
      </c>
      <c r="AL25" s="290" t="str">
        <f t="shared" si="3"/>
        <v/>
      </c>
      <c r="AM25" s="236" t="str">
        <f t="shared" si="4"/>
        <v/>
      </c>
      <c r="AN25" s="211" t="str">
        <f>IF(C25="","",IF(フラグ管理用!AP25=1,"",IF(AND(フラグ管理用!C25=1,フラグ管理用!G25=1),"",IF(AND(フラグ管理用!C25=2,フラグ管理用!D25=1,フラグ管理用!G25=1),"",IF(AND(フラグ管理用!C25=2,フラグ管理用!D25=2),"","error")))))</f>
        <v/>
      </c>
      <c r="AO25" s="240" t="str">
        <f t="shared" si="5"/>
        <v/>
      </c>
      <c r="AP25" s="240" t="str">
        <f t="shared" si="6"/>
        <v/>
      </c>
      <c r="AQ25" s="240" t="str">
        <f>IF(C25="","",IF(AND(フラグ管理用!B25=1,フラグ管理用!I25&gt;0),"",IF(AND(フラグ管理用!B25=2,フラグ管理用!I25&gt;14),"","error")))</f>
        <v/>
      </c>
      <c r="AR25" s="240" t="str">
        <f>IF(C25="","",IF(PRODUCT(フラグ管理用!H25:J25)=0,"error",""))</f>
        <v/>
      </c>
      <c r="AS25" s="240" t="str">
        <f t="shared" si="7"/>
        <v/>
      </c>
      <c r="AT25" s="240" t="str">
        <f>IF(C25="","",IF(AND(フラグ管理用!G25=1,フラグ管理用!K25=1),"",IF(AND(フラグ管理用!G25=2,フラグ管理用!K25&gt;1),"","error")))</f>
        <v/>
      </c>
      <c r="AU25" s="240" t="str">
        <f>IF(C25="","",IF(AND(フラグ管理用!K25=10,ISBLANK(L25)=FALSE),"",IF(AND(フラグ管理用!K25&lt;10,ISBLANK(L25)=TRUE),"","error")))</f>
        <v/>
      </c>
      <c r="AV25" s="211" t="str">
        <f t="shared" si="8"/>
        <v/>
      </c>
      <c r="AW25" s="211" t="str">
        <f t="shared" si="9"/>
        <v/>
      </c>
      <c r="AX25" s="211" t="str">
        <f>IF(C25="","",IF(AND(フラグ管理用!D25=2,フラグ管理用!G25=1),IF(Q25&lt;&gt;0,"error",""),""))</f>
        <v/>
      </c>
      <c r="AY25" s="211" t="str">
        <f>IF(C25="","",IF(フラグ管理用!G25=2,IF(OR(O25&lt;&gt;0,P25&lt;&gt;0,R25&lt;&gt;0),"error",""),""))</f>
        <v/>
      </c>
      <c r="AZ25" s="211" t="str">
        <f t="shared" si="10"/>
        <v/>
      </c>
      <c r="BA25" s="211" t="str">
        <f t="shared" si="11"/>
        <v/>
      </c>
      <c r="BB25" s="211" t="str">
        <f t="shared" si="12"/>
        <v/>
      </c>
      <c r="BC25" s="211" t="str">
        <f>IF(C25="","",IF(フラグ管理用!Y25=2,IF(AND(フラグ管理用!C25=2,フラグ管理用!V25=1),"","error"),""))</f>
        <v/>
      </c>
      <c r="BD25" s="211" t="str">
        <f t="shared" si="13"/>
        <v/>
      </c>
      <c r="BE25" s="211" t="str">
        <f>IF(C25="","",IF(フラグ管理用!Z25=30,"error",IF(AND(フラグ管理用!AI25="事業始期_通常",フラグ管理用!Z25&lt;18),"error",IF(AND(フラグ管理用!AI25="事業始期_補助",フラグ管理用!Z25&lt;15),"error",""))))</f>
        <v/>
      </c>
      <c r="BF25" s="211" t="str">
        <f t="shared" si="14"/>
        <v/>
      </c>
      <c r="BG25" s="211" t="str">
        <f>IF(C25="","",IF(AND(フラグ管理用!AJ25="事業終期_通常",OR(フラグ管理用!AA25&lt;18,フラグ管理用!AA25&gt;29)),"error",IF(AND(フラグ管理用!AJ25="事業終期_R3基金・R4",フラグ管理用!AA25&lt;18),"error","")))</f>
        <v/>
      </c>
      <c r="BH25" s="211" t="str">
        <f>IF(C25="","",IF(VLOOKUP(Z25,―!$X$2:$Y$31,2,FALSE)&lt;=VLOOKUP(AA25,―!$X$2:$Y$31,2,FALSE),"","error"))</f>
        <v/>
      </c>
      <c r="BI25" s="211" t="str">
        <f t="shared" si="15"/>
        <v/>
      </c>
      <c r="BJ25" s="211" t="str">
        <f t="shared" si="18"/>
        <v/>
      </c>
      <c r="BK25" s="211" t="str">
        <f t="shared" si="16"/>
        <v/>
      </c>
      <c r="BL25" s="211" t="str">
        <f>IF(C25="","",IF(AND(フラグ管理用!AK25="予算区分_地単_通常",フラグ管理用!AF25&gt;4),"error",IF(AND(フラグ管理用!AK25="予算区分_地単_協力金等",フラグ管理用!AF25&gt;9),"error",IF(AND(フラグ管理用!AK25="予算区分_補助",フラグ管理用!AF25&lt;9),"error",""))))</f>
        <v/>
      </c>
      <c r="BM25" s="241" t="str">
        <f>フラグ管理用!AO25</f>
        <v/>
      </c>
    </row>
    <row r="26" spans="1:65" ht="189.75" x14ac:dyDescent="0.15">
      <c r="A26" s="80">
        <v>5</v>
      </c>
      <c r="B26" s="284" t="s">
        <v>7634</v>
      </c>
      <c r="C26" s="61" t="s">
        <v>215</v>
      </c>
      <c r="D26" s="179" t="s">
        <v>7477</v>
      </c>
      <c r="E26" s="62" t="s">
        <v>7482</v>
      </c>
      <c r="F26" s="146" t="str">
        <f>IF(C26="補",VLOOKUP(E26,'事業名一覧 '!$A$3:$C$55,3,FALSE),"")</f>
        <v/>
      </c>
      <c r="G26" s="223" t="s">
        <v>7524</v>
      </c>
      <c r="H26" s="154" t="s">
        <v>7476</v>
      </c>
      <c r="I26" s="63" t="s">
        <v>7528</v>
      </c>
      <c r="J26" s="63" t="s">
        <v>7476</v>
      </c>
      <c r="K26" s="63" t="s">
        <v>7477</v>
      </c>
      <c r="L26" s="62"/>
      <c r="M26" s="97">
        <f t="shared" si="1"/>
        <v>10753</v>
      </c>
      <c r="N26" s="97">
        <f t="shared" si="17"/>
        <v>10753</v>
      </c>
      <c r="O26" s="64">
        <v>10753</v>
      </c>
      <c r="P26" s="64"/>
      <c r="Q26" s="64"/>
      <c r="R26" s="64"/>
      <c r="S26" s="64"/>
      <c r="T26" s="64"/>
      <c r="U26" s="62" t="s">
        <v>7550</v>
      </c>
      <c r="V26" s="63" t="s">
        <v>7477</v>
      </c>
      <c r="W26" s="63" t="s">
        <v>7477</v>
      </c>
      <c r="X26" s="63" t="s">
        <v>7477</v>
      </c>
      <c r="Y26" s="61" t="s">
        <v>7477</v>
      </c>
      <c r="Z26" s="61" t="s">
        <v>7204</v>
      </c>
      <c r="AA26" s="61" t="s">
        <v>7213</v>
      </c>
      <c r="AB26" s="230" t="s">
        <v>7551</v>
      </c>
      <c r="AC26" s="230" t="s">
        <v>7543</v>
      </c>
      <c r="AD26" s="62"/>
      <c r="AE26" s="62"/>
      <c r="AF26" s="301"/>
      <c r="AG26" s="165" t="s">
        <v>7627</v>
      </c>
      <c r="AH26" s="274"/>
      <c r="AI26" s="226"/>
      <c r="AJ26" s="293" t="str">
        <f t="shared" si="2"/>
        <v/>
      </c>
      <c r="AK26" s="297" t="str">
        <f>IF(C26="","",IF(AND(フラグ管理用!B26=2,O26&gt;0),"error",IF(AND(フラグ管理用!B26=1,SUM(P26:R26)&gt;0),"error","")))</f>
        <v/>
      </c>
      <c r="AL26" s="289" t="str">
        <f t="shared" si="3"/>
        <v/>
      </c>
      <c r="AM26" s="235" t="str">
        <f t="shared" si="4"/>
        <v/>
      </c>
      <c r="AN26" s="211" t="str">
        <f>IF(C26="","",IF(フラグ管理用!AP26=1,"",IF(AND(フラグ管理用!C26=1,フラグ管理用!G26=1),"",IF(AND(フラグ管理用!C26=2,フラグ管理用!D26=1,フラグ管理用!G26=1),"",IF(AND(フラグ管理用!C26=2,フラグ管理用!D26=2),"","error")))))</f>
        <v/>
      </c>
      <c r="AO26" s="240" t="str">
        <f t="shared" si="5"/>
        <v/>
      </c>
      <c r="AP26" s="240" t="str">
        <f t="shared" si="6"/>
        <v/>
      </c>
      <c r="AQ26" s="240" t="str">
        <f>IF(C26="","",IF(AND(フラグ管理用!B26=1,フラグ管理用!I26&gt;0),"",IF(AND(フラグ管理用!B26=2,フラグ管理用!I26&gt;14),"","error")))</f>
        <v/>
      </c>
      <c r="AR26" s="240" t="str">
        <f>IF(C26="","",IF(PRODUCT(フラグ管理用!H26:J26)=0,"error",""))</f>
        <v/>
      </c>
      <c r="AS26" s="240" t="str">
        <f t="shared" si="7"/>
        <v/>
      </c>
      <c r="AT26" s="240" t="str">
        <f>IF(C26="","",IF(AND(フラグ管理用!G26=1,フラグ管理用!K26=1),"",IF(AND(フラグ管理用!G26=2,フラグ管理用!K26&gt;1),"","error")))</f>
        <v/>
      </c>
      <c r="AU26" s="240" t="str">
        <f>IF(C26="","",IF(AND(フラグ管理用!K26=10,ISBLANK(L26)=FALSE),"",IF(AND(フラグ管理用!K26&lt;10,ISBLANK(L26)=TRUE),"","error")))</f>
        <v/>
      </c>
      <c r="AV26" s="211" t="str">
        <f t="shared" si="8"/>
        <v/>
      </c>
      <c r="AW26" s="211" t="str">
        <f t="shared" si="9"/>
        <v/>
      </c>
      <c r="AX26" s="211" t="str">
        <f>IF(C26="","",IF(AND(フラグ管理用!D26=2,フラグ管理用!G26=1),IF(Q26&lt;&gt;0,"error",""),""))</f>
        <v/>
      </c>
      <c r="AY26" s="211" t="str">
        <f>IF(C26="","",IF(フラグ管理用!G26=2,IF(OR(O26&lt;&gt;0,P26&lt;&gt;0,R26&lt;&gt;0),"error",""),""))</f>
        <v/>
      </c>
      <c r="AZ26" s="211" t="str">
        <f t="shared" si="10"/>
        <v/>
      </c>
      <c r="BA26" s="211" t="str">
        <f t="shared" si="11"/>
        <v/>
      </c>
      <c r="BB26" s="211" t="str">
        <f t="shared" si="12"/>
        <v/>
      </c>
      <c r="BC26" s="211" t="str">
        <f>IF(C26="","",IF(フラグ管理用!Y26=2,IF(AND(フラグ管理用!C26=2,フラグ管理用!V26=1),"","error"),""))</f>
        <v/>
      </c>
      <c r="BD26" s="211" t="str">
        <f t="shared" si="13"/>
        <v/>
      </c>
      <c r="BE26" s="211" t="str">
        <f>IF(C26="","",IF(フラグ管理用!Z26=30,"error",IF(AND(フラグ管理用!AI26="事業始期_通常",フラグ管理用!Z26&lt;18),"error",IF(AND(フラグ管理用!AI26="事業始期_補助",フラグ管理用!Z26&lt;15),"error",""))))</f>
        <v/>
      </c>
      <c r="BF26" s="211" t="str">
        <f t="shared" si="14"/>
        <v/>
      </c>
      <c r="BG26" s="211" t="str">
        <f>IF(C26="","",IF(AND(フラグ管理用!AJ26="事業終期_通常",OR(フラグ管理用!AA26&lt;18,フラグ管理用!AA26&gt;29)),"error",IF(AND(フラグ管理用!AJ26="事業終期_R3基金・R4",フラグ管理用!AA26&lt;18),"error","")))</f>
        <v/>
      </c>
      <c r="BH26" s="211" t="str">
        <f>IF(C26="","",IF(VLOOKUP(Z26,―!$X$2:$Y$31,2,FALSE)&lt;=VLOOKUP(AA26,―!$X$2:$Y$31,2,FALSE),"","error"))</f>
        <v/>
      </c>
      <c r="BI26" s="211" t="str">
        <f t="shared" si="15"/>
        <v/>
      </c>
      <c r="BJ26" s="211" t="str">
        <f t="shared" si="18"/>
        <v/>
      </c>
      <c r="BK26" s="211" t="str">
        <f t="shared" si="16"/>
        <v/>
      </c>
      <c r="BL26" s="211" t="str">
        <f>IF(C26="","",IF(AND(フラグ管理用!AK26="予算区分_地単_通常",フラグ管理用!AF26&gt;4),"error",IF(AND(フラグ管理用!AK26="予算区分_地単_協力金等",フラグ管理用!AF26&gt;9),"error",IF(AND(フラグ管理用!AK26="予算区分_補助",フラグ管理用!AF26&lt;9),"error",""))))</f>
        <v/>
      </c>
      <c r="BM26" s="241" t="str">
        <f>フラグ管理用!AO26</f>
        <v/>
      </c>
    </row>
    <row r="27" spans="1:65" x14ac:dyDescent="0.15">
      <c r="A27" s="80">
        <v>6</v>
      </c>
      <c r="B27" s="284"/>
      <c r="C27" s="61"/>
      <c r="D27" s="61"/>
      <c r="E27" s="62"/>
      <c r="F27" s="146" t="str">
        <f>IF(C27="補",VLOOKUP(E27,'事業名一覧 '!$A$3:$C$55,3,FALSE),"")</f>
        <v/>
      </c>
      <c r="G27" s="63"/>
      <c r="H27" s="154"/>
      <c r="I27" s="63"/>
      <c r="J27" s="63"/>
      <c r="K27" s="63"/>
      <c r="L27" s="62"/>
      <c r="M27" s="97" t="str">
        <f t="shared" si="1"/>
        <v/>
      </c>
      <c r="N27" s="97" t="str">
        <f t="shared" si="17"/>
        <v/>
      </c>
      <c r="O27" s="64"/>
      <c r="P27" s="64"/>
      <c r="Q27" s="64"/>
      <c r="R27" s="64"/>
      <c r="S27" s="64"/>
      <c r="T27" s="64"/>
      <c r="U27" s="62"/>
      <c r="V27" s="63"/>
      <c r="W27" s="63"/>
      <c r="X27" s="63"/>
      <c r="Y27" s="61"/>
      <c r="Z27" s="61"/>
      <c r="AA27" s="61"/>
      <c r="AB27" s="230"/>
      <c r="AC27" s="230"/>
      <c r="AD27" s="62"/>
      <c r="AE27" s="62"/>
      <c r="AF27" s="301"/>
      <c r="AG27" s="165"/>
      <c r="AH27" s="274"/>
      <c r="AI27" s="226"/>
      <c r="AJ27" s="293" t="str">
        <f t="shared" si="2"/>
        <v/>
      </c>
      <c r="AK27" s="297" t="str">
        <f>IF(C27="","",IF(AND(フラグ管理用!B27=2,O27&gt;0),"error",IF(AND(フラグ管理用!B27=1,SUM(P27:R27)&gt;0),"error","")))</f>
        <v/>
      </c>
      <c r="AL27" s="289" t="str">
        <f t="shared" si="3"/>
        <v/>
      </c>
      <c r="AM27" s="235" t="str">
        <f t="shared" si="4"/>
        <v/>
      </c>
      <c r="AN27" s="211" t="str">
        <f>IF(C27="","",IF(フラグ管理用!AP27=1,"",IF(AND(フラグ管理用!C27=1,フラグ管理用!G27=1),"",IF(AND(フラグ管理用!C27=2,フラグ管理用!D27=1,フラグ管理用!G27=1),"",IF(AND(フラグ管理用!C27=2,フラグ管理用!D27=2),"","error")))))</f>
        <v/>
      </c>
      <c r="AO27" s="240" t="str">
        <f t="shared" si="5"/>
        <v/>
      </c>
      <c r="AP27" s="240" t="str">
        <f t="shared" si="6"/>
        <v/>
      </c>
      <c r="AQ27" s="240" t="str">
        <f>IF(C27="","",IF(AND(フラグ管理用!B27=1,フラグ管理用!I27&gt;0),"",IF(AND(フラグ管理用!B27=2,フラグ管理用!I27&gt;14),"","error")))</f>
        <v/>
      </c>
      <c r="AR27" s="240" t="str">
        <f>IF(C27="","",IF(PRODUCT(フラグ管理用!H27:J27)=0,"error",""))</f>
        <v/>
      </c>
      <c r="AS27" s="240" t="str">
        <f t="shared" si="7"/>
        <v/>
      </c>
      <c r="AT27" s="240" t="str">
        <f>IF(C27="","",IF(AND(フラグ管理用!G27=1,フラグ管理用!K27=1),"",IF(AND(フラグ管理用!G27=2,フラグ管理用!K27&gt;1),"","error")))</f>
        <v/>
      </c>
      <c r="AU27" s="240" t="str">
        <f>IF(C27="","",IF(AND(フラグ管理用!K27=10,ISBLANK(L27)=FALSE),"",IF(AND(フラグ管理用!K27&lt;10,ISBLANK(L27)=TRUE),"","error")))</f>
        <v/>
      </c>
      <c r="AV27" s="211" t="str">
        <f t="shared" si="8"/>
        <v/>
      </c>
      <c r="AW27" s="211" t="str">
        <f t="shared" si="9"/>
        <v/>
      </c>
      <c r="AX27" s="211" t="str">
        <f>IF(C27="","",IF(AND(フラグ管理用!D27=2,フラグ管理用!G27=1),IF(Q27&lt;&gt;0,"error",""),""))</f>
        <v/>
      </c>
      <c r="AY27" s="211" t="str">
        <f>IF(C27="","",IF(フラグ管理用!G27=2,IF(OR(O27&lt;&gt;0,P27&lt;&gt;0,R27&lt;&gt;0),"error",""),""))</f>
        <v/>
      </c>
      <c r="AZ27" s="211" t="str">
        <f t="shared" si="10"/>
        <v/>
      </c>
      <c r="BA27" s="211" t="str">
        <f t="shared" si="11"/>
        <v/>
      </c>
      <c r="BB27" s="211" t="str">
        <f t="shared" si="12"/>
        <v/>
      </c>
      <c r="BC27" s="211" t="str">
        <f>IF(C27="","",IF(フラグ管理用!Y27=2,IF(AND(フラグ管理用!C27=2,フラグ管理用!V27=1),"","error"),""))</f>
        <v/>
      </c>
      <c r="BD27" s="211" t="str">
        <f t="shared" si="13"/>
        <v/>
      </c>
      <c r="BE27" s="211" t="str">
        <f>IF(C27="","",IF(フラグ管理用!Z27=30,"error",IF(AND(フラグ管理用!AI27="事業始期_通常",フラグ管理用!Z27&lt;18),"error",IF(AND(フラグ管理用!AI27="事業始期_補助",フラグ管理用!Z27&lt;15),"error",""))))</f>
        <v/>
      </c>
      <c r="BF27" s="211" t="str">
        <f t="shared" si="14"/>
        <v/>
      </c>
      <c r="BG27" s="211" t="str">
        <f>IF(C27="","",IF(AND(フラグ管理用!AJ27="事業終期_通常",OR(フラグ管理用!AA27&lt;18,フラグ管理用!AA27&gt;29)),"error",IF(AND(フラグ管理用!AJ27="事業終期_R3基金・R4",フラグ管理用!AA27&lt;18),"error","")))</f>
        <v/>
      </c>
      <c r="BH27" s="211" t="str">
        <f>IF(C27="","",IF(VLOOKUP(Z27,―!$X$2:$Y$31,2,FALSE)&lt;=VLOOKUP(AA27,―!$X$2:$Y$31,2,FALSE),"","error"))</f>
        <v/>
      </c>
      <c r="BI27" s="211" t="str">
        <f t="shared" si="15"/>
        <v/>
      </c>
      <c r="BJ27" s="211" t="str">
        <f t="shared" si="18"/>
        <v/>
      </c>
      <c r="BK27" s="211" t="str">
        <f t="shared" si="16"/>
        <v/>
      </c>
      <c r="BL27" s="211" t="str">
        <f>IF(C27="","",IF(AND(フラグ管理用!AK27="予算区分_地単_通常",フラグ管理用!AF27&gt;4),"error",IF(AND(フラグ管理用!AK27="予算区分_地単_協力金等",フラグ管理用!AF27&gt;9),"error",IF(AND(フラグ管理用!AK27="予算区分_補助",フラグ管理用!AF27&lt;9),"error",""))))</f>
        <v/>
      </c>
      <c r="BM27" s="241" t="str">
        <f>フラグ管理用!AO27</f>
        <v/>
      </c>
    </row>
    <row r="28" spans="1:65" ht="172.5" x14ac:dyDescent="0.15">
      <c r="A28" s="80">
        <v>7</v>
      </c>
      <c r="B28" s="284" t="s">
        <v>7630</v>
      </c>
      <c r="C28" s="61" t="s">
        <v>215</v>
      </c>
      <c r="D28" s="61" t="s">
        <v>7476</v>
      </c>
      <c r="E28" s="62" t="s">
        <v>7483</v>
      </c>
      <c r="F28" s="146" t="str">
        <f>IF(C28="補",VLOOKUP(E28,'事業名一覧 '!$A$3:$C$55,3,FALSE),"")</f>
        <v/>
      </c>
      <c r="G28" s="63" t="s">
        <v>7524</v>
      </c>
      <c r="H28" s="154" t="s">
        <v>7476</v>
      </c>
      <c r="I28" s="63" t="s">
        <v>7529</v>
      </c>
      <c r="J28" s="63" t="s">
        <v>7476</v>
      </c>
      <c r="K28" s="63" t="s">
        <v>7477</v>
      </c>
      <c r="L28" s="62"/>
      <c r="M28" s="97">
        <f t="shared" si="1"/>
        <v>510</v>
      </c>
      <c r="N28" s="97">
        <f t="shared" si="17"/>
        <v>510</v>
      </c>
      <c r="O28" s="64"/>
      <c r="P28" s="64">
        <v>510</v>
      </c>
      <c r="Q28" s="64"/>
      <c r="R28" s="64"/>
      <c r="S28" s="64"/>
      <c r="T28" s="64"/>
      <c r="U28" s="62" t="s">
        <v>7552</v>
      </c>
      <c r="V28" s="63" t="s">
        <v>7477</v>
      </c>
      <c r="W28" s="63" t="s">
        <v>7476</v>
      </c>
      <c r="X28" s="63" t="s">
        <v>7477</v>
      </c>
      <c r="Y28" s="61" t="s">
        <v>7477</v>
      </c>
      <c r="Z28" s="61" t="s">
        <v>7204</v>
      </c>
      <c r="AA28" s="61" t="s">
        <v>7213</v>
      </c>
      <c r="AB28" s="230" t="s">
        <v>7553</v>
      </c>
      <c r="AC28" s="230" t="s">
        <v>7543</v>
      </c>
      <c r="AD28" s="62"/>
      <c r="AE28" s="62"/>
      <c r="AF28" s="301"/>
      <c r="AG28" s="165" t="s">
        <v>7627</v>
      </c>
      <c r="AH28" s="274"/>
      <c r="AI28" s="226"/>
      <c r="AJ28" s="293" t="str">
        <f t="shared" si="2"/>
        <v/>
      </c>
      <c r="AK28" s="297" t="str">
        <f>IF(C28="","",IF(AND(フラグ管理用!B28=2,O28&gt;0),"error",IF(AND(フラグ管理用!B28=1,SUM(P28:R28)&gt;0),"error","")))</f>
        <v/>
      </c>
      <c r="AL28" s="289" t="str">
        <f t="shared" si="3"/>
        <v/>
      </c>
      <c r="AM28" s="235" t="str">
        <f t="shared" si="4"/>
        <v/>
      </c>
      <c r="AN28" s="211" t="str">
        <f>IF(C28="","",IF(フラグ管理用!AP28=1,"",IF(AND(フラグ管理用!C28=1,フラグ管理用!G28=1),"",IF(AND(フラグ管理用!C28=2,フラグ管理用!D28=1,フラグ管理用!G28=1),"",IF(AND(フラグ管理用!C28=2,フラグ管理用!D28=2),"","error")))))</f>
        <v/>
      </c>
      <c r="AO28" s="240" t="str">
        <f t="shared" si="5"/>
        <v/>
      </c>
      <c r="AP28" s="240" t="str">
        <f t="shared" si="6"/>
        <v/>
      </c>
      <c r="AQ28" s="240" t="str">
        <f>IF(C28="","",IF(AND(フラグ管理用!B28=1,フラグ管理用!I28&gt;0),"",IF(AND(フラグ管理用!B28=2,フラグ管理用!I28&gt;14),"","error")))</f>
        <v/>
      </c>
      <c r="AR28" s="240" t="str">
        <f>IF(C28="","",IF(PRODUCT(フラグ管理用!H28:J28)=0,"error",""))</f>
        <v/>
      </c>
      <c r="AS28" s="240" t="str">
        <f t="shared" si="7"/>
        <v/>
      </c>
      <c r="AT28" s="240" t="str">
        <f>IF(C28="","",IF(AND(フラグ管理用!G28=1,フラグ管理用!K28=1),"",IF(AND(フラグ管理用!G28=2,フラグ管理用!K28&gt;1),"","error")))</f>
        <v/>
      </c>
      <c r="AU28" s="240" t="str">
        <f>IF(C28="","",IF(AND(フラグ管理用!K28=10,ISBLANK(L28)=FALSE),"",IF(AND(フラグ管理用!K28&lt;10,ISBLANK(L28)=TRUE),"","error")))</f>
        <v/>
      </c>
      <c r="AV28" s="211" t="str">
        <f t="shared" si="8"/>
        <v/>
      </c>
      <c r="AW28" s="211" t="str">
        <f t="shared" si="9"/>
        <v/>
      </c>
      <c r="AX28" s="211" t="str">
        <f>IF(C28="","",IF(AND(フラグ管理用!D28=2,フラグ管理用!G28=1),IF(Q28&lt;&gt;0,"error",""),""))</f>
        <v/>
      </c>
      <c r="AY28" s="211" t="str">
        <f>IF(C28="","",IF(フラグ管理用!G28=2,IF(OR(O28&lt;&gt;0,P28&lt;&gt;0,R28&lt;&gt;0),"error",""),""))</f>
        <v/>
      </c>
      <c r="AZ28" s="211" t="str">
        <f t="shared" si="10"/>
        <v/>
      </c>
      <c r="BA28" s="211" t="str">
        <f t="shared" si="11"/>
        <v/>
      </c>
      <c r="BB28" s="211" t="str">
        <f t="shared" si="12"/>
        <v/>
      </c>
      <c r="BC28" s="211" t="str">
        <f>IF(C28="","",IF(フラグ管理用!Y28=2,IF(AND(フラグ管理用!C28=2,フラグ管理用!V28=1),"","error"),""))</f>
        <v/>
      </c>
      <c r="BD28" s="211" t="str">
        <f t="shared" si="13"/>
        <v/>
      </c>
      <c r="BE28" s="211" t="str">
        <f>IF(C28="","",IF(フラグ管理用!Z28=30,"error",IF(AND(フラグ管理用!AI28="事業始期_通常",フラグ管理用!Z28&lt;18),"error",IF(AND(フラグ管理用!AI28="事業始期_補助",フラグ管理用!Z28&lt;15),"error",""))))</f>
        <v/>
      </c>
      <c r="BF28" s="211" t="str">
        <f t="shared" si="14"/>
        <v/>
      </c>
      <c r="BG28" s="211" t="str">
        <f>IF(C28="","",IF(AND(フラグ管理用!AJ28="事業終期_通常",OR(フラグ管理用!AA28&lt;18,フラグ管理用!AA28&gt;29)),"error",IF(AND(フラグ管理用!AJ28="事業終期_R3基金・R4",フラグ管理用!AA28&lt;18),"error","")))</f>
        <v/>
      </c>
      <c r="BH28" s="211" t="str">
        <f>IF(C28="","",IF(VLOOKUP(Z28,―!$X$2:$Y$31,2,FALSE)&lt;=VLOOKUP(AA28,―!$X$2:$Y$31,2,FALSE),"","error"))</f>
        <v/>
      </c>
      <c r="BI28" s="211" t="str">
        <f t="shared" si="15"/>
        <v/>
      </c>
      <c r="BJ28" s="211" t="str">
        <f t="shared" si="18"/>
        <v/>
      </c>
      <c r="BK28" s="211" t="str">
        <f t="shared" si="16"/>
        <v/>
      </c>
      <c r="BL28" s="211" t="str">
        <f>IF(C28="","",IF(AND(フラグ管理用!AK28="予算区分_地単_通常",フラグ管理用!AF28&gt;4),"error",IF(AND(フラグ管理用!AK28="予算区分_地単_協力金等",フラグ管理用!AF28&gt;9),"error",IF(AND(フラグ管理用!AK28="予算区分_補助",フラグ管理用!AF28&lt;9),"error",""))))</f>
        <v/>
      </c>
      <c r="BM28" s="241" t="str">
        <f>フラグ管理用!AO28</f>
        <v/>
      </c>
    </row>
    <row r="29" spans="1:65" ht="189.75" x14ac:dyDescent="0.15">
      <c r="A29" s="80">
        <v>8</v>
      </c>
      <c r="B29" s="284" t="s">
        <v>7634</v>
      </c>
      <c r="C29" s="61" t="s">
        <v>215</v>
      </c>
      <c r="D29" s="61" t="s">
        <v>7477</v>
      </c>
      <c r="E29" s="62" t="s">
        <v>7484</v>
      </c>
      <c r="F29" s="146" t="str">
        <f>IF(C29="補",VLOOKUP(E29,'事業名一覧 '!$A$3:$C$55,3,FALSE),"")</f>
        <v/>
      </c>
      <c r="G29" s="63" t="s">
        <v>7524</v>
      </c>
      <c r="H29" s="154" t="s">
        <v>7476</v>
      </c>
      <c r="I29" s="63" t="s">
        <v>7528</v>
      </c>
      <c r="J29" s="63" t="s">
        <v>7476</v>
      </c>
      <c r="K29" s="63" t="s">
        <v>7477</v>
      </c>
      <c r="L29" s="62"/>
      <c r="M29" s="97">
        <f t="shared" si="1"/>
        <v>5698</v>
      </c>
      <c r="N29" s="97">
        <f t="shared" si="17"/>
        <v>5698</v>
      </c>
      <c r="O29" s="64">
        <v>5698</v>
      </c>
      <c r="P29" s="64"/>
      <c r="Q29" s="64"/>
      <c r="R29" s="64"/>
      <c r="S29" s="64"/>
      <c r="T29" s="64"/>
      <c r="U29" s="62" t="s">
        <v>7637</v>
      </c>
      <c r="V29" s="63" t="s">
        <v>7477</v>
      </c>
      <c r="W29" s="63" t="s">
        <v>7477</v>
      </c>
      <c r="X29" s="63" t="s">
        <v>7477</v>
      </c>
      <c r="Y29" s="61" t="s">
        <v>7477</v>
      </c>
      <c r="Z29" s="61" t="s">
        <v>7204</v>
      </c>
      <c r="AA29" s="61" t="s">
        <v>7210</v>
      </c>
      <c r="AB29" s="230" t="s">
        <v>7555</v>
      </c>
      <c r="AC29" s="230" t="s">
        <v>7543</v>
      </c>
      <c r="AD29" s="62"/>
      <c r="AE29" s="62"/>
      <c r="AF29" s="301"/>
      <c r="AG29" s="165" t="s">
        <v>7627</v>
      </c>
      <c r="AH29" s="274"/>
      <c r="AI29" s="226"/>
      <c r="AJ29" s="293" t="str">
        <f t="shared" si="2"/>
        <v/>
      </c>
      <c r="AK29" s="297" t="str">
        <f>IF(C29="","",IF(AND(フラグ管理用!B29=2,O29&gt;0),"error",IF(AND(フラグ管理用!B29=1,SUM(P29:R29)&gt;0),"error","")))</f>
        <v/>
      </c>
      <c r="AL29" s="289" t="str">
        <f t="shared" si="3"/>
        <v/>
      </c>
      <c r="AM29" s="235" t="str">
        <f t="shared" si="4"/>
        <v/>
      </c>
      <c r="AN29" s="211" t="str">
        <f>IF(C29="","",IF(フラグ管理用!AP29=1,"",IF(AND(フラグ管理用!C29=1,フラグ管理用!G29=1),"",IF(AND(フラグ管理用!C29=2,フラグ管理用!D29=1,フラグ管理用!G29=1),"",IF(AND(フラグ管理用!C29=2,フラグ管理用!D29=2),"","error")))))</f>
        <v/>
      </c>
      <c r="AO29" s="240" t="str">
        <f t="shared" si="5"/>
        <v/>
      </c>
      <c r="AP29" s="240" t="str">
        <f t="shared" si="6"/>
        <v/>
      </c>
      <c r="AQ29" s="240" t="str">
        <f>IF(C29="","",IF(AND(フラグ管理用!B29=1,フラグ管理用!I29&gt;0),"",IF(AND(フラグ管理用!B29=2,フラグ管理用!I29&gt;14),"","error")))</f>
        <v/>
      </c>
      <c r="AR29" s="240" t="str">
        <f>IF(C29="","",IF(PRODUCT(フラグ管理用!H29:J29)=0,"error",""))</f>
        <v/>
      </c>
      <c r="AS29" s="240" t="str">
        <f t="shared" si="7"/>
        <v/>
      </c>
      <c r="AT29" s="240" t="str">
        <f>IF(C29="","",IF(AND(フラグ管理用!G29=1,フラグ管理用!K29=1),"",IF(AND(フラグ管理用!G29=2,フラグ管理用!K29&gt;1),"","error")))</f>
        <v/>
      </c>
      <c r="AU29" s="240" t="str">
        <f>IF(C29="","",IF(AND(フラグ管理用!K29=10,ISBLANK(L29)=FALSE),"",IF(AND(フラグ管理用!K29&lt;10,ISBLANK(L29)=TRUE),"","error")))</f>
        <v/>
      </c>
      <c r="AV29" s="211" t="str">
        <f t="shared" si="8"/>
        <v/>
      </c>
      <c r="AW29" s="211" t="str">
        <f t="shared" si="9"/>
        <v/>
      </c>
      <c r="AX29" s="211" t="str">
        <f>IF(C29="","",IF(AND(フラグ管理用!D29=2,フラグ管理用!G29=1),IF(Q29&lt;&gt;0,"error",""),""))</f>
        <v/>
      </c>
      <c r="AY29" s="211" t="str">
        <f>IF(C29="","",IF(フラグ管理用!G29=2,IF(OR(O29&lt;&gt;0,P29&lt;&gt;0,R29&lt;&gt;0),"error",""),""))</f>
        <v/>
      </c>
      <c r="AZ29" s="211" t="str">
        <f t="shared" si="10"/>
        <v/>
      </c>
      <c r="BA29" s="211" t="str">
        <f t="shared" si="11"/>
        <v/>
      </c>
      <c r="BB29" s="211" t="str">
        <f t="shared" si="12"/>
        <v/>
      </c>
      <c r="BC29" s="211" t="str">
        <f>IF(C29="","",IF(フラグ管理用!Y29=2,IF(AND(フラグ管理用!C29=2,フラグ管理用!V29=1),"","error"),""))</f>
        <v/>
      </c>
      <c r="BD29" s="211" t="str">
        <f t="shared" si="13"/>
        <v/>
      </c>
      <c r="BE29" s="211" t="str">
        <f>IF(C29="","",IF(フラグ管理用!Z29=30,"error",IF(AND(フラグ管理用!AI29="事業始期_通常",フラグ管理用!Z29&lt;18),"error",IF(AND(フラグ管理用!AI29="事業始期_補助",フラグ管理用!Z29&lt;15),"error",""))))</f>
        <v/>
      </c>
      <c r="BF29" s="211" t="str">
        <f t="shared" si="14"/>
        <v/>
      </c>
      <c r="BG29" s="211" t="str">
        <f>IF(C29="","",IF(AND(フラグ管理用!AJ29="事業終期_通常",OR(フラグ管理用!AA29&lt;18,フラグ管理用!AA29&gt;29)),"error",IF(AND(フラグ管理用!AJ29="事業終期_R3基金・R4",フラグ管理用!AA29&lt;18),"error","")))</f>
        <v/>
      </c>
      <c r="BH29" s="211" t="str">
        <f>IF(C29="","",IF(VLOOKUP(Z29,―!$X$2:$Y$31,2,FALSE)&lt;=VLOOKUP(AA29,―!$X$2:$Y$31,2,FALSE),"","error"))</f>
        <v/>
      </c>
      <c r="BI29" s="211" t="str">
        <f t="shared" si="15"/>
        <v/>
      </c>
      <c r="BJ29" s="211" t="str">
        <f t="shared" si="18"/>
        <v/>
      </c>
      <c r="BK29" s="211" t="str">
        <f t="shared" si="16"/>
        <v/>
      </c>
      <c r="BL29" s="211" t="str">
        <f>IF(C29="","",IF(AND(フラグ管理用!AK29="予算区分_地単_通常",フラグ管理用!AF29&gt;4),"error",IF(AND(フラグ管理用!AK29="予算区分_地単_協力金等",フラグ管理用!AF29&gt;9),"error",IF(AND(フラグ管理用!AK29="予算区分_補助",フラグ管理用!AF29&lt;9),"error",""))))</f>
        <v/>
      </c>
      <c r="BM29" s="241" t="str">
        <f>フラグ管理用!AO29</f>
        <v/>
      </c>
    </row>
    <row r="30" spans="1:65" ht="345" x14ac:dyDescent="0.15">
      <c r="A30" s="80">
        <v>9</v>
      </c>
      <c r="B30" s="284" t="s">
        <v>7634</v>
      </c>
      <c r="C30" s="61" t="s">
        <v>215</v>
      </c>
      <c r="D30" s="61" t="s">
        <v>7477</v>
      </c>
      <c r="E30" s="62" t="s">
        <v>7485</v>
      </c>
      <c r="F30" s="146" t="str">
        <f>IF(C30="補",VLOOKUP(E30,'事業名一覧 '!$A$3:$C$55,3,FALSE),"")</f>
        <v/>
      </c>
      <c r="G30" s="63" t="s">
        <v>7524</v>
      </c>
      <c r="H30" s="154" t="s">
        <v>7476</v>
      </c>
      <c r="I30" s="63" t="s">
        <v>7530</v>
      </c>
      <c r="J30" s="63" t="s">
        <v>7476</v>
      </c>
      <c r="K30" s="63" t="s">
        <v>7477</v>
      </c>
      <c r="L30" s="62"/>
      <c r="M30" s="97">
        <f t="shared" si="1"/>
        <v>3600</v>
      </c>
      <c r="N30" s="97">
        <f t="shared" si="17"/>
        <v>3600</v>
      </c>
      <c r="O30" s="64">
        <v>3600</v>
      </c>
      <c r="P30" s="64"/>
      <c r="Q30" s="64"/>
      <c r="R30" s="64"/>
      <c r="S30" s="64"/>
      <c r="T30" s="64"/>
      <c r="U30" s="62" t="s">
        <v>7556</v>
      </c>
      <c r="V30" s="63" t="s">
        <v>7477</v>
      </c>
      <c r="W30" s="63" t="s">
        <v>7477</v>
      </c>
      <c r="X30" s="63" t="s">
        <v>7477</v>
      </c>
      <c r="Y30" s="61" t="s">
        <v>7477</v>
      </c>
      <c r="Z30" s="61" t="s">
        <v>7204</v>
      </c>
      <c r="AA30" s="61" t="s">
        <v>7213</v>
      </c>
      <c r="AB30" s="230" t="s">
        <v>7557</v>
      </c>
      <c r="AC30" s="230" t="s">
        <v>7543</v>
      </c>
      <c r="AD30" s="62"/>
      <c r="AE30" s="62"/>
      <c r="AF30" s="301"/>
      <c r="AG30" s="165" t="s">
        <v>7627</v>
      </c>
      <c r="AH30" s="274"/>
      <c r="AI30" s="226"/>
      <c r="AJ30" s="293" t="str">
        <f t="shared" si="2"/>
        <v/>
      </c>
      <c r="AK30" s="297" t="str">
        <f>IF(C30="","",IF(AND(フラグ管理用!B30=2,O30&gt;0),"error",IF(AND(フラグ管理用!B30=1,SUM(P30:R30)&gt;0),"error","")))</f>
        <v/>
      </c>
      <c r="AL30" s="289" t="str">
        <f t="shared" si="3"/>
        <v/>
      </c>
      <c r="AM30" s="235" t="str">
        <f t="shared" si="4"/>
        <v/>
      </c>
      <c r="AN30" s="211" t="str">
        <f>IF(C30="","",IF(フラグ管理用!AP30=1,"",IF(AND(フラグ管理用!C30=1,フラグ管理用!G30=1),"",IF(AND(フラグ管理用!C30=2,フラグ管理用!D30=1,フラグ管理用!G30=1),"",IF(AND(フラグ管理用!C30=2,フラグ管理用!D30=2),"","error")))))</f>
        <v/>
      </c>
      <c r="AO30" s="240" t="str">
        <f t="shared" si="5"/>
        <v/>
      </c>
      <c r="AP30" s="240" t="str">
        <f t="shared" si="6"/>
        <v/>
      </c>
      <c r="AQ30" s="240" t="str">
        <f>IF(C30="","",IF(AND(フラグ管理用!B30=1,フラグ管理用!I30&gt;0),"",IF(AND(フラグ管理用!B30=2,フラグ管理用!I30&gt;14),"","error")))</f>
        <v/>
      </c>
      <c r="AR30" s="240" t="str">
        <f>IF(C30="","",IF(PRODUCT(フラグ管理用!H30:J30)=0,"error",""))</f>
        <v/>
      </c>
      <c r="AS30" s="240" t="str">
        <f t="shared" si="7"/>
        <v/>
      </c>
      <c r="AT30" s="240" t="str">
        <f>IF(C30="","",IF(AND(フラグ管理用!G30=1,フラグ管理用!K30=1),"",IF(AND(フラグ管理用!G30=2,フラグ管理用!K30&gt;1),"","error")))</f>
        <v/>
      </c>
      <c r="AU30" s="240" t="str">
        <f>IF(C30="","",IF(AND(フラグ管理用!K30=10,ISBLANK(L30)=FALSE),"",IF(AND(フラグ管理用!K30&lt;10,ISBLANK(L30)=TRUE),"","error")))</f>
        <v/>
      </c>
      <c r="AV30" s="211" t="str">
        <f t="shared" si="8"/>
        <v/>
      </c>
      <c r="AW30" s="211" t="str">
        <f t="shared" si="9"/>
        <v/>
      </c>
      <c r="AX30" s="211" t="str">
        <f>IF(C30="","",IF(AND(フラグ管理用!D30=2,フラグ管理用!G30=1),IF(Q30&lt;&gt;0,"error",""),""))</f>
        <v/>
      </c>
      <c r="AY30" s="211" t="str">
        <f>IF(C30="","",IF(フラグ管理用!G30=2,IF(OR(O30&lt;&gt;0,P30&lt;&gt;0,R30&lt;&gt;0),"error",""),""))</f>
        <v/>
      </c>
      <c r="AZ30" s="211" t="str">
        <f t="shared" si="10"/>
        <v/>
      </c>
      <c r="BA30" s="211" t="str">
        <f t="shared" si="11"/>
        <v/>
      </c>
      <c r="BB30" s="211" t="str">
        <f t="shared" si="12"/>
        <v/>
      </c>
      <c r="BC30" s="211" t="str">
        <f>IF(C30="","",IF(フラグ管理用!Y30=2,IF(AND(フラグ管理用!C30=2,フラグ管理用!V30=1),"","error"),""))</f>
        <v/>
      </c>
      <c r="BD30" s="211" t="str">
        <f t="shared" si="13"/>
        <v/>
      </c>
      <c r="BE30" s="211" t="str">
        <f>IF(C30="","",IF(フラグ管理用!Z30=30,"error",IF(AND(フラグ管理用!AI30="事業始期_通常",フラグ管理用!Z30&lt;18),"error",IF(AND(フラグ管理用!AI30="事業始期_補助",フラグ管理用!Z30&lt;15),"error",""))))</f>
        <v/>
      </c>
      <c r="BF30" s="211" t="str">
        <f t="shared" si="14"/>
        <v/>
      </c>
      <c r="BG30" s="211" t="str">
        <f>IF(C30="","",IF(AND(フラグ管理用!AJ30="事業終期_通常",OR(フラグ管理用!AA30&lt;18,フラグ管理用!AA30&gt;29)),"error",IF(AND(フラグ管理用!AJ30="事業終期_R3基金・R4",フラグ管理用!AA30&lt;18),"error","")))</f>
        <v/>
      </c>
      <c r="BH30" s="211" t="str">
        <f>IF(C30="","",IF(VLOOKUP(Z30,―!$X$2:$Y$31,2,FALSE)&lt;=VLOOKUP(AA30,―!$X$2:$Y$31,2,FALSE),"","error"))</f>
        <v/>
      </c>
      <c r="BI30" s="211" t="str">
        <f t="shared" si="15"/>
        <v/>
      </c>
      <c r="BJ30" s="211" t="str">
        <f t="shared" si="18"/>
        <v/>
      </c>
      <c r="BK30" s="211" t="str">
        <f t="shared" si="16"/>
        <v/>
      </c>
      <c r="BL30" s="211" t="str">
        <f>IF(C30="","",IF(AND(フラグ管理用!AK30="予算区分_地単_通常",フラグ管理用!AF30&gt;4),"error",IF(AND(フラグ管理用!AK30="予算区分_地単_協力金等",フラグ管理用!AF30&gt;9),"error",IF(AND(フラグ管理用!AK30="予算区分_補助",フラグ管理用!AF30&lt;9),"error",""))))</f>
        <v/>
      </c>
      <c r="BM30" s="241" t="str">
        <f>フラグ管理用!AO30</f>
        <v/>
      </c>
    </row>
    <row r="31" spans="1:65" ht="310.5" x14ac:dyDescent="0.15">
      <c r="A31" s="80">
        <v>10</v>
      </c>
      <c r="B31" s="284" t="s">
        <v>7634</v>
      </c>
      <c r="C31" s="61" t="s">
        <v>215</v>
      </c>
      <c r="D31" s="61" t="s">
        <v>7477</v>
      </c>
      <c r="E31" s="62" t="s">
        <v>7486</v>
      </c>
      <c r="F31" s="146" t="str">
        <f>IF(C31="補",VLOOKUP(E31,'事業名一覧 '!$A$3:$C$55,3,FALSE),"")</f>
        <v/>
      </c>
      <c r="G31" s="63" t="s">
        <v>7524</v>
      </c>
      <c r="H31" s="154" t="s">
        <v>7476</v>
      </c>
      <c r="I31" s="63" t="s">
        <v>7530</v>
      </c>
      <c r="J31" s="63" t="s">
        <v>7476</v>
      </c>
      <c r="K31" s="63" t="s">
        <v>7477</v>
      </c>
      <c r="L31" s="62"/>
      <c r="M31" s="97">
        <f t="shared" si="1"/>
        <v>3520</v>
      </c>
      <c r="N31" s="97">
        <f t="shared" si="17"/>
        <v>3520</v>
      </c>
      <c r="O31" s="64">
        <v>3520</v>
      </c>
      <c r="P31" s="64"/>
      <c r="Q31" s="64"/>
      <c r="R31" s="64"/>
      <c r="S31" s="64"/>
      <c r="T31" s="64"/>
      <c r="U31" s="62" t="s">
        <v>7558</v>
      </c>
      <c r="V31" s="63" t="s">
        <v>7477</v>
      </c>
      <c r="W31" s="63" t="s">
        <v>7477</v>
      </c>
      <c r="X31" s="63" t="s">
        <v>7477</v>
      </c>
      <c r="Y31" s="61" t="s">
        <v>7477</v>
      </c>
      <c r="Z31" s="61" t="s">
        <v>7204</v>
      </c>
      <c r="AA31" s="61" t="s">
        <v>7213</v>
      </c>
      <c r="AB31" s="230" t="s">
        <v>7557</v>
      </c>
      <c r="AC31" s="230" t="s">
        <v>7543</v>
      </c>
      <c r="AD31" s="62"/>
      <c r="AE31" s="62"/>
      <c r="AF31" s="301"/>
      <c r="AG31" s="165" t="s">
        <v>7627</v>
      </c>
      <c r="AH31" s="274"/>
      <c r="AI31" s="226"/>
      <c r="AJ31" s="293" t="str">
        <f t="shared" si="2"/>
        <v/>
      </c>
      <c r="AK31" s="297" t="str">
        <f>IF(C31="","",IF(AND(フラグ管理用!B31=2,O31&gt;0),"error",IF(AND(フラグ管理用!B31=1,SUM(P31:R31)&gt;0),"error","")))</f>
        <v/>
      </c>
      <c r="AL31" s="289" t="str">
        <f t="shared" si="3"/>
        <v/>
      </c>
      <c r="AM31" s="235" t="str">
        <f t="shared" si="4"/>
        <v/>
      </c>
      <c r="AN31" s="211" t="str">
        <f>IF(C31="","",IF(フラグ管理用!AP31=1,"",IF(AND(フラグ管理用!C31=1,フラグ管理用!G31=1),"",IF(AND(フラグ管理用!C31=2,フラグ管理用!D31=1,フラグ管理用!G31=1),"",IF(AND(フラグ管理用!C31=2,フラグ管理用!D31=2),"","error")))))</f>
        <v/>
      </c>
      <c r="AO31" s="240" t="str">
        <f t="shared" si="5"/>
        <v/>
      </c>
      <c r="AP31" s="240" t="str">
        <f t="shared" si="6"/>
        <v/>
      </c>
      <c r="AQ31" s="240" t="str">
        <f>IF(C31="","",IF(AND(フラグ管理用!B31=1,フラグ管理用!I31&gt;0),"",IF(AND(フラグ管理用!B31=2,フラグ管理用!I31&gt;14),"","error")))</f>
        <v/>
      </c>
      <c r="AR31" s="240" t="str">
        <f>IF(C31="","",IF(PRODUCT(フラグ管理用!H31:J31)=0,"error",""))</f>
        <v/>
      </c>
      <c r="AS31" s="240" t="str">
        <f t="shared" si="7"/>
        <v/>
      </c>
      <c r="AT31" s="240" t="str">
        <f>IF(C31="","",IF(AND(フラグ管理用!G31=1,フラグ管理用!K31=1),"",IF(AND(フラグ管理用!G31=2,フラグ管理用!K31&gt;1),"","error")))</f>
        <v/>
      </c>
      <c r="AU31" s="240" t="str">
        <f>IF(C31="","",IF(AND(フラグ管理用!K31=10,ISBLANK(L31)=FALSE),"",IF(AND(フラグ管理用!K31&lt;10,ISBLANK(L31)=TRUE),"","error")))</f>
        <v/>
      </c>
      <c r="AV31" s="211" t="str">
        <f t="shared" si="8"/>
        <v/>
      </c>
      <c r="AW31" s="211" t="str">
        <f t="shared" si="9"/>
        <v/>
      </c>
      <c r="AX31" s="211" t="str">
        <f>IF(C31="","",IF(AND(フラグ管理用!D31=2,フラグ管理用!G31=1),IF(Q31&lt;&gt;0,"error",""),""))</f>
        <v/>
      </c>
      <c r="AY31" s="211" t="str">
        <f>IF(C31="","",IF(フラグ管理用!G31=2,IF(OR(O31&lt;&gt;0,P31&lt;&gt;0,R31&lt;&gt;0),"error",""),""))</f>
        <v/>
      </c>
      <c r="AZ31" s="211" t="str">
        <f t="shared" si="10"/>
        <v/>
      </c>
      <c r="BA31" s="211" t="str">
        <f t="shared" si="11"/>
        <v/>
      </c>
      <c r="BB31" s="211" t="str">
        <f t="shared" si="12"/>
        <v/>
      </c>
      <c r="BC31" s="211" t="str">
        <f>IF(C31="","",IF(フラグ管理用!Y31=2,IF(AND(フラグ管理用!C31=2,フラグ管理用!V31=1),"","error"),""))</f>
        <v/>
      </c>
      <c r="BD31" s="211" t="str">
        <f t="shared" si="13"/>
        <v/>
      </c>
      <c r="BE31" s="211" t="str">
        <f>IF(C31="","",IF(フラグ管理用!Z31=30,"error",IF(AND(フラグ管理用!AI31="事業始期_通常",フラグ管理用!Z31&lt;18),"error",IF(AND(フラグ管理用!AI31="事業始期_補助",フラグ管理用!Z31&lt;15),"error",""))))</f>
        <v/>
      </c>
      <c r="BF31" s="211" t="str">
        <f t="shared" si="14"/>
        <v/>
      </c>
      <c r="BG31" s="211" t="str">
        <f>IF(C31="","",IF(AND(フラグ管理用!AJ31="事業終期_通常",OR(フラグ管理用!AA31&lt;18,フラグ管理用!AA31&gt;29)),"error",IF(AND(フラグ管理用!AJ31="事業終期_R3基金・R4",フラグ管理用!AA31&lt;18),"error","")))</f>
        <v/>
      </c>
      <c r="BH31" s="211" t="str">
        <f>IF(C31="","",IF(VLOOKUP(Z31,―!$X$2:$Y$31,2,FALSE)&lt;=VLOOKUP(AA31,―!$X$2:$Y$31,2,FALSE),"","error"))</f>
        <v/>
      </c>
      <c r="BI31" s="211" t="str">
        <f t="shared" si="15"/>
        <v/>
      </c>
      <c r="BJ31" s="211" t="str">
        <f t="shared" si="18"/>
        <v/>
      </c>
      <c r="BK31" s="211" t="str">
        <f t="shared" si="16"/>
        <v/>
      </c>
      <c r="BL31" s="211" t="str">
        <f>IF(C31="","",IF(AND(フラグ管理用!AK31="予算区分_地単_通常",フラグ管理用!AF31&gt;4),"error",IF(AND(フラグ管理用!AK31="予算区分_地単_協力金等",フラグ管理用!AF31&gt;9),"error",IF(AND(フラグ管理用!AK31="予算区分_補助",フラグ管理用!AF31&lt;9),"error",""))))</f>
        <v/>
      </c>
      <c r="BM31" s="241" t="str">
        <f>フラグ管理用!AO31</f>
        <v/>
      </c>
    </row>
    <row r="32" spans="1:65" ht="409.5" x14ac:dyDescent="0.15">
      <c r="A32" s="80">
        <v>11</v>
      </c>
      <c r="B32" s="284" t="s">
        <v>7634</v>
      </c>
      <c r="C32" s="61" t="s">
        <v>215</v>
      </c>
      <c r="D32" s="61" t="s">
        <v>7477</v>
      </c>
      <c r="E32" s="62" t="s">
        <v>7487</v>
      </c>
      <c r="F32" s="146" t="str">
        <f>IF(C32="補",VLOOKUP(E32,'事業名一覧 '!$A$3:$C$55,3,FALSE),"")</f>
        <v/>
      </c>
      <c r="G32" s="63" t="s">
        <v>7524</v>
      </c>
      <c r="H32" s="154" t="s">
        <v>7476</v>
      </c>
      <c r="I32" s="63" t="s">
        <v>7530</v>
      </c>
      <c r="J32" s="63" t="s">
        <v>7476</v>
      </c>
      <c r="K32" s="63" t="s">
        <v>7477</v>
      </c>
      <c r="L32" s="62"/>
      <c r="M32" s="97">
        <f t="shared" si="1"/>
        <v>5385</v>
      </c>
      <c r="N32" s="97">
        <f t="shared" si="17"/>
        <v>5385</v>
      </c>
      <c r="O32" s="64">
        <v>5385</v>
      </c>
      <c r="P32" s="64"/>
      <c r="Q32" s="64"/>
      <c r="R32" s="64"/>
      <c r="S32" s="64"/>
      <c r="T32" s="64"/>
      <c r="U32" s="62" t="s">
        <v>7559</v>
      </c>
      <c r="V32" s="63" t="s">
        <v>7477</v>
      </c>
      <c r="W32" s="63" t="s">
        <v>7477</v>
      </c>
      <c r="X32" s="63" t="s">
        <v>7477</v>
      </c>
      <c r="Y32" s="61" t="s">
        <v>7477</v>
      </c>
      <c r="Z32" s="61" t="s">
        <v>7204</v>
      </c>
      <c r="AA32" s="61" t="s">
        <v>7213</v>
      </c>
      <c r="AB32" s="230" t="s">
        <v>7557</v>
      </c>
      <c r="AC32" s="230" t="s">
        <v>7543</v>
      </c>
      <c r="AD32" s="62"/>
      <c r="AE32" s="62"/>
      <c r="AF32" s="301"/>
      <c r="AG32" s="165" t="s">
        <v>7627</v>
      </c>
      <c r="AH32" s="274"/>
      <c r="AI32" s="226"/>
      <c r="AJ32" s="293" t="str">
        <f t="shared" si="2"/>
        <v/>
      </c>
      <c r="AK32" s="297" t="str">
        <f>IF(C32="","",IF(AND(フラグ管理用!B32=2,O32&gt;0),"error",IF(AND(フラグ管理用!B32=1,SUM(P32:R32)&gt;0),"error","")))</f>
        <v/>
      </c>
      <c r="AL32" s="289" t="str">
        <f t="shared" si="3"/>
        <v/>
      </c>
      <c r="AM32" s="235" t="str">
        <f t="shared" si="4"/>
        <v/>
      </c>
      <c r="AN32" s="211" t="str">
        <f>IF(C32="","",IF(フラグ管理用!AP32=1,"",IF(AND(フラグ管理用!C32=1,フラグ管理用!G32=1),"",IF(AND(フラグ管理用!C32=2,フラグ管理用!D32=1,フラグ管理用!G32=1),"",IF(AND(フラグ管理用!C32=2,フラグ管理用!D32=2),"","error")))))</f>
        <v/>
      </c>
      <c r="AO32" s="240" t="str">
        <f t="shared" si="5"/>
        <v/>
      </c>
      <c r="AP32" s="240" t="str">
        <f t="shared" si="6"/>
        <v/>
      </c>
      <c r="AQ32" s="240" t="str">
        <f>IF(C32="","",IF(AND(フラグ管理用!B32=1,フラグ管理用!I32&gt;0),"",IF(AND(フラグ管理用!B32=2,フラグ管理用!I32&gt;14),"","error")))</f>
        <v/>
      </c>
      <c r="AR32" s="240" t="str">
        <f>IF(C32="","",IF(PRODUCT(フラグ管理用!H32:J32)=0,"error",""))</f>
        <v/>
      </c>
      <c r="AS32" s="240" t="str">
        <f t="shared" si="7"/>
        <v/>
      </c>
      <c r="AT32" s="240" t="str">
        <f>IF(C32="","",IF(AND(フラグ管理用!G32=1,フラグ管理用!K32=1),"",IF(AND(フラグ管理用!G32=2,フラグ管理用!K32&gt;1),"","error")))</f>
        <v/>
      </c>
      <c r="AU32" s="240" t="str">
        <f>IF(C32="","",IF(AND(フラグ管理用!K32=10,ISBLANK(L32)=FALSE),"",IF(AND(フラグ管理用!K32&lt;10,ISBLANK(L32)=TRUE),"","error")))</f>
        <v/>
      </c>
      <c r="AV32" s="211" t="str">
        <f t="shared" si="8"/>
        <v/>
      </c>
      <c r="AW32" s="211" t="str">
        <f t="shared" si="9"/>
        <v/>
      </c>
      <c r="AX32" s="211" t="str">
        <f>IF(C32="","",IF(AND(フラグ管理用!D32=2,フラグ管理用!G32=1),IF(Q32&lt;&gt;0,"error",""),""))</f>
        <v/>
      </c>
      <c r="AY32" s="211" t="str">
        <f>IF(C32="","",IF(フラグ管理用!G32=2,IF(OR(O32&lt;&gt;0,P32&lt;&gt;0,R32&lt;&gt;0),"error",""),""))</f>
        <v/>
      </c>
      <c r="AZ32" s="211" t="str">
        <f t="shared" si="10"/>
        <v/>
      </c>
      <c r="BA32" s="211" t="str">
        <f t="shared" si="11"/>
        <v/>
      </c>
      <c r="BB32" s="211" t="str">
        <f t="shared" si="12"/>
        <v/>
      </c>
      <c r="BC32" s="211" t="str">
        <f>IF(C32="","",IF(フラグ管理用!Y32=2,IF(AND(フラグ管理用!C32=2,フラグ管理用!V32=1),"","error"),""))</f>
        <v/>
      </c>
      <c r="BD32" s="211" t="str">
        <f t="shared" si="13"/>
        <v/>
      </c>
      <c r="BE32" s="211" t="str">
        <f>IF(C32="","",IF(フラグ管理用!Z32=30,"error",IF(AND(フラグ管理用!AI32="事業始期_通常",フラグ管理用!Z32&lt;18),"error",IF(AND(フラグ管理用!AI32="事業始期_補助",フラグ管理用!Z32&lt;15),"error",""))))</f>
        <v/>
      </c>
      <c r="BF32" s="211" t="str">
        <f t="shared" si="14"/>
        <v/>
      </c>
      <c r="BG32" s="211" t="str">
        <f>IF(C32="","",IF(AND(フラグ管理用!AJ32="事業終期_通常",OR(フラグ管理用!AA32&lt;18,フラグ管理用!AA32&gt;29)),"error",IF(AND(フラグ管理用!AJ32="事業終期_R3基金・R4",フラグ管理用!AA32&lt;18),"error","")))</f>
        <v/>
      </c>
      <c r="BH32" s="211" t="str">
        <f>IF(C32="","",IF(VLOOKUP(Z32,―!$X$2:$Y$31,2,FALSE)&lt;=VLOOKUP(AA32,―!$X$2:$Y$31,2,FALSE),"","error"))</f>
        <v/>
      </c>
      <c r="BI32" s="211" t="str">
        <f t="shared" si="15"/>
        <v/>
      </c>
      <c r="BJ32" s="211" t="str">
        <f t="shared" si="18"/>
        <v/>
      </c>
      <c r="BK32" s="211" t="str">
        <f t="shared" si="16"/>
        <v/>
      </c>
      <c r="BL32" s="211" t="str">
        <f>IF(C32="","",IF(AND(フラグ管理用!AK32="予算区分_地単_通常",フラグ管理用!AF32&gt;4),"error",IF(AND(フラグ管理用!AK32="予算区分_地単_協力金等",フラグ管理用!AF32&gt;9),"error",IF(AND(フラグ管理用!AK32="予算区分_補助",フラグ管理用!AF32&lt;9),"error",""))))</f>
        <v/>
      </c>
      <c r="BM32" s="241" t="str">
        <f>フラグ管理用!AO32</f>
        <v/>
      </c>
    </row>
    <row r="33" spans="1:65" ht="396.75" x14ac:dyDescent="0.15">
      <c r="A33" s="80">
        <v>12</v>
      </c>
      <c r="B33" s="284" t="s">
        <v>7634</v>
      </c>
      <c r="C33" s="61" t="s">
        <v>215</v>
      </c>
      <c r="D33" s="61" t="s">
        <v>7477</v>
      </c>
      <c r="E33" s="62" t="s">
        <v>7488</v>
      </c>
      <c r="F33" s="146" t="str">
        <f>IF(C33="補",VLOOKUP(E33,'事業名一覧 '!$A$3:$C$55,3,FALSE),"")</f>
        <v/>
      </c>
      <c r="G33" s="63" t="s">
        <v>7524</v>
      </c>
      <c r="H33" s="154" t="s">
        <v>7476</v>
      </c>
      <c r="I33" s="63" t="s">
        <v>7527</v>
      </c>
      <c r="J33" s="63" t="s">
        <v>7476</v>
      </c>
      <c r="K33" s="63" t="s">
        <v>7477</v>
      </c>
      <c r="L33" s="62"/>
      <c r="M33" s="97">
        <f t="shared" si="1"/>
        <v>4974</v>
      </c>
      <c r="N33" s="97">
        <f t="shared" si="17"/>
        <v>4974</v>
      </c>
      <c r="O33" s="64">
        <v>4974</v>
      </c>
      <c r="P33" s="64"/>
      <c r="Q33" s="64"/>
      <c r="R33" s="64"/>
      <c r="S33" s="64"/>
      <c r="T33" s="64"/>
      <c r="U33" s="62" t="s">
        <v>7560</v>
      </c>
      <c r="V33" s="63" t="s">
        <v>7477</v>
      </c>
      <c r="W33" s="63" t="s">
        <v>7477</v>
      </c>
      <c r="X33" s="63" t="s">
        <v>7477</v>
      </c>
      <c r="Y33" s="61" t="s">
        <v>7477</v>
      </c>
      <c r="Z33" s="61" t="s">
        <v>7204</v>
      </c>
      <c r="AA33" s="61" t="s">
        <v>7213</v>
      </c>
      <c r="AB33" s="230" t="s">
        <v>7557</v>
      </c>
      <c r="AC33" s="230" t="s">
        <v>7543</v>
      </c>
      <c r="AD33" s="62"/>
      <c r="AE33" s="62"/>
      <c r="AF33" s="301"/>
      <c r="AG33" s="165" t="s">
        <v>7627</v>
      </c>
      <c r="AH33" s="274"/>
      <c r="AI33" s="226"/>
      <c r="AJ33" s="293" t="str">
        <f t="shared" si="2"/>
        <v/>
      </c>
      <c r="AK33" s="297" t="str">
        <f>IF(C33="","",IF(AND(フラグ管理用!B33=2,O33&gt;0),"error",IF(AND(フラグ管理用!B33=1,SUM(P33:R33)&gt;0),"error","")))</f>
        <v/>
      </c>
      <c r="AL33" s="289" t="str">
        <f t="shared" si="3"/>
        <v/>
      </c>
      <c r="AM33" s="235" t="str">
        <f t="shared" si="4"/>
        <v/>
      </c>
      <c r="AN33" s="211" t="str">
        <f>IF(C33="","",IF(フラグ管理用!AP33=1,"",IF(AND(フラグ管理用!C33=1,フラグ管理用!G33=1),"",IF(AND(フラグ管理用!C33=2,フラグ管理用!D33=1,フラグ管理用!G33=1),"",IF(AND(フラグ管理用!C33=2,フラグ管理用!D33=2),"","error")))))</f>
        <v/>
      </c>
      <c r="AO33" s="240" t="str">
        <f t="shared" si="5"/>
        <v/>
      </c>
      <c r="AP33" s="240" t="str">
        <f t="shared" si="6"/>
        <v/>
      </c>
      <c r="AQ33" s="240" t="str">
        <f>IF(C33="","",IF(AND(フラグ管理用!B33=1,フラグ管理用!I33&gt;0),"",IF(AND(フラグ管理用!B33=2,フラグ管理用!I33&gt;14),"","error")))</f>
        <v/>
      </c>
      <c r="AR33" s="240" t="str">
        <f>IF(C33="","",IF(PRODUCT(フラグ管理用!H33:J33)=0,"error",""))</f>
        <v/>
      </c>
      <c r="AS33" s="240" t="str">
        <f t="shared" si="7"/>
        <v/>
      </c>
      <c r="AT33" s="240" t="str">
        <f>IF(C33="","",IF(AND(フラグ管理用!G33=1,フラグ管理用!K33=1),"",IF(AND(フラグ管理用!G33=2,フラグ管理用!K33&gt;1),"","error")))</f>
        <v/>
      </c>
      <c r="AU33" s="240" t="str">
        <f>IF(C33="","",IF(AND(フラグ管理用!K33=10,ISBLANK(L33)=FALSE),"",IF(AND(フラグ管理用!K33&lt;10,ISBLANK(L33)=TRUE),"","error")))</f>
        <v/>
      </c>
      <c r="AV33" s="211" t="str">
        <f t="shared" si="8"/>
        <v/>
      </c>
      <c r="AW33" s="211" t="str">
        <f t="shared" si="9"/>
        <v/>
      </c>
      <c r="AX33" s="211" t="str">
        <f>IF(C33="","",IF(AND(フラグ管理用!D33=2,フラグ管理用!G33=1),IF(Q33&lt;&gt;0,"error",""),""))</f>
        <v/>
      </c>
      <c r="AY33" s="211" t="str">
        <f>IF(C33="","",IF(フラグ管理用!G33=2,IF(OR(O33&lt;&gt;0,P33&lt;&gt;0,R33&lt;&gt;0),"error",""),""))</f>
        <v/>
      </c>
      <c r="AZ33" s="211" t="str">
        <f t="shared" si="10"/>
        <v/>
      </c>
      <c r="BA33" s="211" t="str">
        <f t="shared" si="11"/>
        <v/>
      </c>
      <c r="BB33" s="211" t="str">
        <f t="shared" si="12"/>
        <v/>
      </c>
      <c r="BC33" s="211" t="str">
        <f>IF(C33="","",IF(フラグ管理用!Y33=2,IF(AND(フラグ管理用!C33=2,フラグ管理用!V33=1),"","error"),""))</f>
        <v/>
      </c>
      <c r="BD33" s="211" t="str">
        <f t="shared" si="13"/>
        <v/>
      </c>
      <c r="BE33" s="211" t="str">
        <f>IF(C33="","",IF(フラグ管理用!Z33=30,"error",IF(AND(フラグ管理用!AI33="事業始期_通常",フラグ管理用!Z33&lt;18),"error",IF(AND(フラグ管理用!AI33="事業始期_補助",フラグ管理用!Z33&lt;15),"error",""))))</f>
        <v/>
      </c>
      <c r="BF33" s="211" t="str">
        <f t="shared" si="14"/>
        <v/>
      </c>
      <c r="BG33" s="211" t="str">
        <f>IF(C33="","",IF(AND(フラグ管理用!AJ33="事業終期_通常",OR(フラグ管理用!AA33&lt;18,フラグ管理用!AA33&gt;29)),"error",IF(AND(フラグ管理用!AJ33="事業終期_R3基金・R4",フラグ管理用!AA33&lt;18),"error","")))</f>
        <v/>
      </c>
      <c r="BH33" s="211" t="str">
        <f>IF(C33="","",IF(VLOOKUP(Z33,―!$X$2:$Y$31,2,FALSE)&lt;=VLOOKUP(AA33,―!$X$2:$Y$31,2,FALSE),"","error"))</f>
        <v/>
      </c>
      <c r="BI33" s="211" t="str">
        <f t="shared" si="15"/>
        <v/>
      </c>
      <c r="BJ33" s="211" t="str">
        <f t="shared" si="18"/>
        <v/>
      </c>
      <c r="BK33" s="211" t="str">
        <f t="shared" si="16"/>
        <v/>
      </c>
      <c r="BL33" s="211" t="str">
        <f>IF(C33="","",IF(AND(フラグ管理用!AK33="予算区分_地単_通常",フラグ管理用!AF33&gt;4),"error",IF(AND(フラグ管理用!AK33="予算区分_地単_協力金等",フラグ管理用!AF33&gt;9),"error",IF(AND(フラグ管理用!AK33="予算区分_補助",フラグ管理用!AF33&lt;9),"error",""))))</f>
        <v/>
      </c>
      <c r="BM33" s="241" t="str">
        <f>フラグ管理用!AO33</f>
        <v/>
      </c>
    </row>
    <row r="34" spans="1:65" s="3" customFormat="1" ht="189.75" x14ac:dyDescent="0.15">
      <c r="A34" s="80">
        <v>13</v>
      </c>
      <c r="B34" s="284" t="s">
        <v>7634</v>
      </c>
      <c r="C34" s="61" t="s">
        <v>215</v>
      </c>
      <c r="D34" s="61" t="s">
        <v>7477</v>
      </c>
      <c r="E34" s="62" t="s">
        <v>7489</v>
      </c>
      <c r="F34" s="146" t="str">
        <f>IF(C34="補",VLOOKUP(E34,'事業名一覧 '!$A$3:$C$55,3,FALSE),"")</f>
        <v/>
      </c>
      <c r="G34" s="63" t="s">
        <v>7524</v>
      </c>
      <c r="H34" s="154" t="s">
        <v>7476</v>
      </c>
      <c r="I34" s="63" t="s">
        <v>7531</v>
      </c>
      <c r="J34" s="63" t="s">
        <v>7476</v>
      </c>
      <c r="K34" s="63" t="s">
        <v>7477</v>
      </c>
      <c r="L34" s="62"/>
      <c r="M34" s="97">
        <f t="shared" si="1"/>
        <v>3257</v>
      </c>
      <c r="N34" s="97">
        <f t="shared" si="17"/>
        <v>3257</v>
      </c>
      <c r="O34" s="64">
        <v>3257</v>
      </c>
      <c r="P34" s="64"/>
      <c r="Q34" s="64"/>
      <c r="R34" s="64"/>
      <c r="S34" s="64"/>
      <c r="T34" s="64"/>
      <c r="U34" s="62" t="s">
        <v>7561</v>
      </c>
      <c r="V34" s="63" t="s">
        <v>7477</v>
      </c>
      <c r="W34" s="63" t="s">
        <v>7477</v>
      </c>
      <c r="X34" s="63" t="s">
        <v>7477</v>
      </c>
      <c r="Y34" s="61" t="s">
        <v>7477</v>
      </c>
      <c r="Z34" s="61" t="s">
        <v>7541</v>
      </c>
      <c r="AA34" s="61" t="s">
        <v>7213</v>
      </c>
      <c r="AB34" s="230" t="s">
        <v>7562</v>
      </c>
      <c r="AC34" s="230" t="s">
        <v>7543</v>
      </c>
      <c r="AD34" s="62"/>
      <c r="AE34" s="62"/>
      <c r="AF34" s="301"/>
      <c r="AG34" s="165" t="s">
        <v>7627</v>
      </c>
      <c r="AH34" s="274"/>
      <c r="AI34" s="226"/>
      <c r="AJ34" s="293" t="str">
        <f t="shared" si="2"/>
        <v/>
      </c>
      <c r="AK34" s="297" t="str">
        <f>IF(C34="","",IF(AND(フラグ管理用!B34=2,O34&gt;0),"error",IF(AND(フラグ管理用!B34=1,SUM(P34:R34)&gt;0),"error","")))</f>
        <v/>
      </c>
      <c r="AL34" s="289" t="str">
        <f t="shared" si="3"/>
        <v/>
      </c>
      <c r="AM34" s="235" t="str">
        <f t="shared" si="4"/>
        <v/>
      </c>
      <c r="AN34" s="211" t="str">
        <f>IF(C34="","",IF(フラグ管理用!AP34=1,"",IF(AND(フラグ管理用!C34=1,フラグ管理用!G34=1),"",IF(AND(フラグ管理用!C34=2,フラグ管理用!D34=1,フラグ管理用!G34=1),"",IF(AND(フラグ管理用!C34=2,フラグ管理用!D34=2),"","error")))))</f>
        <v/>
      </c>
      <c r="AO34" s="240" t="str">
        <f t="shared" si="5"/>
        <v/>
      </c>
      <c r="AP34" s="240" t="str">
        <f t="shared" si="6"/>
        <v/>
      </c>
      <c r="AQ34" s="240" t="str">
        <f>IF(C34="","",IF(AND(フラグ管理用!B34=1,フラグ管理用!I34&gt;0),"",IF(AND(フラグ管理用!B34=2,フラグ管理用!I34&gt;14),"","error")))</f>
        <v/>
      </c>
      <c r="AR34" s="240" t="str">
        <f>IF(C34="","",IF(PRODUCT(フラグ管理用!H34:J34)=0,"error",""))</f>
        <v/>
      </c>
      <c r="AS34" s="240" t="str">
        <f t="shared" si="7"/>
        <v/>
      </c>
      <c r="AT34" s="240" t="str">
        <f>IF(C34="","",IF(AND(フラグ管理用!G34=1,フラグ管理用!K34=1),"",IF(AND(フラグ管理用!G34=2,フラグ管理用!K34&gt;1),"","error")))</f>
        <v/>
      </c>
      <c r="AU34" s="240" t="str">
        <f>IF(C34="","",IF(AND(フラグ管理用!K34=10,ISBLANK(L34)=FALSE),"",IF(AND(フラグ管理用!K34&lt;10,ISBLANK(L34)=TRUE),"","error")))</f>
        <v/>
      </c>
      <c r="AV34" s="211" t="str">
        <f t="shared" si="8"/>
        <v/>
      </c>
      <c r="AW34" s="211" t="str">
        <f t="shared" si="9"/>
        <v/>
      </c>
      <c r="AX34" s="211" t="str">
        <f>IF(C34="","",IF(AND(フラグ管理用!D34=2,フラグ管理用!G34=1),IF(Q34&lt;&gt;0,"error",""),""))</f>
        <v/>
      </c>
      <c r="AY34" s="211" t="str">
        <f>IF(C34="","",IF(フラグ管理用!G34=2,IF(OR(O34&lt;&gt;0,P34&lt;&gt;0,R34&lt;&gt;0),"error",""),""))</f>
        <v/>
      </c>
      <c r="AZ34" s="211" t="str">
        <f t="shared" si="10"/>
        <v/>
      </c>
      <c r="BA34" s="211" t="str">
        <f t="shared" si="11"/>
        <v/>
      </c>
      <c r="BB34" s="211" t="str">
        <f t="shared" si="12"/>
        <v/>
      </c>
      <c r="BC34" s="211" t="str">
        <f>IF(C34="","",IF(フラグ管理用!Y34=2,IF(AND(フラグ管理用!C34=2,フラグ管理用!V34=1),"","error"),""))</f>
        <v/>
      </c>
      <c r="BD34" s="211" t="str">
        <f t="shared" si="13"/>
        <v/>
      </c>
      <c r="BE34" s="211" t="str">
        <f>IF(C34="","",IF(フラグ管理用!Z34=30,"error",IF(AND(フラグ管理用!AI34="事業始期_通常",フラグ管理用!Z34&lt;18),"error",IF(AND(フラグ管理用!AI34="事業始期_補助",フラグ管理用!Z34&lt;15),"error",""))))</f>
        <v/>
      </c>
      <c r="BF34" s="211" t="str">
        <f t="shared" si="14"/>
        <v/>
      </c>
      <c r="BG34" s="211" t="str">
        <f>IF(C34="","",IF(AND(フラグ管理用!AJ34="事業終期_通常",OR(フラグ管理用!AA34&lt;18,フラグ管理用!AA34&gt;29)),"error",IF(AND(フラグ管理用!AJ34="事業終期_R3基金・R4",フラグ管理用!AA34&lt;18),"error","")))</f>
        <v/>
      </c>
      <c r="BH34" s="211" t="str">
        <f>IF(C34="","",IF(VLOOKUP(Z34,―!$X$2:$Y$31,2,FALSE)&lt;=VLOOKUP(AA34,―!$X$2:$Y$31,2,FALSE),"","error"))</f>
        <v/>
      </c>
      <c r="BI34" s="211" t="str">
        <f t="shared" si="15"/>
        <v/>
      </c>
      <c r="BJ34" s="211" t="str">
        <f t="shared" si="18"/>
        <v/>
      </c>
      <c r="BK34" s="211" t="str">
        <f t="shared" si="16"/>
        <v/>
      </c>
      <c r="BL34" s="211" t="str">
        <f>IF(C34="","",IF(AND(フラグ管理用!AK34="予算区分_地単_通常",フラグ管理用!AF34&gt;4),"error",IF(AND(フラグ管理用!AK34="予算区分_地単_協力金等",フラグ管理用!AF34&gt;9),"error",IF(AND(フラグ管理用!AK34="予算区分_補助",フラグ管理用!AF34&lt;9),"error",""))))</f>
        <v/>
      </c>
      <c r="BM34" s="241" t="str">
        <f>フラグ管理用!AO34</f>
        <v/>
      </c>
    </row>
    <row r="35" spans="1:65" s="3" customFormat="1" ht="120.75" x14ac:dyDescent="0.15">
      <c r="A35" s="80">
        <v>14</v>
      </c>
      <c r="B35" s="284" t="s">
        <v>7634</v>
      </c>
      <c r="C35" s="61" t="s">
        <v>215</v>
      </c>
      <c r="D35" s="61" t="s">
        <v>7477</v>
      </c>
      <c r="E35" s="62" t="s">
        <v>7490</v>
      </c>
      <c r="F35" s="146" t="str">
        <f>IF(C35="補",VLOOKUP(E35,'事業名一覧 '!$A$3:$C$55,3,FALSE),"")</f>
        <v/>
      </c>
      <c r="G35" s="63" t="s">
        <v>7524</v>
      </c>
      <c r="H35" s="154" t="s">
        <v>7476</v>
      </c>
      <c r="I35" s="63" t="s">
        <v>7528</v>
      </c>
      <c r="J35" s="63" t="s">
        <v>7476</v>
      </c>
      <c r="K35" s="63" t="s">
        <v>7477</v>
      </c>
      <c r="L35" s="62"/>
      <c r="M35" s="97">
        <f t="shared" si="1"/>
        <v>702</v>
      </c>
      <c r="N35" s="97">
        <f t="shared" si="17"/>
        <v>702</v>
      </c>
      <c r="O35" s="64">
        <v>702</v>
      </c>
      <c r="P35" s="64"/>
      <c r="Q35" s="64"/>
      <c r="R35" s="64"/>
      <c r="S35" s="64"/>
      <c r="T35" s="64"/>
      <c r="U35" s="62" t="s">
        <v>7638</v>
      </c>
      <c r="V35" s="63" t="s">
        <v>7477</v>
      </c>
      <c r="W35" s="63" t="s">
        <v>7477</v>
      </c>
      <c r="X35" s="63" t="s">
        <v>7477</v>
      </c>
      <c r="Y35" s="61" t="s">
        <v>7477</v>
      </c>
      <c r="Z35" s="61" t="s">
        <v>7204</v>
      </c>
      <c r="AA35" s="61" t="s">
        <v>7213</v>
      </c>
      <c r="AB35" s="230" t="s">
        <v>7564</v>
      </c>
      <c r="AC35" s="230" t="s">
        <v>7543</v>
      </c>
      <c r="AD35" s="62"/>
      <c r="AE35" s="62"/>
      <c r="AF35" s="301"/>
      <c r="AG35" s="165" t="s">
        <v>7627</v>
      </c>
      <c r="AH35" s="274"/>
      <c r="AI35" s="226"/>
      <c r="AJ35" s="293" t="str">
        <f t="shared" si="2"/>
        <v/>
      </c>
      <c r="AK35" s="297" t="str">
        <f>IF(C35="","",IF(AND(フラグ管理用!B35=2,O35&gt;0),"error",IF(AND(フラグ管理用!B35=1,SUM(P35:R35)&gt;0),"error","")))</f>
        <v/>
      </c>
      <c r="AL35" s="289" t="str">
        <f t="shared" si="3"/>
        <v/>
      </c>
      <c r="AM35" s="235" t="str">
        <f t="shared" si="4"/>
        <v/>
      </c>
      <c r="AN35" s="211" t="str">
        <f>IF(C35="","",IF(フラグ管理用!AP35=1,"",IF(AND(フラグ管理用!C35=1,フラグ管理用!G35=1),"",IF(AND(フラグ管理用!C35=2,フラグ管理用!D35=1,フラグ管理用!G35=1),"",IF(AND(フラグ管理用!C35=2,フラグ管理用!D35=2),"","error")))))</f>
        <v/>
      </c>
      <c r="AO35" s="240" t="str">
        <f t="shared" si="5"/>
        <v/>
      </c>
      <c r="AP35" s="240" t="str">
        <f t="shared" si="6"/>
        <v/>
      </c>
      <c r="AQ35" s="240" t="str">
        <f>IF(C35="","",IF(AND(フラグ管理用!B35=1,フラグ管理用!I35&gt;0),"",IF(AND(フラグ管理用!B35=2,フラグ管理用!I35&gt;14),"","error")))</f>
        <v/>
      </c>
      <c r="AR35" s="240" t="str">
        <f>IF(C35="","",IF(PRODUCT(フラグ管理用!H35:J35)=0,"error",""))</f>
        <v/>
      </c>
      <c r="AS35" s="240" t="str">
        <f t="shared" si="7"/>
        <v/>
      </c>
      <c r="AT35" s="240" t="str">
        <f>IF(C35="","",IF(AND(フラグ管理用!G35=1,フラグ管理用!K35=1),"",IF(AND(フラグ管理用!G35=2,フラグ管理用!K35&gt;1),"","error")))</f>
        <v/>
      </c>
      <c r="AU35" s="240" t="str">
        <f>IF(C35="","",IF(AND(フラグ管理用!K35=10,ISBLANK(L35)=FALSE),"",IF(AND(フラグ管理用!K35&lt;10,ISBLANK(L35)=TRUE),"","error")))</f>
        <v/>
      </c>
      <c r="AV35" s="211" t="str">
        <f t="shared" si="8"/>
        <v/>
      </c>
      <c r="AW35" s="211" t="str">
        <f t="shared" si="9"/>
        <v/>
      </c>
      <c r="AX35" s="211" t="str">
        <f>IF(C35="","",IF(AND(フラグ管理用!D35=2,フラグ管理用!G35=1),IF(Q35&lt;&gt;0,"error",""),""))</f>
        <v/>
      </c>
      <c r="AY35" s="211" t="str">
        <f>IF(C35="","",IF(フラグ管理用!G35=2,IF(OR(O35&lt;&gt;0,P35&lt;&gt;0,R35&lt;&gt;0),"error",""),""))</f>
        <v/>
      </c>
      <c r="AZ35" s="211" t="str">
        <f t="shared" si="10"/>
        <v/>
      </c>
      <c r="BA35" s="211" t="str">
        <f t="shared" si="11"/>
        <v/>
      </c>
      <c r="BB35" s="211" t="str">
        <f t="shared" si="12"/>
        <v/>
      </c>
      <c r="BC35" s="211" t="str">
        <f>IF(C35="","",IF(フラグ管理用!Y35=2,IF(AND(フラグ管理用!C35=2,フラグ管理用!V35=1),"","error"),""))</f>
        <v/>
      </c>
      <c r="BD35" s="211" t="str">
        <f t="shared" si="13"/>
        <v/>
      </c>
      <c r="BE35" s="211" t="str">
        <f>IF(C35="","",IF(フラグ管理用!Z35=30,"error",IF(AND(フラグ管理用!AI35="事業始期_通常",フラグ管理用!Z35&lt;18),"error",IF(AND(フラグ管理用!AI35="事業始期_補助",フラグ管理用!Z35&lt;15),"error",""))))</f>
        <v/>
      </c>
      <c r="BF35" s="211" t="str">
        <f t="shared" si="14"/>
        <v/>
      </c>
      <c r="BG35" s="211" t="str">
        <f>IF(C35="","",IF(AND(フラグ管理用!AJ35="事業終期_通常",OR(フラグ管理用!AA35&lt;18,フラグ管理用!AA35&gt;29)),"error",IF(AND(フラグ管理用!AJ35="事業終期_R3基金・R4",フラグ管理用!AA35&lt;18),"error","")))</f>
        <v/>
      </c>
      <c r="BH35" s="211" t="str">
        <f>IF(C35="","",IF(VLOOKUP(Z35,―!$X$2:$Y$31,2,FALSE)&lt;=VLOOKUP(AA35,―!$X$2:$Y$31,2,FALSE),"","error"))</f>
        <v/>
      </c>
      <c r="BI35" s="211" t="str">
        <f t="shared" si="15"/>
        <v/>
      </c>
      <c r="BJ35" s="211" t="str">
        <f t="shared" si="18"/>
        <v/>
      </c>
      <c r="BK35" s="211" t="str">
        <f t="shared" si="16"/>
        <v/>
      </c>
      <c r="BL35" s="211" t="str">
        <f>IF(C35="","",IF(AND(フラグ管理用!AK35="予算区分_地単_通常",フラグ管理用!AF35&gt;4),"error",IF(AND(フラグ管理用!AK35="予算区分_地単_協力金等",フラグ管理用!AF35&gt;9),"error",IF(AND(フラグ管理用!AK35="予算区分_補助",フラグ管理用!AF35&lt;9),"error",""))))</f>
        <v/>
      </c>
      <c r="BM35" s="241" t="str">
        <f>フラグ管理用!AO35</f>
        <v/>
      </c>
    </row>
    <row r="36" spans="1:65" s="3" customFormat="1" ht="327.75" x14ac:dyDescent="0.15">
      <c r="A36" s="80">
        <v>15</v>
      </c>
      <c r="B36" s="284" t="s">
        <v>7634</v>
      </c>
      <c r="C36" s="61" t="s">
        <v>215</v>
      </c>
      <c r="D36" s="61" t="s">
        <v>7477</v>
      </c>
      <c r="E36" s="62" t="s">
        <v>7491</v>
      </c>
      <c r="F36" s="146" t="str">
        <f>IF(C36="補",VLOOKUP(E36,'事業名一覧 '!$A$3:$C$55,3,FALSE),"")</f>
        <v/>
      </c>
      <c r="G36" s="63" t="s">
        <v>7524</v>
      </c>
      <c r="H36" s="154" t="s">
        <v>7476</v>
      </c>
      <c r="I36" s="63" t="s">
        <v>7530</v>
      </c>
      <c r="J36" s="63" t="s">
        <v>7476</v>
      </c>
      <c r="K36" s="63" t="s">
        <v>7477</v>
      </c>
      <c r="L36" s="62"/>
      <c r="M36" s="97">
        <f t="shared" si="1"/>
        <v>2738</v>
      </c>
      <c r="N36" s="97">
        <f t="shared" si="17"/>
        <v>2738</v>
      </c>
      <c r="O36" s="64">
        <v>2738</v>
      </c>
      <c r="P36" s="64"/>
      <c r="Q36" s="64"/>
      <c r="R36" s="64"/>
      <c r="S36" s="64"/>
      <c r="T36" s="64"/>
      <c r="U36" s="62" t="s">
        <v>7565</v>
      </c>
      <c r="V36" s="63" t="s">
        <v>7477</v>
      </c>
      <c r="W36" s="63" t="s">
        <v>7477</v>
      </c>
      <c r="X36" s="63" t="s">
        <v>7477</v>
      </c>
      <c r="Y36" s="61" t="s">
        <v>7477</v>
      </c>
      <c r="Z36" s="61" t="s">
        <v>7204</v>
      </c>
      <c r="AA36" s="61" t="s">
        <v>7210</v>
      </c>
      <c r="AB36" s="230" t="s">
        <v>7566</v>
      </c>
      <c r="AC36" s="230" t="s">
        <v>7543</v>
      </c>
      <c r="AD36" s="62"/>
      <c r="AE36" s="62"/>
      <c r="AF36" s="301"/>
      <c r="AG36" s="165" t="s">
        <v>7627</v>
      </c>
      <c r="AH36" s="274"/>
      <c r="AI36" s="226"/>
      <c r="AJ36" s="293" t="str">
        <f t="shared" si="2"/>
        <v/>
      </c>
      <c r="AK36" s="297" t="str">
        <f>IF(C36="","",IF(AND(フラグ管理用!B36=2,O36&gt;0),"error",IF(AND(フラグ管理用!B36=1,SUM(P36:R36)&gt;0),"error","")))</f>
        <v/>
      </c>
      <c r="AL36" s="289" t="str">
        <f t="shared" si="3"/>
        <v/>
      </c>
      <c r="AM36" s="235" t="str">
        <f t="shared" si="4"/>
        <v/>
      </c>
      <c r="AN36" s="211" t="str">
        <f>IF(C36="","",IF(フラグ管理用!AP36=1,"",IF(AND(フラグ管理用!C36=1,フラグ管理用!G36=1),"",IF(AND(フラグ管理用!C36=2,フラグ管理用!D36=1,フラグ管理用!G36=1),"",IF(AND(フラグ管理用!C36=2,フラグ管理用!D36=2),"","error")))))</f>
        <v/>
      </c>
      <c r="AO36" s="240" t="str">
        <f t="shared" si="5"/>
        <v/>
      </c>
      <c r="AP36" s="240" t="str">
        <f t="shared" si="6"/>
        <v/>
      </c>
      <c r="AQ36" s="240" t="str">
        <f>IF(C36="","",IF(AND(フラグ管理用!B36=1,フラグ管理用!I36&gt;0),"",IF(AND(フラグ管理用!B36=2,フラグ管理用!I36&gt;14),"","error")))</f>
        <v/>
      </c>
      <c r="AR36" s="240" t="str">
        <f>IF(C36="","",IF(PRODUCT(フラグ管理用!H36:J36)=0,"error",""))</f>
        <v/>
      </c>
      <c r="AS36" s="240" t="str">
        <f t="shared" si="7"/>
        <v/>
      </c>
      <c r="AT36" s="240" t="str">
        <f>IF(C36="","",IF(AND(フラグ管理用!G36=1,フラグ管理用!K36=1),"",IF(AND(フラグ管理用!G36=2,フラグ管理用!K36&gt;1),"","error")))</f>
        <v/>
      </c>
      <c r="AU36" s="240" t="str">
        <f>IF(C36="","",IF(AND(フラグ管理用!K36=10,ISBLANK(L36)=FALSE),"",IF(AND(フラグ管理用!K36&lt;10,ISBLANK(L36)=TRUE),"","error")))</f>
        <v/>
      </c>
      <c r="AV36" s="211" t="str">
        <f t="shared" si="8"/>
        <v/>
      </c>
      <c r="AW36" s="211" t="str">
        <f t="shared" si="9"/>
        <v/>
      </c>
      <c r="AX36" s="211" t="str">
        <f>IF(C36="","",IF(AND(フラグ管理用!D36=2,フラグ管理用!G36=1),IF(Q36&lt;&gt;0,"error",""),""))</f>
        <v/>
      </c>
      <c r="AY36" s="211" t="str">
        <f>IF(C36="","",IF(フラグ管理用!G36=2,IF(OR(O36&lt;&gt;0,P36&lt;&gt;0,R36&lt;&gt;0),"error",""),""))</f>
        <v/>
      </c>
      <c r="AZ36" s="211" t="str">
        <f t="shared" si="10"/>
        <v/>
      </c>
      <c r="BA36" s="211" t="str">
        <f t="shared" si="11"/>
        <v/>
      </c>
      <c r="BB36" s="211" t="str">
        <f t="shared" si="12"/>
        <v/>
      </c>
      <c r="BC36" s="211" t="str">
        <f>IF(C36="","",IF(フラグ管理用!Y36=2,IF(AND(フラグ管理用!C36=2,フラグ管理用!V36=1),"","error"),""))</f>
        <v/>
      </c>
      <c r="BD36" s="211" t="str">
        <f t="shared" si="13"/>
        <v/>
      </c>
      <c r="BE36" s="211" t="str">
        <f>IF(C36="","",IF(フラグ管理用!Z36=30,"error",IF(AND(フラグ管理用!AI36="事業始期_通常",フラグ管理用!Z36&lt;18),"error",IF(AND(フラグ管理用!AI36="事業始期_補助",フラグ管理用!Z36&lt;15),"error",""))))</f>
        <v/>
      </c>
      <c r="BF36" s="211" t="str">
        <f t="shared" si="14"/>
        <v/>
      </c>
      <c r="BG36" s="211" t="str">
        <f>IF(C36="","",IF(AND(フラグ管理用!AJ36="事業終期_通常",OR(フラグ管理用!AA36&lt;18,フラグ管理用!AA36&gt;29)),"error",IF(AND(フラグ管理用!AJ36="事業終期_R3基金・R4",フラグ管理用!AA36&lt;18),"error","")))</f>
        <v/>
      </c>
      <c r="BH36" s="211" t="str">
        <f>IF(C36="","",IF(VLOOKUP(Z36,―!$X$2:$Y$31,2,FALSE)&lt;=VLOOKUP(AA36,―!$X$2:$Y$31,2,FALSE),"","error"))</f>
        <v/>
      </c>
      <c r="BI36" s="211" t="str">
        <f t="shared" si="15"/>
        <v/>
      </c>
      <c r="BJ36" s="211" t="str">
        <f t="shared" si="18"/>
        <v/>
      </c>
      <c r="BK36" s="211" t="str">
        <f t="shared" si="16"/>
        <v/>
      </c>
      <c r="BL36" s="211" t="str">
        <f>IF(C36="","",IF(AND(フラグ管理用!AK36="予算区分_地単_通常",フラグ管理用!AF36&gt;4),"error",IF(AND(フラグ管理用!AK36="予算区分_地単_協力金等",フラグ管理用!AF36&gt;9),"error",IF(AND(フラグ管理用!AK36="予算区分_補助",フラグ管理用!AF36&lt;9),"error",""))))</f>
        <v/>
      </c>
      <c r="BM36" s="241" t="str">
        <f>フラグ管理用!AO36</f>
        <v/>
      </c>
    </row>
    <row r="37" spans="1:65" s="3" customFormat="1" ht="276" x14ac:dyDescent="0.15">
      <c r="A37" s="80">
        <v>16</v>
      </c>
      <c r="B37" s="284" t="s">
        <v>7634</v>
      </c>
      <c r="C37" s="61" t="s">
        <v>215</v>
      </c>
      <c r="D37" s="61" t="s">
        <v>7477</v>
      </c>
      <c r="E37" s="62" t="s">
        <v>7492</v>
      </c>
      <c r="F37" s="146" t="str">
        <f>IF(C37="補",VLOOKUP(E37,'事業名一覧 '!$A$3:$C$55,3,FALSE),"")</f>
        <v/>
      </c>
      <c r="G37" s="63" t="s">
        <v>7524</v>
      </c>
      <c r="H37" s="154" t="s">
        <v>7476</v>
      </c>
      <c r="I37" s="63" t="s">
        <v>7530</v>
      </c>
      <c r="J37" s="63" t="s">
        <v>7476</v>
      </c>
      <c r="K37" s="63" t="s">
        <v>7477</v>
      </c>
      <c r="L37" s="62"/>
      <c r="M37" s="97">
        <f t="shared" si="1"/>
        <v>3795</v>
      </c>
      <c r="N37" s="97">
        <f t="shared" si="17"/>
        <v>3795</v>
      </c>
      <c r="O37" s="64">
        <v>3795</v>
      </c>
      <c r="P37" s="64"/>
      <c r="Q37" s="64"/>
      <c r="R37" s="64"/>
      <c r="S37" s="64"/>
      <c r="T37" s="64"/>
      <c r="U37" s="62" t="s">
        <v>7567</v>
      </c>
      <c r="V37" s="63" t="s">
        <v>7477</v>
      </c>
      <c r="W37" s="63" t="s">
        <v>7477</v>
      </c>
      <c r="X37" s="63" t="s">
        <v>7477</v>
      </c>
      <c r="Y37" s="61" t="s">
        <v>7477</v>
      </c>
      <c r="Z37" s="61" t="s">
        <v>7204</v>
      </c>
      <c r="AA37" s="61" t="s">
        <v>7210</v>
      </c>
      <c r="AB37" s="230" t="s">
        <v>7568</v>
      </c>
      <c r="AC37" s="230" t="s">
        <v>7543</v>
      </c>
      <c r="AD37" s="62"/>
      <c r="AE37" s="62"/>
      <c r="AF37" s="301"/>
      <c r="AG37" s="165" t="s">
        <v>7627</v>
      </c>
      <c r="AH37" s="274"/>
      <c r="AI37" s="226"/>
      <c r="AJ37" s="293" t="str">
        <f t="shared" si="2"/>
        <v/>
      </c>
      <c r="AK37" s="297" t="str">
        <f>IF(C37="","",IF(AND(フラグ管理用!B37=2,O37&gt;0),"error",IF(AND(フラグ管理用!B37=1,SUM(P37:R37)&gt;0),"error","")))</f>
        <v/>
      </c>
      <c r="AL37" s="289" t="str">
        <f t="shared" si="3"/>
        <v/>
      </c>
      <c r="AM37" s="235" t="str">
        <f t="shared" si="4"/>
        <v/>
      </c>
      <c r="AN37" s="211" t="str">
        <f>IF(C37="","",IF(フラグ管理用!AP37=1,"",IF(AND(フラグ管理用!C37=1,フラグ管理用!G37=1),"",IF(AND(フラグ管理用!C37=2,フラグ管理用!D37=1,フラグ管理用!G37=1),"",IF(AND(フラグ管理用!C37=2,フラグ管理用!D37=2),"","error")))))</f>
        <v/>
      </c>
      <c r="AO37" s="240" t="str">
        <f t="shared" si="5"/>
        <v/>
      </c>
      <c r="AP37" s="240" t="str">
        <f t="shared" si="6"/>
        <v/>
      </c>
      <c r="AQ37" s="240" t="str">
        <f>IF(C37="","",IF(AND(フラグ管理用!B37=1,フラグ管理用!I37&gt;0),"",IF(AND(フラグ管理用!B37=2,フラグ管理用!I37&gt;14),"","error")))</f>
        <v/>
      </c>
      <c r="AR37" s="240" t="str">
        <f>IF(C37="","",IF(PRODUCT(フラグ管理用!H37:J37)=0,"error",""))</f>
        <v/>
      </c>
      <c r="AS37" s="240" t="str">
        <f t="shared" si="7"/>
        <v/>
      </c>
      <c r="AT37" s="240" t="str">
        <f>IF(C37="","",IF(AND(フラグ管理用!G37=1,フラグ管理用!K37=1),"",IF(AND(フラグ管理用!G37=2,フラグ管理用!K37&gt;1),"","error")))</f>
        <v/>
      </c>
      <c r="AU37" s="240" t="str">
        <f>IF(C37="","",IF(AND(フラグ管理用!K37=10,ISBLANK(L37)=FALSE),"",IF(AND(フラグ管理用!K37&lt;10,ISBLANK(L37)=TRUE),"","error")))</f>
        <v/>
      </c>
      <c r="AV37" s="211" t="str">
        <f t="shared" si="8"/>
        <v/>
      </c>
      <c r="AW37" s="211" t="str">
        <f t="shared" si="9"/>
        <v/>
      </c>
      <c r="AX37" s="211" t="str">
        <f>IF(C37="","",IF(AND(フラグ管理用!D37=2,フラグ管理用!G37=1),IF(Q37&lt;&gt;0,"error",""),""))</f>
        <v/>
      </c>
      <c r="AY37" s="211" t="str">
        <f>IF(C37="","",IF(フラグ管理用!G37=2,IF(OR(O37&lt;&gt;0,P37&lt;&gt;0,R37&lt;&gt;0),"error",""),""))</f>
        <v/>
      </c>
      <c r="AZ37" s="211" t="str">
        <f t="shared" si="10"/>
        <v/>
      </c>
      <c r="BA37" s="211" t="str">
        <f t="shared" si="11"/>
        <v/>
      </c>
      <c r="BB37" s="211" t="str">
        <f t="shared" si="12"/>
        <v/>
      </c>
      <c r="BC37" s="211" t="str">
        <f>IF(C37="","",IF(フラグ管理用!Y37=2,IF(AND(フラグ管理用!C37=2,フラグ管理用!V37=1),"","error"),""))</f>
        <v/>
      </c>
      <c r="BD37" s="211" t="str">
        <f t="shared" si="13"/>
        <v/>
      </c>
      <c r="BE37" s="211" t="str">
        <f>IF(C37="","",IF(フラグ管理用!Z37=30,"error",IF(AND(フラグ管理用!AI37="事業始期_通常",フラグ管理用!Z37&lt;18),"error",IF(AND(フラグ管理用!AI37="事業始期_補助",フラグ管理用!Z37&lt;15),"error",""))))</f>
        <v/>
      </c>
      <c r="BF37" s="211" t="str">
        <f t="shared" si="14"/>
        <v/>
      </c>
      <c r="BG37" s="211" t="str">
        <f>IF(C37="","",IF(AND(フラグ管理用!AJ37="事業終期_通常",OR(フラグ管理用!AA37&lt;18,フラグ管理用!AA37&gt;29)),"error",IF(AND(フラグ管理用!AJ37="事業終期_R3基金・R4",フラグ管理用!AA37&lt;18),"error","")))</f>
        <v/>
      </c>
      <c r="BH37" s="211" t="str">
        <f>IF(C37="","",IF(VLOOKUP(Z37,―!$X$2:$Y$31,2,FALSE)&lt;=VLOOKUP(AA37,―!$X$2:$Y$31,2,FALSE),"","error"))</f>
        <v/>
      </c>
      <c r="BI37" s="211" t="str">
        <f t="shared" si="15"/>
        <v/>
      </c>
      <c r="BJ37" s="211" t="str">
        <f t="shared" si="18"/>
        <v/>
      </c>
      <c r="BK37" s="211" t="str">
        <f t="shared" si="16"/>
        <v/>
      </c>
      <c r="BL37" s="211" t="str">
        <f>IF(C37="","",IF(AND(フラグ管理用!AK37="予算区分_地単_通常",フラグ管理用!AF37&gt;4),"error",IF(AND(フラグ管理用!AK37="予算区分_地単_協力金等",フラグ管理用!AF37&gt;9),"error",IF(AND(フラグ管理用!AK37="予算区分_補助",フラグ管理用!AF37&lt;9),"error",""))))</f>
        <v/>
      </c>
      <c r="BM37" s="241" t="str">
        <f>フラグ管理用!AO37</f>
        <v/>
      </c>
    </row>
    <row r="38" spans="1:65" s="3" customFormat="1" x14ac:dyDescent="0.15">
      <c r="A38" s="80">
        <v>17</v>
      </c>
      <c r="B38" s="284"/>
      <c r="C38" s="61"/>
      <c r="D38" s="61"/>
      <c r="E38" s="62"/>
      <c r="F38" s="146" t="str">
        <f>IF(C38="補",VLOOKUP(E38,'事業名一覧 '!$A$3:$C$55,3,FALSE),"")</f>
        <v/>
      </c>
      <c r="G38" s="63"/>
      <c r="H38" s="154"/>
      <c r="I38" s="63"/>
      <c r="J38" s="63"/>
      <c r="K38" s="63"/>
      <c r="L38" s="62"/>
      <c r="M38" s="97" t="str">
        <f t="shared" si="1"/>
        <v/>
      </c>
      <c r="N38" s="97" t="str">
        <f t="shared" si="17"/>
        <v/>
      </c>
      <c r="O38" s="64"/>
      <c r="P38" s="64"/>
      <c r="Q38" s="64"/>
      <c r="R38" s="64"/>
      <c r="S38" s="64"/>
      <c r="T38" s="64"/>
      <c r="U38" s="62"/>
      <c r="V38" s="63"/>
      <c r="W38" s="63"/>
      <c r="X38" s="63"/>
      <c r="Y38" s="61"/>
      <c r="Z38" s="61"/>
      <c r="AA38" s="61"/>
      <c r="AB38" s="230"/>
      <c r="AC38" s="230"/>
      <c r="AD38" s="62"/>
      <c r="AE38" s="62"/>
      <c r="AF38" s="301"/>
      <c r="AG38" s="165"/>
      <c r="AH38" s="274"/>
      <c r="AI38" s="226"/>
      <c r="AJ38" s="293" t="str">
        <f t="shared" si="2"/>
        <v/>
      </c>
      <c r="AK38" s="297" t="str">
        <f>IF(C38="","",IF(AND(フラグ管理用!B38=2,O38&gt;0),"error",IF(AND(フラグ管理用!B38=1,SUM(P38:R38)&gt;0),"error","")))</f>
        <v/>
      </c>
      <c r="AL38" s="289" t="str">
        <f t="shared" si="3"/>
        <v/>
      </c>
      <c r="AM38" s="235" t="str">
        <f t="shared" si="4"/>
        <v/>
      </c>
      <c r="AN38" s="211" t="str">
        <f>IF(C38="","",IF(フラグ管理用!AP38=1,"",IF(AND(フラグ管理用!C38=1,フラグ管理用!G38=1),"",IF(AND(フラグ管理用!C38=2,フラグ管理用!D38=1,フラグ管理用!G38=1),"",IF(AND(フラグ管理用!C38=2,フラグ管理用!D38=2),"","error")))))</f>
        <v/>
      </c>
      <c r="AO38" s="240" t="str">
        <f t="shared" si="5"/>
        <v/>
      </c>
      <c r="AP38" s="240" t="str">
        <f t="shared" si="6"/>
        <v/>
      </c>
      <c r="AQ38" s="240" t="str">
        <f>IF(C38="","",IF(AND(フラグ管理用!B38=1,フラグ管理用!I38&gt;0),"",IF(AND(フラグ管理用!B38=2,フラグ管理用!I38&gt;14),"","error")))</f>
        <v/>
      </c>
      <c r="AR38" s="240" t="str">
        <f>IF(C38="","",IF(PRODUCT(フラグ管理用!H38:J38)=0,"error",""))</f>
        <v/>
      </c>
      <c r="AS38" s="240" t="str">
        <f t="shared" si="7"/>
        <v/>
      </c>
      <c r="AT38" s="240" t="str">
        <f>IF(C38="","",IF(AND(フラグ管理用!G38=1,フラグ管理用!K38=1),"",IF(AND(フラグ管理用!G38=2,フラグ管理用!K38&gt;1),"","error")))</f>
        <v/>
      </c>
      <c r="AU38" s="240" t="str">
        <f>IF(C38="","",IF(AND(フラグ管理用!K38=10,ISBLANK(L38)=FALSE),"",IF(AND(フラグ管理用!K38&lt;10,ISBLANK(L38)=TRUE),"","error")))</f>
        <v/>
      </c>
      <c r="AV38" s="211" t="str">
        <f t="shared" si="8"/>
        <v/>
      </c>
      <c r="AW38" s="211" t="str">
        <f t="shared" si="9"/>
        <v/>
      </c>
      <c r="AX38" s="211" t="str">
        <f>IF(C38="","",IF(AND(フラグ管理用!D38=2,フラグ管理用!G38=1),IF(Q38&lt;&gt;0,"error",""),""))</f>
        <v/>
      </c>
      <c r="AY38" s="211" t="str">
        <f>IF(C38="","",IF(フラグ管理用!G38=2,IF(OR(O38&lt;&gt;0,P38&lt;&gt;0,R38&lt;&gt;0),"error",""),""))</f>
        <v/>
      </c>
      <c r="AZ38" s="211" t="str">
        <f t="shared" si="10"/>
        <v/>
      </c>
      <c r="BA38" s="211" t="str">
        <f t="shared" si="11"/>
        <v/>
      </c>
      <c r="BB38" s="211" t="str">
        <f t="shared" si="12"/>
        <v/>
      </c>
      <c r="BC38" s="211" t="str">
        <f>IF(C38="","",IF(フラグ管理用!Y38=2,IF(AND(フラグ管理用!C38=2,フラグ管理用!V38=1),"","error"),""))</f>
        <v/>
      </c>
      <c r="BD38" s="211" t="str">
        <f t="shared" si="13"/>
        <v/>
      </c>
      <c r="BE38" s="211" t="str">
        <f>IF(C38="","",IF(フラグ管理用!Z38=30,"error",IF(AND(フラグ管理用!AI38="事業始期_通常",フラグ管理用!Z38&lt;18),"error",IF(AND(フラグ管理用!AI38="事業始期_補助",フラグ管理用!Z38&lt;15),"error",""))))</f>
        <v/>
      </c>
      <c r="BF38" s="211" t="str">
        <f t="shared" si="14"/>
        <v/>
      </c>
      <c r="BG38" s="211" t="str">
        <f>IF(C38="","",IF(AND(フラグ管理用!AJ38="事業終期_通常",OR(フラグ管理用!AA38&lt;18,フラグ管理用!AA38&gt;29)),"error",IF(AND(フラグ管理用!AJ38="事業終期_R3基金・R4",フラグ管理用!AA38&lt;18),"error","")))</f>
        <v/>
      </c>
      <c r="BH38" s="211" t="str">
        <f>IF(C38="","",IF(VLOOKUP(Z38,―!$X$2:$Y$31,2,FALSE)&lt;=VLOOKUP(AA38,―!$X$2:$Y$31,2,FALSE),"","error"))</f>
        <v/>
      </c>
      <c r="BI38" s="211" t="str">
        <f t="shared" si="15"/>
        <v/>
      </c>
      <c r="BJ38" s="211" t="str">
        <f t="shared" si="18"/>
        <v/>
      </c>
      <c r="BK38" s="211" t="str">
        <f t="shared" si="16"/>
        <v/>
      </c>
      <c r="BL38" s="211" t="str">
        <f>IF(C38="","",IF(AND(フラグ管理用!AK38="予算区分_地単_通常",フラグ管理用!AF38&gt;4),"error",IF(AND(フラグ管理用!AK38="予算区分_地単_協力金等",フラグ管理用!AF38&gt;9),"error",IF(AND(フラグ管理用!AK38="予算区分_補助",フラグ管理用!AF38&lt;9),"error",""))))</f>
        <v/>
      </c>
      <c r="BM38" s="241" t="str">
        <f>フラグ管理用!AO38</f>
        <v/>
      </c>
    </row>
    <row r="39" spans="1:65" s="3" customFormat="1" x14ac:dyDescent="0.15">
      <c r="A39" s="80">
        <v>18</v>
      </c>
      <c r="B39" s="284"/>
      <c r="C39" s="61"/>
      <c r="D39" s="61"/>
      <c r="E39" s="62"/>
      <c r="F39" s="146" t="str">
        <f>IF(C39="補",VLOOKUP(E39,'事業名一覧 '!$A$3:$C$55,3,FALSE),"")</f>
        <v/>
      </c>
      <c r="G39" s="63"/>
      <c r="H39" s="154"/>
      <c r="I39" s="63"/>
      <c r="J39" s="63"/>
      <c r="K39" s="63"/>
      <c r="L39" s="62"/>
      <c r="M39" s="97" t="str">
        <f t="shared" si="1"/>
        <v/>
      </c>
      <c r="N39" s="97" t="str">
        <f t="shared" si="17"/>
        <v/>
      </c>
      <c r="O39" s="64"/>
      <c r="P39" s="64"/>
      <c r="Q39" s="64"/>
      <c r="R39" s="64"/>
      <c r="S39" s="64"/>
      <c r="T39" s="64"/>
      <c r="U39" s="62"/>
      <c r="V39" s="63"/>
      <c r="W39" s="63"/>
      <c r="X39" s="63"/>
      <c r="Y39" s="61"/>
      <c r="Z39" s="61"/>
      <c r="AA39" s="61"/>
      <c r="AB39" s="230"/>
      <c r="AC39" s="230"/>
      <c r="AD39" s="62"/>
      <c r="AE39" s="62"/>
      <c r="AF39" s="301"/>
      <c r="AG39" s="165"/>
      <c r="AH39" s="274"/>
      <c r="AI39" s="226"/>
      <c r="AJ39" s="293" t="str">
        <f t="shared" si="2"/>
        <v/>
      </c>
      <c r="AK39" s="297" t="str">
        <f>IF(C39="","",IF(AND(フラグ管理用!B39=2,O39&gt;0),"error",IF(AND(フラグ管理用!B39=1,SUM(P39:R39)&gt;0),"error","")))</f>
        <v/>
      </c>
      <c r="AL39" s="289" t="str">
        <f t="shared" si="3"/>
        <v/>
      </c>
      <c r="AM39" s="235" t="str">
        <f t="shared" si="4"/>
        <v/>
      </c>
      <c r="AN39" s="211" t="str">
        <f>IF(C39="","",IF(フラグ管理用!AP39=1,"",IF(AND(フラグ管理用!C39=1,フラグ管理用!G39=1),"",IF(AND(フラグ管理用!C39=2,フラグ管理用!D39=1,フラグ管理用!G39=1),"",IF(AND(フラグ管理用!C39=2,フラグ管理用!D39=2),"","error")))))</f>
        <v/>
      </c>
      <c r="AO39" s="240" t="str">
        <f t="shared" si="5"/>
        <v/>
      </c>
      <c r="AP39" s="240" t="str">
        <f t="shared" si="6"/>
        <v/>
      </c>
      <c r="AQ39" s="240" t="str">
        <f>IF(C39="","",IF(AND(フラグ管理用!B39=1,フラグ管理用!I39&gt;0),"",IF(AND(フラグ管理用!B39=2,フラグ管理用!I39&gt;14),"","error")))</f>
        <v/>
      </c>
      <c r="AR39" s="240" t="str">
        <f>IF(C39="","",IF(PRODUCT(フラグ管理用!H39:J39)=0,"error",""))</f>
        <v/>
      </c>
      <c r="AS39" s="240" t="str">
        <f t="shared" si="7"/>
        <v/>
      </c>
      <c r="AT39" s="240" t="str">
        <f>IF(C39="","",IF(AND(フラグ管理用!G39=1,フラグ管理用!K39=1),"",IF(AND(フラグ管理用!G39=2,フラグ管理用!K39&gt;1),"","error")))</f>
        <v/>
      </c>
      <c r="AU39" s="240" t="str">
        <f>IF(C39="","",IF(AND(フラグ管理用!K39=10,ISBLANK(L39)=FALSE),"",IF(AND(フラグ管理用!K39&lt;10,ISBLANK(L39)=TRUE),"","error")))</f>
        <v/>
      </c>
      <c r="AV39" s="211" t="str">
        <f t="shared" si="8"/>
        <v/>
      </c>
      <c r="AW39" s="211" t="str">
        <f t="shared" si="9"/>
        <v/>
      </c>
      <c r="AX39" s="211" t="str">
        <f>IF(C39="","",IF(AND(フラグ管理用!D39=2,フラグ管理用!G39=1),IF(Q39&lt;&gt;0,"error",""),""))</f>
        <v/>
      </c>
      <c r="AY39" s="211" t="str">
        <f>IF(C39="","",IF(フラグ管理用!G39=2,IF(OR(O39&lt;&gt;0,P39&lt;&gt;0,R39&lt;&gt;0),"error",""),""))</f>
        <v/>
      </c>
      <c r="AZ39" s="211" t="str">
        <f t="shared" si="10"/>
        <v/>
      </c>
      <c r="BA39" s="211" t="str">
        <f t="shared" si="11"/>
        <v/>
      </c>
      <c r="BB39" s="211" t="str">
        <f t="shared" si="12"/>
        <v/>
      </c>
      <c r="BC39" s="211" t="str">
        <f>IF(C39="","",IF(フラグ管理用!Y39=2,IF(AND(フラグ管理用!C39=2,フラグ管理用!V39=1),"","error"),""))</f>
        <v/>
      </c>
      <c r="BD39" s="211" t="str">
        <f t="shared" si="13"/>
        <v/>
      </c>
      <c r="BE39" s="211" t="str">
        <f>IF(C39="","",IF(フラグ管理用!Z39=30,"error",IF(AND(フラグ管理用!AI39="事業始期_通常",フラグ管理用!Z39&lt;18),"error",IF(AND(フラグ管理用!AI39="事業始期_補助",フラグ管理用!Z39&lt;15),"error",""))))</f>
        <v/>
      </c>
      <c r="BF39" s="211" t="str">
        <f t="shared" si="14"/>
        <v/>
      </c>
      <c r="BG39" s="211" t="str">
        <f>IF(C39="","",IF(AND(フラグ管理用!AJ39="事業終期_通常",OR(フラグ管理用!AA39&lt;18,フラグ管理用!AA39&gt;29)),"error",IF(AND(フラグ管理用!AJ39="事業終期_R3基金・R4",フラグ管理用!AA39&lt;18),"error","")))</f>
        <v/>
      </c>
      <c r="BH39" s="211" t="str">
        <f>IF(C39="","",IF(VLOOKUP(Z39,―!$X$2:$Y$31,2,FALSE)&lt;=VLOOKUP(AA39,―!$X$2:$Y$31,2,FALSE),"","error"))</f>
        <v/>
      </c>
      <c r="BI39" s="211" t="str">
        <f t="shared" si="15"/>
        <v/>
      </c>
      <c r="BJ39" s="211" t="str">
        <f t="shared" si="18"/>
        <v/>
      </c>
      <c r="BK39" s="211" t="str">
        <f t="shared" si="16"/>
        <v/>
      </c>
      <c r="BL39" s="211" t="str">
        <f>IF(C39="","",IF(AND(フラグ管理用!AK39="予算区分_地単_通常",フラグ管理用!AF39&gt;4),"error",IF(AND(フラグ管理用!AK39="予算区分_地単_協力金等",フラグ管理用!AF39&gt;9),"error",IF(AND(フラグ管理用!AK39="予算区分_補助",フラグ管理用!AF39&lt;9),"error",""))))</f>
        <v/>
      </c>
      <c r="BM39" s="241" t="str">
        <f>フラグ管理用!AO39</f>
        <v/>
      </c>
    </row>
    <row r="40" spans="1:65" s="3" customFormat="1" ht="172.5" x14ac:dyDescent="0.15">
      <c r="A40" s="80">
        <v>19</v>
      </c>
      <c r="B40" s="284" t="s">
        <v>7634</v>
      </c>
      <c r="C40" s="61" t="s">
        <v>215</v>
      </c>
      <c r="D40" s="61" t="s">
        <v>7477</v>
      </c>
      <c r="E40" s="62" t="s">
        <v>7493</v>
      </c>
      <c r="F40" s="146" t="str">
        <f>IF(C40="補",VLOOKUP(E40,'事業名一覧 '!$A$3:$C$55,3,FALSE),"")</f>
        <v/>
      </c>
      <c r="G40" s="63" t="s">
        <v>7524</v>
      </c>
      <c r="H40" s="154" t="s">
        <v>7476</v>
      </c>
      <c r="I40" s="63" t="s">
        <v>7530</v>
      </c>
      <c r="J40" s="63" t="s">
        <v>7476</v>
      </c>
      <c r="K40" s="63" t="s">
        <v>7477</v>
      </c>
      <c r="L40" s="62"/>
      <c r="M40" s="97">
        <f t="shared" si="1"/>
        <v>2794</v>
      </c>
      <c r="N40" s="97">
        <f t="shared" si="17"/>
        <v>2794</v>
      </c>
      <c r="O40" s="64">
        <v>2794</v>
      </c>
      <c r="P40" s="64"/>
      <c r="Q40" s="64"/>
      <c r="R40" s="64"/>
      <c r="S40" s="64"/>
      <c r="T40" s="64"/>
      <c r="U40" s="62" t="s">
        <v>7639</v>
      </c>
      <c r="V40" s="63" t="s">
        <v>7477</v>
      </c>
      <c r="W40" s="63" t="s">
        <v>7477</v>
      </c>
      <c r="X40" s="63" t="s">
        <v>7477</v>
      </c>
      <c r="Y40" s="61" t="s">
        <v>7477</v>
      </c>
      <c r="Z40" s="61" t="s">
        <v>7204</v>
      </c>
      <c r="AA40" s="61" t="s">
        <v>7213</v>
      </c>
      <c r="AB40" s="230" t="s">
        <v>7570</v>
      </c>
      <c r="AC40" s="230" t="s">
        <v>7543</v>
      </c>
      <c r="AD40" s="62"/>
      <c r="AE40" s="62"/>
      <c r="AF40" s="301"/>
      <c r="AG40" s="165" t="s">
        <v>7627</v>
      </c>
      <c r="AH40" s="274"/>
      <c r="AI40" s="226"/>
      <c r="AJ40" s="293" t="str">
        <f t="shared" si="2"/>
        <v/>
      </c>
      <c r="AK40" s="297" t="str">
        <f>IF(C40="","",IF(AND(フラグ管理用!B40=2,O40&gt;0),"error",IF(AND(フラグ管理用!B40=1,SUM(P40:R40)&gt;0),"error","")))</f>
        <v/>
      </c>
      <c r="AL40" s="289" t="str">
        <f t="shared" si="3"/>
        <v/>
      </c>
      <c r="AM40" s="235" t="str">
        <f t="shared" si="4"/>
        <v/>
      </c>
      <c r="AN40" s="211" t="str">
        <f>IF(C40="","",IF(フラグ管理用!AP40=1,"",IF(AND(フラグ管理用!C40=1,フラグ管理用!G40=1),"",IF(AND(フラグ管理用!C40=2,フラグ管理用!D40=1,フラグ管理用!G40=1),"",IF(AND(フラグ管理用!C40=2,フラグ管理用!D40=2),"","error")))))</f>
        <v/>
      </c>
      <c r="AO40" s="240" t="str">
        <f t="shared" si="5"/>
        <v/>
      </c>
      <c r="AP40" s="240" t="str">
        <f t="shared" si="6"/>
        <v/>
      </c>
      <c r="AQ40" s="240" t="str">
        <f>IF(C40="","",IF(AND(フラグ管理用!B40=1,フラグ管理用!I40&gt;0),"",IF(AND(フラグ管理用!B40=2,フラグ管理用!I40&gt;14),"","error")))</f>
        <v/>
      </c>
      <c r="AR40" s="240" t="str">
        <f>IF(C40="","",IF(PRODUCT(フラグ管理用!H40:J40)=0,"error",""))</f>
        <v/>
      </c>
      <c r="AS40" s="240" t="str">
        <f t="shared" si="7"/>
        <v/>
      </c>
      <c r="AT40" s="240" t="str">
        <f>IF(C40="","",IF(AND(フラグ管理用!G40=1,フラグ管理用!K40=1),"",IF(AND(フラグ管理用!G40=2,フラグ管理用!K40&gt;1),"","error")))</f>
        <v/>
      </c>
      <c r="AU40" s="240" t="str">
        <f>IF(C40="","",IF(AND(フラグ管理用!K40=10,ISBLANK(L40)=FALSE),"",IF(AND(フラグ管理用!K40&lt;10,ISBLANK(L40)=TRUE),"","error")))</f>
        <v/>
      </c>
      <c r="AV40" s="211" t="str">
        <f t="shared" si="8"/>
        <v/>
      </c>
      <c r="AW40" s="211" t="str">
        <f t="shared" si="9"/>
        <v/>
      </c>
      <c r="AX40" s="211" t="str">
        <f>IF(C40="","",IF(AND(フラグ管理用!D40=2,フラグ管理用!G40=1),IF(Q40&lt;&gt;0,"error",""),""))</f>
        <v/>
      </c>
      <c r="AY40" s="211" t="str">
        <f>IF(C40="","",IF(フラグ管理用!G40=2,IF(OR(O40&lt;&gt;0,P40&lt;&gt;0,R40&lt;&gt;0),"error",""),""))</f>
        <v/>
      </c>
      <c r="AZ40" s="211" t="str">
        <f t="shared" si="10"/>
        <v/>
      </c>
      <c r="BA40" s="211" t="str">
        <f t="shared" si="11"/>
        <v/>
      </c>
      <c r="BB40" s="211" t="str">
        <f t="shared" si="12"/>
        <v/>
      </c>
      <c r="BC40" s="211" t="str">
        <f>IF(C40="","",IF(フラグ管理用!Y40=2,IF(AND(フラグ管理用!C40=2,フラグ管理用!V40=1),"","error"),""))</f>
        <v/>
      </c>
      <c r="BD40" s="211" t="str">
        <f t="shared" si="13"/>
        <v/>
      </c>
      <c r="BE40" s="211" t="str">
        <f>IF(C40="","",IF(フラグ管理用!Z40=30,"error",IF(AND(フラグ管理用!AI40="事業始期_通常",フラグ管理用!Z40&lt;18),"error",IF(AND(フラグ管理用!AI40="事業始期_補助",フラグ管理用!Z40&lt;15),"error",""))))</f>
        <v/>
      </c>
      <c r="BF40" s="211" t="str">
        <f t="shared" si="14"/>
        <v/>
      </c>
      <c r="BG40" s="211" t="str">
        <f>IF(C40="","",IF(AND(フラグ管理用!AJ40="事業終期_通常",OR(フラグ管理用!AA40&lt;18,フラグ管理用!AA40&gt;29)),"error",IF(AND(フラグ管理用!AJ40="事業終期_R3基金・R4",フラグ管理用!AA40&lt;18),"error","")))</f>
        <v/>
      </c>
      <c r="BH40" s="211" t="str">
        <f>IF(C40="","",IF(VLOOKUP(Z40,―!$X$2:$Y$31,2,FALSE)&lt;=VLOOKUP(AA40,―!$X$2:$Y$31,2,FALSE),"","error"))</f>
        <v/>
      </c>
      <c r="BI40" s="211" t="str">
        <f t="shared" si="15"/>
        <v/>
      </c>
      <c r="BJ40" s="211" t="str">
        <f t="shared" si="18"/>
        <v/>
      </c>
      <c r="BK40" s="211" t="str">
        <f t="shared" si="16"/>
        <v/>
      </c>
      <c r="BL40" s="211" t="str">
        <f>IF(C40="","",IF(AND(フラグ管理用!AK40="予算区分_地単_通常",フラグ管理用!AF40&gt;4),"error",IF(AND(フラグ管理用!AK40="予算区分_地単_協力金等",フラグ管理用!AF40&gt;9),"error",IF(AND(フラグ管理用!AK40="予算区分_補助",フラグ管理用!AF40&lt;9),"error",""))))</f>
        <v/>
      </c>
      <c r="BM40" s="241" t="str">
        <f>フラグ管理用!AO40</f>
        <v/>
      </c>
    </row>
    <row r="41" spans="1:65" s="3" customFormat="1" ht="189.75" x14ac:dyDescent="0.15">
      <c r="A41" s="80">
        <v>20</v>
      </c>
      <c r="B41" s="284" t="s">
        <v>7634</v>
      </c>
      <c r="C41" s="61" t="s">
        <v>215</v>
      </c>
      <c r="D41" s="61" t="s">
        <v>7477</v>
      </c>
      <c r="E41" s="62" t="s">
        <v>7494</v>
      </c>
      <c r="F41" s="146" t="str">
        <f>IF(C41="補",VLOOKUP(E41,'事業名一覧 '!$A$3:$C$55,3,FALSE),"")</f>
        <v/>
      </c>
      <c r="G41" s="63" t="s">
        <v>7524</v>
      </c>
      <c r="H41" s="154" t="s">
        <v>7476</v>
      </c>
      <c r="I41" s="63" t="s">
        <v>7526</v>
      </c>
      <c r="J41" s="63" t="s">
        <v>7476</v>
      </c>
      <c r="K41" s="63" t="s">
        <v>7477</v>
      </c>
      <c r="L41" s="62"/>
      <c r="M41" s="97">
        <f t="shared" si="1"/>
        <v>20000</v>
      </c>
      <c r="N41" s="97">
        <f t="shared" si="17"/>
        <v>20000</v>
      </c>
      <c r="O41" s="64">
        <v>20000</v>
      </c>
      <c r="P41" s="64"/>
      <c r="Q41" s="64"/>
      <c r="R41" s="64"/>
      <c r="S41" s="64"/>
      <c r="T41" s="64"/>
      <c r="U41" s="62" t="s">
        <v>7571</v>
      </c>
      <c r="V41" s="63" t="s">
        <v>7477</v>
      </c>
      <c r="W41" s="63" t="s">
        <v>7477</v>
      </c>
      <c r="X41" s="63" t="s">
        <v>7477</v>
      </c>
      <c r="Y41" s="61" t="s">
        <v>7477</v>
      </c>
      <c r="Z41" s="61" t="s">
        <v>7206</v>
      </c>
      <c r="AA41" s="61" t="s">
        <v>7213</v>
      </c>
      <c r="AB41" s="230" t="s">
        <v>7572</v>
      </c>
      <c r="AC41" s="230" t="s">
        <v>7543</v>
      </c>
      <c r="AD41" s="62"/>
      <c r="AE41" s="62"/>
      <c r="AF41" s="301"/>
      <c r="AG41" s="165" t="s">
        <v>7627</v>
      </c>
      <c r="AH41" s="274"/>
      <c r="AI41" s="226"/>
      <c r="AJ41" s="293" t="str">
        <f t="shared" si="2"/>
        <v/>
      </c>
      <c r="AK41" s="297" t="str">
        <f>IF(C41="","",IF(AND(フラグ管理用!B41=2,O41&gt;0),"error",IF(AND(フラグ管理用!B41=1,SUM(P41:R41)&gt;0),"error","")))</f>
        <v/>
      </c>
      <c r="AL41" s="289" t="str">
        <f t="shared" si="3"/>
        <v/>
      </c>
      <c r="AM41" s="235" t="str">
        <f t="shared" si="4"/>
        <v/>
      </c>
      <c r="AN41" s="211" t="str">
        <f>IF(C41="","",IF(フラグ管理用!AP41=1,"",IF(AND(フラグ管理用!C41=1,フラグ管理用!G41=1),"",IF(AND(フラグ管理用!C41=2,フラグ管理用!D41=1,フラグ管理用!G41=1),"",IF(AND(フラグ管理用!C41=2,フラグ管理用!D41=2),"","error")))))</f>
        <v/>
      </c>
      <c r="AO41" s="240" t="str">
        <f t="shared" si="5"/>
        <v/>
      </c>
      <c r="AP41" s="240" t="str">
        <f t="shared" si="6"/>
        <v/>
      </c>
      <c r="AQ41" s="240" t="str">
        <f>IF(C41="","",IF(AND(フラグ管理用!B41=1,フラグ管理用!I41&gt;0),"",IF(AND(フラグ管理用!B41=2,フラグ管理用!I41&gt;14),"","error")))</f>
        <v/>
      </c>
      <c r="AR41" s="240" t="str">
        <f>IF(C41="","",IF(PRODUCT(フラグ管理用!H41:J41)=0,"error",""))</f>
        <v/>
      </c>
      <c r="AS41" s="240" t="str">
        <f t="shared" si="7"/>
        <v/>
      </c>
      <c r="AT41" s="240" t="str">
        <f>IF(C41="","",IF(AND(フラグ管理用!G41=1,フラグ管理用!K41=1),"",IF(AND(フラグ管理用!G41=2,フラグ管理用!K41&gt;1),"","error")))</f>
        <v/>
      </c>
      <c r="AU41" s="240" t="str">
        <f>IF(C41="","",IF(AND(フラグ管理用!K41=10,ISBLANK(L41)=FALSE),"",IF(AND(フラグ管理用!K41&lt;10,ISBLANK(L41)=TRUE),"","error")))</f>
        <v/>
      </c>
      <c r="AV41" s="211" t="str">
        <f t="shared" si="8"/>
        <v/>
      </c>
      <c r="AW41" s="211" t="str">
        <f t="shared" si="9"/>
        <v/>
      </c>
      <c r="AX41" s="211" t="str">
        <f>IF(C41="","",IF(AND(フラグ管理用!D41=2,フラグ管理用!G41=1),IF(Q41&lt;&gt;0,"error",""),""))</f>
        <v/>
      </c>
      <c r="AY41" s="211" t="str">
        <f>IF(C41="","",IF(フラグ管理用!G41=2,IF(OR(O41&lt;&gt;0,P41&lt;&gt;0,R41&lt;&gt;0),"error",""),""))</f>
        <v/>
      </c>
      <c r="AZ41" s="211" t="str">
        <f t="shared" si="10"/>
        <v/>
      </c>
      <c r="BA41" s="211" t="str">
        <f t="shared" si="11"/>
        <v/>
      </c>
      <c r="BB41" s="211" t="str">
        <f t="shared" si="12"/>
        <v/>
      </c>
      <c r="BC41" s="211" t="str">
        <f>IF(C41="","",IF(フラグ管理用!Y41=2,IF(AND(フラグ管理用!C41=2,フラグ管理用!V41=1),"","error"),""))</f>
        <v/>
      </c>
      <c r="BD41" s="211" t="str">
        <f t="shared" si="13"/>
        <v/>
      </c>
      <c r="BE41" s="211" t="str">
        <f>IF(C41="","",IF(フラグ管理用!Z41=30,"error",IF(AND(フラグ管理用!AI41="事業始期_通常",フラグ管理用!Z41&lt;18),"error",IF(AND(フラグ管理用!AI41="事業始期_補助",フラグ管理用!Z41&lt;15),"error",""))))</f>
        <v/>
      </c>
      <c r="BF41" s="211" t="str">
        <f t="shared" si="14"/>
        <v/>
      </c>
      <c r="BG41" s="211" t="str">
        <f>IF(C41="","",IF(AND(フラグ管理用!AJ41="事業終期_通常",OR(フラグ管理用!AA41&lt;18,フラグ管理用!AA41&gt;29)),"error",IF(AND(フラグ管理用!AJ41="事業終期_R3基金・R4",フラグ管理用!AA41&lt;18),"error","")))</f>
        <v/>
      </c>
      <c r="BH41" s="211" t="str">
        <f>IF(C41="","",IF(VLOOKUP(Z41,―!$X$2:$Y$31,2,FALSE)&lt;=VLOOKUP(AA41,―!$X$2:$Y$31,2,FALSE),"","error"))</f>
        <v/>
      </c>
      <c r="BI41" s="211" t="str">
        <f t="shared" si="15"/>
        <v/>
      </c>
      <c r="BJ41" s="211" t="str">
        <f t="shared" si="18"/>
        <v/>
      </c>
      <c r="BK41" s="211" t="str">
        <f t="shared" si="16"/>
        <v/>
      </c>
      <c r="BL41" s="211" t="str">
        <f>IF(C41="","",IF(AND(フラグ管理用!AK41="予算区分_地単_通常",フラグ管理用!AF41&gt;4),"error",IF(AND(フラグ管理用!AK41="予算区分_地単_協力金等",フラグ管理用!AF41&gt;9),"error",IF(AND(フラグ管理用!AK41="予算区分_補助",フラグ管理用!AF41&lt;9),"error",""))))</f>
        <v/>
      </c>
      <c r="BM41" s="241" t="str">
        <f>フラグ管理用!AO41</f>
        <v/>
      </c>
    </row>
    <row r="42" spans="1:65" s="3" customFormat="1" ht="155.25" x14ac:dyDescent="0.15">
      <c r="A42" s="80">
        <v>21</v>
      </c>
      <c r="B42" s="284" t="s">
        <v>7634</v>
      </c>
      <c r="C42" s="61" t="s">
        <v>215</v>
      </c>
      <c r="D42" s="61" t="s">
        <v>7477</v>
      </c>
      <c r="E42" s="62" t="s">
        <v>7495</v>
      </c>
      <c r="F42" s="146" t="str">
        <f>IF(C42="補",VLOOKUP(E42,'事業名一覧 '!$A$3:$C$55,3,FALSE),"")</f>
        <v/>
      </c>
      <c r="G42" s="63" t="s">
        <v>7524</v>
      </c>
      <c r="H42" s="154" t="s">
        <v>7476</v>
      </c>
      <c r="I42" s="63" t="s">
        <v>7532</v>
      </c>
      <c r="J42" s="63" t="s">
        <v>7476</v>
      </c>
      <c r="K42" s="63" t="s">
        <v>7477</v>
      </c>
      <c r="L42" s="62"/>
      <c r="M42" s="97">
        <f t="shared" si="1"/>
        <v>9240</v>
      </c>
      <c r="N42" s="97">
        <f t="shared" si="17"/>
        <v>9240</v>
      </c>
      <c r="O42" s="64">
        <v>9240</v>
      </c>
      <c r="P42" s="64"/>
      <c r="Q42" s="64"/>
      <c r="R42" s="64"/>
      <c r="S42" s="64"/>
      <c r="T42" s="64"/>
      <c r="U42" s="62" t="s">
        <v>7640</v>
      </c>
      <c r="V42" s="63" t="s">
        <v>7477</v>
      </c>
      <c r="W42" s="63" t="s">
        <v>7477</v>
      </c>
      <c r="X42" s="63" t="s">
        <v>7477</v>
      </c>
      <c r="Y42" s="61" t="s">
        <v>7477</v>
      </c>
      <c r="Z42" s="61" t="s">
        <v>7204</v>
      </c>
      <c r="AA42" s="61" t="s">
        <v>7213</v>
      </c>
      <c r="AB42" s="230" t="s">
        <v>7574</v>
      </c>
      <c r="AC42" s="230" t="s">
        <v>7543</v>
      </c>
      <c r="AD42" s="62"/>
      <c r="AE42" s="62"/>
      <c r="AF42" s="301"/>
      <c r="AG42" s="165" t="s">
        <v>7627</v>
      </c>
      <c r="AH42" s="274"/>
      <c r="AI42" s="226"/>
      <c r="AJ42" s="293" t="str">
        <f t="shared" si="2"/>
        <v/>
      </c>
      <c r="AK42" s="297" t="str">
        <f>IF(C42="","",IF(AND(フラグ管理用!B42=2,O42&gt;0),"error",IF(AND(フラグ管理用!B42=1,SUM(P42:R42)&gt;0),"error","")))</f>
        <v/>
      </c>
      <c r="AL42" s="289" t="str">
        <f t="shared" si="3"/>
        <v/>
      </c>
      <c r="AM42" s="235" t="str">
        <f t="shared" si="4"/>
        <v/>
      </c>
      <c r="AN42" s="211" t="str">
        <f>IF(C42="","",IF(フラグ管理用!AP42=1,"",IF(AND(フラグ管理用!C42=1,フラグ管理用!G42=1),"",IF(AND(フラグ管理用!C42=2,フラグ管理用!D42=1,フラグ管理用!G42=1),"",IF(AND(フラグ管理用!C42=2,フラグ管理用!D42=2),"","error")))))</f>
        <v/>
      </c>
      <c r="AO42" s="240" t="str">
        <f t="shared" si="5"/>
        <v/>
      </c>
      <c r="AP42" s="240" t="str">
        <f t="shared" si="6"/>
        <v/>
      </c>
      <c r="AQ42" s="240" t="str">
        <f>IF(C42="","",IF(AND(フラグ管理用!B42=1,フラグ管理用!I42&gt;0),"",IF(AND(フラグ管理用!B42=2,フラグ管理用!I42&gt;14),"","error")))</f>
        <v/>
      </c>
      <c r="AR42" s="240" t="str">
        <f>IF(C42="","",IF(PRODUCT(フラグ管理用!H42:J42)=0,"error",""))</f>
        <v/>
      </c>
      <c r="AS42" s="240" t="str">
        <f t="shared" si="7"/>
        <v/>
      </c>
      <c r="AT42" s="240" t="str">
        <f>IF(C42="","",IF(AND(フラグ管理用!G42=1,フラグ管理用!K42=1),"",IF(AND(フラグ管理用!G42=2,フラグ管理用!K42&gt;1),"","error")))</f>
        <v/>
      </c>
      <c r="AU42" s="240" t="str">
        <f>IF(C42="","",IF(AND(フラグ管理用!K42=10,ISBLANK(L42)=FALSE),"",IF(AND(フラグ管理用!K42&lt;10,ISBLANK(L42)=TRUE),"","error")))</f>
        <v/>
      </c>
      <c r="AV42" s="211" t="str">
        <f t="shared" si="8"/>
        <v/>
      </c>
      <c r="AW42" s="211" t="str">
        <f t="shared" si="9"/>
        <v/>
      </c>
      <c r="AX42" s="211" t="str">
        <f>IF(C42="","",IF(AND(フラグ管理用!D42=2,フラグ管理用!G42=1),IF(Q42&lt;&gt;0,"error",""),""))</f>
        <v/>
      </c>
      <c r="AY42" s="211" t="str">
        <f>IF(C42="","",IF(フラグ管理用!G42=2,IF(OR(O42&lt;&gt;0,P42&lt;&gt;0,R42&lt;&gt;0),"error",""),""))</f>
        <v/>
      </c>
      <c r="AZ42" s="211" t="str">
        <f t="shared" si="10"/>
        <v/>
      </c>
      <c r="BA42" s="211" t="str">
        <f t="shared" si="11"/>
        <v/>
      </c>
      <c r="BB42" s="211" t="str">
        <f t="shared" si="12"/>
        <v/>
      </c>
      <c r="BC42" s="211" t="str">
        <f>IF(C42="","",IF(フラグ管理用!Y42=2,IF(AND(フラグ管理用!C42=2,フラグ管理用!V42=1),"","error"),""))</f>
        <v/>
      </c>
      <c r="BD42" s="211" t="str">
        <f t="shared" si="13"/>
        <v/>
      </c>
      <c r="BE42" s="211" t="str">
        <f>IF(C42="","",IF(フラグ管理用!Z42=30,"error",IF(AND(フラグ管理用!AI42="事業始期_通常",フラグ管理用!Z42&lt;18),"error",IF(AND(フラグ管理用!AI42="事業始期_補助",フラグ管理用!Z42&lt;15),"error",""))))</f>
        <v/>
      </c>
      <c r="BF42" s="211" t="str">
        <f t="shared" si="14"/>
        <v/>
      </c>
      <c r="BG42" s="211" t="str">
        <f>IF(C42="","",IF(AND(フラグ管理用!AJ42="事業終期_通常",OR(フラグ管理用!AA42&lt;18,フラグ管理用!AA42&gt;29)),"error",IF(AND(フラグ管理用!AJ42="事業終期_R3基金・R4",フラグ管理用!AA42&lt;18),"error","")))</f>
        <v/>
      </c>
      <c r="BH42" s="211" t="str">
        <f>IF(C42="","",IF(VLOOKUP(Z42,―!$X$2:$Y$31,2,FALSE)&lt;=VLOOKUP(AA42,―!$X$2:$Y$31,2,FALSE),"","error"))</f>
        <v/>
      </c>
      <c r="BI42" s="211" t="str">
        <f t="shared" si="15"/>
        <v/>
      </c>
      <c r="BJ42" s="211" t="str">
        <f t="shared" si="18"/>
        <v/>
      </c>
      <c r="BK42" s="211" t="str">
        <f t="shared" si="16"/>
        <v/>
      </c>
      <c r="BL42" s="211" t="str">
        <f>IF(C42="","",IF(AND(フラグ管理用!AK42="予算区分_地単_通常",フラグ管理用!AF42&gt;4),"error",IF(AND(フラグ管理用!AK42="予算区分_地単_協力金等",フラグ管理用!AF42&gt;9),"error",IF(AND(フラグ管理用!AK42="予算区分_補助",フラグ管理用!AF42&lt;9),"error",""))))</f>
        <v/>
      </c>
      <c r="BM42" s="241" t="str">
        <f>フラグ管理用!AO42</f>
        <v/>
      </c>
    </row>
    <row r="43" spans="1:65" s="3" customFormat="1" ht="155.25" x14ac:dyDescent="0.15">
      <c r="A43" s="80">
        <v>22</v>
      </c>
      <c r="B43" s="284" t="s">
        <v>7634</v>
      </c>
      <c r="C43" s="61" t="s">
        <v>215</v>
      </c>
      <c r="D43" s="61" t="s">
        <v>7477</v>
      </c>
      <c r="E43" s="62" t="s">
        <v>7496</v>
      </c>
      <c r="F43" s="146" t="str">
        <f>IF(C43="補",VLOOKUP(E43,'事業名一覧 '!$A$3:$C$55,3,FALSE),"")</f>
        <v/>
      </c>
      <c r="G43" s="63" t="s">
        <v>7524</v>
      </c>
      <c r="H43" s="154" t="s">
        <v>7476</v>
      </c>
      <c r="I43" s="63" t="s">
        <v>7528</v>
      </c>
      <c r="J43" s="63" t="s">
        <v>7476</v>
      </c>
      <c r="K43" s="63" t="s">
        <v>7477</v>
      </c>
      <c r="L43" s="62"/>
      <c r="M43" s="97">
        <f t="shared" si="1"/>
        <v>2334</v>
      </c>
      <c r="N43" s="97">
        <f t="shared" si="17"/>
        <v>2334</v>
      </c>
      <c r="O43" s="64">
        <v>2334</v>
      </c>
      <c r="P43" s="64"/>
      <c r="Q43" s="64"/>
      <c r="R43" s="64"/>
      <c r="S43" s="64"/>
      <c r="T43" s="64"/>
      <c r="U43" s="62" t="s">
        <v>7643</v>
      </c>
      <c r="V43" s="63" t="s">
        <v>7477</v>
      </c>
      <c r="W43" s="63" t="s">
        <v>7477</v>
      </c>
      <c r="X43" s="63" t="s">
        <v>7477</v>
      </c>
      <c r="Y43" s="61" t="s">
        <v>7477</v>
      </c>
      <c r="Z43" s="61" t="s">
        <v>7204</v>
      </c>
      <c r="AA43" s="61" t="s">
        <v>7210</v>
      </c>
      <c r="AB43" s="230" t="s">
        <v>7576</v>
      </c>
      <c r="AC43" s="230" t="s">
        <v>7543</v>
      </c>
      <c r="AD43" s="62"/>
      <c r="AE43" s="62"/>
      <c r="AF43" s="301"/>
      <c r="AG43" s="165" t="s">
        <v>7627</v>
      </c>
      <c r="AH43" s="274"/>
      <c r="AI43" s="226"/>
      <c r="AJ43" s="293" t="str">
        <f t="shared" si="2"/>
        <v/>
      </c>
      <c r="AK43" s="297" t="str">
        <f>IF(C43="","",IF(AND(フラグ管理用!B43=2,O43&gt;0),"error",IF(AND(フラグ管理用!B43=1,SUM(P43:R43)&gt;0),"error","")))</f>
        <v/>
      </c>
      <c r="AL43" s="289" t="str">
        <f t="shared" si="3"/>
        <v/>
      </c>
      <c r="AM43" s="235" t="str">
        <f t="shared" si="4"/>
        <v/>
      </c>
      <c r="AN43" s="211" t="str">
        <f>IF(C43="","",IF(フラグ管理用!AP43=1,"",IF(AND(フラグ管理用!C43=1,フラグ管理用!G43=1),"",IF(AND(フラグ管理用!C43=2,フラグ管理用!D43=1,フラグ管理用!G43=1),"",IF(AND(フラグ管理用!C43=2,フラグ管理用!D43=2),"","error")))))</f>
        <v/>
      </c>
      <c r="AO43" s="240" t="str">
        <f t="shared" si="5"/>
        <v/>
      </c>
      <c r="AP43" s="240" t="str">
        <f t="shared" si="6"/>
        <v/>
      </c>
      <c r="AQ43" s="240" t="str">
        <f>IF(C43="","",IF(AND(フラグ管理用!B43=1,フラグ管理用!I43&gt;0),"",IF(AND(フラグ管理用!B43=2,フラグ管理用!I43&gt;14),"","error")))</f>
        <v/>
      </c>
      <c r="AR43" s="240" t="str">
        <f>IF(C43="","",IF(PRODUCT(フラグ管理用!H43:J43)=0,"error",""))</f>
        <v/>
      </c>
      <c r="AS43" s="240" t="str">
        <f t="shared" si="7"/>
        <v/>
      </c>
      <c r="AT43" s="240" t="str">
        <f>IF(C43="","",IF(AND(フラグ管理用!G43=1,フラグ管理用!K43=1),"",IF(AND(フラグ管理用!G43=2,フラグ管理用!K43&gt;1),"","error")))</f>
        <v/>
      </c>
      <c r="AU43" s="240" t="str">
        <f>IF(C43="","",IF(AND(フラグ管理用!K43=10,ISBLANK(L43)=FALSE),"",IF(AND(フラグ管理用!K43&lt;10,ISBLANK(L43)=TRUE),"","error")))</f>
        <v/>
      </c>
      <c r="AV43" s="211" t="str">
        <f t="shared" si="8"/>
        <v/>
      </c>
      <c r="AW43" s="211" t="str">
        <f t="shared" si="9"/>
        <v/>
      </c>
      <c r="AX43" s="211" t="str">
        <f>IF(C43="","",IF(AND(フラグ管理用!D43=2,フラグ管理用!G43=1),IF(Q43&lt;&gt;0,"error",""),""))</f>
        <v/>
      </c>
      <c r="AY43" s="211" t="str">
        <f>IF(C43="","",IF(フラグ管理用!G43=2,IF(OR(O43&lt;&gt;0,P43&lt;&gt;0,R43&lt;&gt;0),"error",""),""))</f>
        <v/>
      </c>
      <c r="AZ43" s="211" t="str">
        <f t="shared" si="10"/>
        <v/>
      </c>
      <c r="BA43" s="211" t="str">
        <f t="shared" si="11"/>
        <v/>
      </c>
      <c r="BB43" s="211" t="str">
        <f t="shared" si="12"/>
        <v/>
      </c>
      <c r="BC43" s="211" t="str">
        <f>IF(C43="","",IF(フラグ管理用!Y43=2,IF(AND(フラグ管理用!C43=2,フラグ管理用!V43=1),"","error"),""))</f>
        <v/>
      </c>
      <c r="BD43" s="211" t="str">
        <f t="shared" si="13"/>
        <v/>
      </c>
      <c r="BE43" s="211" t="str">
        <f>IF(C43="","",IF(フラグ管理用!Z43=30,"error",IF(AND(フラグ管理用!AI43="事業始期_通常",フラグ管理用!Z43&lt;18),"error",IF(AND(フラグ管理用!AI43="事業始期_補助",フラグ管理用!Z43&lt;15),"error",""))))</f>
        <v/>
      </c>
      <c r="BF43" s="211" t="str">
        <f t="shared" si="14"/>
        <v/>
      </c>
      <c r="BG43" s="211" t="str">
        <f>IF(C43="","",IF(AND(フラグ管理用!AJ43="事業終期_通常",OR(フラグ管理用!AA43&lt;18,フラグ管理用!AA43&gt;29)),"error",IF(AND(フラグ管理用!AJ43="事業終期_R3基金・R4",フラグ管理用!AA43&lt;18),"error","")))</f>
        <v/>
      </c>
      <c r="BH43" s="211" t="str">
        <f>IF(C43="","",IF(VLOOKUP(Z43,―!$X$2:$Y$31,2,FALSE)&lt;=VLOOKUP(AA43,―!$X$2:$Y$31,2,FALSE),"","error"))</f>
        <v/>
      </c>
      <c r="BI43" s="211" t="str">
        <f t="shared" si="15"/>
        <v/>
      </c>
      <c r="BJ43" s="211" t="str">
        <f t="shared" si="18"/>
        <v/>
      </c>
      <c r="BK43" s="211" t="str">
        <f t="shared" si="16"/>
        <v/>
      </c>
      <c r="BL43" s="211" t="str">
        <f>IF(C43="","",IF(AND(フラグ管理用!AK43="予算区分_地単_通常",フラグ管理用!AF43&gt;4),"error",IF(AND(フラグ管理用!AK43="予算区分_地単_協力金等",フラグ管理用!AF43&gt;9),"error",IF(AND(フラグ管理用!AK43="予算区分_補助",フラグ管理用!AF43&lt;9),"error",""))))</f>
        <v/>
      </c>
      <c r="BM43" s="241" t="str">
        <f>フラグ管理用!AO43</f>
        <v/>
      </c>
    </row>
    <row r="44" spans="1:65" s="3" customFormat="1" ht="138" x14ac:dyDescent="0.15">
      <c r="A44" s="80">
        <v>23</v>
      </c>
      <c r="B44" s="284" t="s">
        <v>7634</v>
      </c>
      <c r="C44" s="61" t="s">
        <v>215</v>
      </c>
      <c r="D44" s="61" t="s">
        <v>7477</v>
      </c>
      <c r="E44" s="62" t="s">
        <v>7497</v>
      </c>
      <c r="F44" s="146" t="str">
        <f>IF(C44="補",VLOOKUP(E44,'事業名一覧 '!$A$3:$C$55,3,FALSE),"")</f>
        <v/>
      </c>
      <c r="G44" s="63" t="s">
        <v>7524</v>
      </c>
      <c r="H44" s="154" t="s">
        <v>7476</v>
      </c>
      <c r="I44" s="63" t="s">
        <v>7528</v>
      </c>
      <c r="J44" s="63" t="s">
        <v>7476</v>
      </c>
      <c r="K44" s="63" t="s">
        <v>7477</v>
      </c>
      <c r="L44" s="62"/>
      <c r="M44" s="97">
        <f t="shared" si="1"/>
        <v>2362</v>
      </c>
      <c r="N44" s="97">
        <f t="shared" si="17"/>
        <v>2362</v>
      </c>
      <c r="O44" s="64">
        <v>2362</v>
      </c>
      <c r="P44" s="64"/>
      <c r="Q44" s="64"/>
      <c r="R44" s="64"/>
      <c r="S44" s="64"/>
      <c r="T44" s="64"/>
      <c r="U44" s="62" t="s">
        <v>7644</v>
      </c>
      <c r="V44" s="63" t="s">
        <v>7477</v>
      </c>
      <c r="W44" s="63" t="s">
        <v>7477</v>
      </c>
      <c r="X44" s="63" t="s">
        <v>7477</v>
      </c>
      <c r="Y44" s="61" t="s">
        <v>7477</v>
      </c>
      <c r="Z44" s="61" t="s">
        <v>7204</v>
      </c>
      <c r="AA44" s="61" t="s">
        <v>7213</v>
      </c>
      <c r="AB44" s="230" t="s">
        <v>7578</v>
      </c>
      <c r="AC44" s="230" t="s">
        <v>7543</v>
      </c>
      <c r="AD44" s="62"/>
      <c r="AE44" s="62"/>
      <c r="AF44" s="301"/>
      <c r="AG44" s="165" t="s">
        <v>7627</v>
      </c>
      <c r="AH44" s="274"/>
      <c r="AI44" s="226"/>
      <c r="AJ44" s="293" t="str">
        <f t="shared" si="2"/>
        <v/>
      </c>
      <c r="AK44" s="297" t="str">
        <f>IF(C44="","",IF(AND(フラグ管理用!B44=2,O44&gt;0),"error",IF(AND(フラグ管理用!B44=1,SUM(P44:R44)&gt;0),"error","")))</f>
        <v/>
      </c>
      <c r="AL44" s="289" t="str">
        <f t="shared" si="3"/>
        <v/>
      </c>
      <c r="AM44" s="235" t="str">
        <f t="shared" si="4"/>
        <v/>
      </c>
      <c r="AN44" s="211" t="str">
        <f>IF(C44="","",IF(フラグ管理用!AP44=1,"",IF(AND(フラグ管理用!C44=1,フラグ管理用!G44=1),"",IF(AND(フラグ管理用!C44=2,フラグ管理用!D44=1,フラグ管理用!G44=1),"",IF(AND(フラグ管理用!C44=2,フラグ管理用!D44=2),"","error")))))</f>
        <v/>
      </c>
      <c r="AO44" s="240" t="str">
        <f t="shared" si="5"/>
        <v/>
      </c>
      <c r="AP44" s="240" t="str">
        <f t="shared" si="6"/>
        <v/>
      </c>
      <c r="AQ44" s="240" t="str">
        <f>IF(C44="","",IF(AND(フラグ管理用!B44=1,フラグ管理用!I44&gt;0),"",IF(AND(フラグ管理用!B44=2,フラグ管理用!I44&gt;14),"","error")))</f>
        <v/>
      </c>
      <c r="AR44" s="240" t="str">
        <f>IF(C44="","",IF(PRODUCT(フラグ管理用!H44:J44)=0,"error",""))</f>
        <v/>
      </c>
      <c r="AS44" s="240" t="str">
        <f t="shared" si="7"/>
        <v/>
      </c>
      <c r="AT44" s="240" t="str">
        <f>IF(C44="","",IF(AND(フラグ管理用!G44=1,フラグ管理用!K44=1),"",IF(AND(フラグ管理用!G44=2,フラグ管理用!K44&gt;1),"","error")))</f>
        <v/>
      </c>
      <c r="AU44" s="240" t="str">
        <f>IF(C44="","",IF(AND(フラグ管理用!K44=10,ISBLANK(L44)=FALSE),"",IF(AND(フラグ管理用!K44&lt;10,ISBLANK(L44)=TRUE),"","error")))</f>
        <v/>
      </c>
      <c r="AV44" s="211" t="str">
        <f t="shared" si="8"/>
        <v/>
      </c>
      <c r="AW44" s="211" t="str">
        <f t="shared" si="9"/>
        <v/>
      </c>
      <c r="AX44" s="211" t="str">
        <f>IF(C44="","",IF(AND(フラグ管理用!D44=2,フラグ管理用!G44=1),IF(Q44&lt;&gt;0,"error",""),""))</f>
        <v/>
      </c>
      <c r="AY44" s="211" t="str">
        <f>IF(C44="","",IF(フラグ管理用!G44=2,IF(OR(O44&lt;&gt;0,P44&lt;&gt;0,R44&lt;&gt;0),"error",""),""))</f>
        <v/>
      </c>
      <c r="AZ44" s="211" t="str">
        <f t="shared" si="10"/>
        <v/>
      </c>
      <c r="BA44" s="211" t="str">
        <f t="shared" si="11"/>
        <v/>
      </c>
      <c r="BB44" s="211" t="str">
        <f t="shared" si="12"/>
        <v/>
      </c>
      <c r="BC44" s="211" t="str">
        <f>IF(C44="","",IF(フラグ管理用!Y44=2,IF(AND(フラグ管理用!C44=2,フラグ管理用!V44=1),"","error"),""))</f>
        <v/>
      </c>
      <c r="BD44" s="211" t="str">
        <f t="shared" si="13"/>
        <v/>
      </c>
      <c r="BE44" s="211" t="str">
        <f>IF(C44="","",IF(フラグ管理用!Z44=30,"error",IF(AND(フラグ管理用!AI44="事業始期_通常",フラグ管理用!Z44&lt;18),"error",IF(AND(フラグ管理用!AI44="事業始期_補助",フラグ管理用!Z44&lt;15),"error",""))))</f>
        <v/>
      </c>
      <c r="BF44" s="211" t="str">
        <f t="shared" si="14"/>
        <v/>
      </c>
      <c r="BG44" s="211" t="str">
        <f>IF(C44="","",IF(AND(フラグ管理用!AJ44="事業終期_通常",OR(フラグ管理用!AA44&lt;18,フラグ管理用!AA44&gt;29)),"error",IF(AND(フラグ管理用!AJ44="事業終期_R3基金・R4",フラグ管理用!AA44&lt;18),"error","")))</f>
        <v/>
      </c>
      <c r="BH44" s="211" t="str">
        <f>IF(C44="","",IF(VLOOKUP(Z44,―!$X$2:$Y$31,2,FALSE)&lt;=VLOOKUP(AA44,―!$X$2:$Y$31,2,FALSE),"","error"))</f>
        <v/>
      </c>
      <c r="BI44" s="211" t="str">
        <f t="shared" si="15"/>
        <v/>
      </c>
      <c r="BJ44" s="211" t="str">
        <f t="shared" si="18"/>
        <v/>
      </c>
      <c r="BK44" s="211" t="str">
        <f t="shared" si="16"/>
        <v/>
      </c>
      <c r="BL44" s="211" t="str">
        <f>IF(C44="","",IF(AND(フラグ管理用!AK44="予算区分_地単_通常",フラグ管理用!AF44&gt;4),"error",IF(AND(フラグ管理用!AK44="予算区分_地単_協力金等",フラグ管理用!AF44&gt;9),"error",IF(AND(フラグ管理用!AK44="予算区分_補助",フラグ管理用!AF44&lt;9),"error",""))))</f>
        <v/>
      </c>
      <c r="BM44" s="241" t="str">
        <f>フラグ管理用!AO44</f>
        <v/>
      </c>
    </row>
    <row r="45" spans="1:65" s="3" customFormat="1" ht="138" x14ac:dyDescent="0.15">
      <c r="A45" s="80">
        <v>24</v>
      </c>
      <c r="B45" s="284" t="s">
        <v>7634</v>
      </c>
      <c r="C45" s="61" t="s">
        <v>215</v>
      </c>
      <c r="D45" s="61" t="s">
        <v>7477</v>
      </c>
      <c r="E45" s="62" t="s">
        <v>7498</v>
      </c>
      <c r="F45" s="146" t="str">
        <f>IF(C45="補",VLOOKUP(E45,'事業名一覧 '!$A$3:$C$55,3,FALSE),"")</f>
        <v/>
      </c>
      <c r="G45" s="63" t="s">
        <v>7524</v>
      </c>
      <c r="H45" s="154" t="s">
        <v>7476</v>
      </c>
      <c r="I45" s="63" t="s">
        <v>7528</v>
      </c>
      <c r="J45" s="63" t="s">
        <v>7476</v>
      </c>
      <c r="K45" s="63" t="s">
        <v>7477</v>
      </c>
      <c r="L45" s="62"/>
      <c r="M45" s="97">
        <f t="shared" si="1"/>
        <v>2186</v>
      </c>
      <c r="N45" s="97">
        <f t="shared" si="17"/>
        <v>2186</v>
      </c>
      <c r="O45" s="64">
        <v>2186</v>
      </c>
      <c r="P45" s="64"/>
      <c r="Q45" s="64"/>
      <c r="R45" s="64"/>
      <c r="S45" s="64"/>
      <c r="T45" s="64"/>
      <c r="U45" s="62" t="s">
        <v>7641</v>
      </c>
      <c r="V45" s="63" t="s">
        <v>7477</v>
      </c>
      <c r="W45" s="63" t="s">
        <v>7477</v>
      </c>
      <c r="X45" s="63" t="s">
        <v>7477</v>
      </c>
      <c r="Y45" s="61" t="s">
        <v>7477</v>
      </c>
      <c r="Z45" s="61" t="s">
        <v>7204</v>
      </c>
      <c r="AA45" s="61" t="s">
        <v>7210</v>
      </c>
      <c r="AB45" s="230" t="s">
        <v>7564</v>
      </c>
      <c r="AC45" s="230" t="s">
        <v>7543</v>
      </c>
      <c r="AD45" s="62"/>
      <c r="AE45" s="62"/>
      <c r="AF45" s="301"/>
      <c r="AG45" s="165" t="s">
        <v>7627</v>
      </c>
      <c r="AH45" s="274"/>
      <c r="AI45" s="226"/>
      <c r="AJ45" s="293" t="str">
        <f t="shared" si="2"/>
        <v/>
      </c>
      <c r="AK45" s="297" t="str">
        <f>IF(C45="","",IF(AND(フラグ管理用!B45=2,O45&gt;0),"error",IF(AND(フラグ管理用!B45=1,SUM(P45:R45)&gt;0),"error","")))</f>
        <v/>
      </c>
      <c r="AL45" s="289" t="str">
        <f t="shared" si="3"/>
        <v/>
      </c>
      <c r="AM45" s="235" t="str">
        <f t="shared" si="4"/>
        <v/>
      </c>
      <c r="AN45" s="211" t="str">
        <f>IF(C45="","",IF(フラグ管理用!AP45=1,"",IF(AND(フラグ管理用!C45=1,フラグ管理用!G45=1),"",IF(AND(フラグ管理用!C45=2,フラグ管理用!D45=1,フラグ管理用!G45=1),"",IF(AND(フラグ管理用!C45=2,フラグ管理用!D45=2),"","error")))))</f>
        <v/>
      </c>
      <c r="AO45" s="240" t="str">
        <f t="shared" si="5"/>
        <v/>
      </c>
      <c r="AP45" s="240" t="str">
        <f t="shared" si="6"/>
        <v/>
      </c>
      <c r="AQ45" s="240" t="str">
        <f>IF(C45="","",IF(AND(フラグ管理用!B45=1,フラグ管理用!I45&gt;0),"",IF(AND(フラグ管理用!B45=2,フラグ管理用!I45&gt;14),"","error")))</f>
        <v/>
      </c>
      <c r="AR45" s="240" t="str">
        <f>IF(C45="","",IF(PRODUCT(フラグ管理用!H45:J45)=0,"error",""))</f>
        <v/>
      </c>
      <c r="AS45" s="240" t="str">
        <f t="shared" si="7"/>
        <v/>
      </c>
      <c r="AT45" s="240" t="str">
        <f>IF(C45="","",IF(AND(フラグ管理用!G45=1,フラグ管理用!K45=1),"",IF(AND(フラグ管理用!G45=2,フラグ管理用!K45&gt;1),"","error")))</f>
        <v/>
      </c>
      <c r="AU45" s="240" t="str">
        <f>IF(C45="","",IF(AND(フラグ管理用!K45=10,ISBLANK(L45)=FALSE),"",IF(AND(フラグ管理用!K45&lt;10,ISBLANK(L45)=TRUE),"","error")))</f>
        <v/>
      </c>
      <c r="AV45" s="211" t="str">
        <f t="shared" si="8"/>
        <v/>
      </c>
      <c r="AW45" s="211" t="str">
        <f t="shared" si="9"/>
        <v/>
      </c>
      <c r="AX45" s="211" t="str">
        <f>IF(C45="","",IF(AND(フラグ管理用!D45=2,フラグ管理用!G45=1),IF(Q45&lt;&gt;0,"error",""),""))</f>
        <v/>
      </c>
      <c r="AY45" s="211" t="str">
        <f>IF(C45="","",IF(フラグ管理用!G45=2,IF(OR(O45&lt;&gt;0,P45&lt;&gt;0,R45&lt;&gt;0),"error",""),""))</f>
        <v/>
      </c>
      <c r="AZ45" s="211" t="str">
        <f t="shared" si="10"/>
        <v/>
      </c>
      <c r="BA45" s="211" t="str">
        <f t="shared" si="11"/>
        <v/>
      </c>
      <c r="BB45" s="211" t="str">
        <f t="shared" si="12"/>
        <v/>
      </c>
      <c r="BC45" s="211" t="str">
        <f>IF(C45="","",IF(フラグ管理用!Y45=2,IF(AND(フラグ管理用!C45=2,フラグ管理用!V45=1),"","error"),""))</f>
        <v/>
      </c>
      <c r="BD45" s="211" t="str">
        <f t="shared" si="13"/>
        <v/>
      </c>
      <c r="BE45" s="211" t="str">
        <f>IF(C45="","",IF(フラグ管理用!Z45=30,"error",IF(AND(フラグ管理用!AI45="事業始期_通常",フラグ管理用!Z45&lt;18),"error",IF(AND(フラグ管理用!AI45="事業始期_補助",フラグ管理用!Z45&lt;15),"error",""))))</f>
        <v/>
      </c>
      <c r="BF45" s="211" t="str">
        <f t="shared" si="14"/>
        <v/>
      </c>
      <c r="BG45" s="211" t="str">
        <f>IF(C45="","",IF(AND(フラグ管理用!AJ45="事業終期_通常",OR(フラグ管理用!AA45&lt;18,フラグ管理用!AA45&gt;29)),"error",IF(AND(フラグ管理用!AJ45="事業終期_R3基金・R4",フラグ管理用!AA45&lt;18),"error","")))</f>
        <v/>
      </c>
      <c r="BH45" s="211" t="str">
        <f>IF(C45="","",IF(VLOOKUP(Z45,―!$X$2:$Y$31,2,FALSE)&lt;=VLOOKUP(AA45,―!$X$2:$Y$31,2,FALSE),"","error"))</f>
        <v/>
      </c>
      <c r="BI45" s="211" t="str">
        <f t="shared" si="15"/>
        <v/>
      </c>
      <c r="BJ45" s="211" t="str">
        <f t="shared" si="18"/>
        <v/>
      </c>
      <c r="BK45" s="211" t="str">
        <f t="shared" si="16"/>
        <v/>
      </c>
      <c r="BL45" s="211" t="str">
        <f>IF(C45="","",IF(AND(フラグ管理用!AK45="予算区分_地単_通常",フラグ管理用!AF45&gt;4),"error",IF(AND(フラグ管理用!AK45="予算区分_地単_協力金等",フラグ管理用!AF45&gt;9),"error",IF(AND(フラグ管理用!AK45="予算区分_補助",フラグ管理用!AF45&lt;9),"error",""))))</f>
        <v/>
      </c>
      <c r="BM45" s="241" t="str">
        <f>フラグ管理用!AO45</f>
        <v/>
      </c>
    </row>
    <row r="46" spans="1:65" s="3" customFormat="1" ht="138" x14ac:dyDescent="0.15">
      <c r="A46" s="80">
        <v>25</v>
      </c>
      <c r="B46" s="284" t="s">
        <v>7634</v>
      </c>
      <c r="C46" s="61" t="s">
        <v>215</v>
      </c>
      <c r="D46" s="61" t="s">
        <v>7477</v>
      </c>
      <c r="E46" s="62" t="s">
        <v>7499</v>
      </c>
      <c r="F46" s="146" t="str">
        <f>IF(C46="補",VLOOKUP(E46,'事業名一覧 '!$A$3:$C$55,3,FALSE),"")</f>
        <v/>
      </c>
      <c r="G46" s="63" t="s">
        <v>7524</v>
      </c>
      <c r="H46" s="154" t="s">
        <v>7476</v>
      </c>
      <c r="I46" s="63" t="s">
        <v>7528</v>
      </c>
      <c r="J46" s="63" t="s">
        <v>7476</v>
      </c>
      <c r="K46" s="63" t="s">
        <v>7477</v>
      </c>
      <c r="L46" s="62"/>
      <c r="M46" s="97">
        <f t="shared" si="1"/>
        <v>2624</v>
      </c>
      <c r="N46" s="97">
        <f t="shared" si="17"/>
        <v>2624</v>
      </c>
      <c r="O46" s="64">
        <v>2624</v>
      </c>
      <c r="P46" s="64"/>
      <c r="Q46" s="64"/>
      <c r="R46" s="64"/>
      <c r="S46" s="64"/>
      <c r="T46" s="64"/>
      <c r="U46" s="62" t="s">
        <v>7642</v>
      </c>
      <c r="V46" s="63" t="s">
        <v>7477</v>
      </c>
      <c r="W46" s="63" t="s">
        <v>7477</v>
      </c>
      <c r="X46" s="63" t="s">
        <v>7477</v>
      </c>
      <c r="Y46" s="61" t="s">
        <v>7477</v>
      </c>
      <c r="Z46" s="61" t="s">
        <v>7204</v>
      </c>
      <c r="AA46" s="61" t="s">
        <v>7206</v>
      </c>
      <c r="AB46" s="230" t="s">
        <v>7581</v>
      </c>
      <c r="AC46" s="230" t="s">
        <v>7543</v>
      </c>
      <c r="AD46" s="62"/>
      <c r="AE46" s="62"/>
      <c r="AF46" s="301"/>
      <c r="AG46" s="165" t="s">
        <v>7627</v>
      </c>
      <c r="AH46" s="274"/>
      <c r="AI46" s="226"/>
      <c r="AJ46" s="293" t="str">
        <f t="shared" si="2"/>
        <v/>
      </c>
      <c r="AK46" s="297" t="str">
        <f>IF(C46="","",IF(AND(フラグ管理用!B46=2,O46&gt;0),"error",IF(AND(フラグ管理用!B46=1,SUM(P46:R46)&gt;0),"error","")))</f>
        <v/>
      </c>
      <c r="AL46" s="289" t="str">
        <f t="shared" si="3"/>
        <v/>
      </c>
      <c r="AM46" s="235" t="str">
        <f t="shared" si="4"/>
        <v/>
      </c>
      <c r="AN46" s="211" t="str">
        <f>IF(C46="","",IF(フラグ管理用!AP46=1,"",IF(AND(フラグ管理用!C46=1,フラグ管理用!G46=1),"",IF(AND(フラグ管理用!C46=2,フラグ管理用!D46=1,フラグ管理用!G46=1),"",IF(AND(フラグ管理用!C46=2,フラグ管理用!D46=2),"","error")))))</f>
        <v/>
      </c>
      <c r="AO46" s="240" t="str">
        <f t="shared" si="5"/>
        <v/>
      </c>
      <c r="AP46" s="240" t="str">
        <f t="shared" si="6"/>
        <v/>
      </c>
      <c r="AQ46" s="240" t="str">
        <f>IF(C46="","",IF(AND(フラグ管理用!B46=1,フラグ管理用!I46&gt;0),"",IF(AND(フラグ管理用!B46=2,フラグ管理用!I46&gt;14),"","error")))</f>
        <v/>
      </c>
      <c r="AR46" s="240" t="str">
        <f>IF(C46="","",IF(PRODUCT(フラグ管理用!H46:J46)=0,"error",""))</f>
        <v/>
      </c>
      <c r="AS46" s="240" t="str">
        <f t="shared" si="7"/>
        <v/>
      </c>
      <c r="AT46" s="240" t="str">
        <f>IF(C46="","",IF(AND(フラグ管理用!G46=1,フラグ管理用!K46=1),"",IF(AND(フラグ管理用!G46=2,フラグ管理用!K46&gt;1),"","error")))</f>
        <v/>
      </c>
      <c r="AU46" s="240" t="str">
        <f>IF(C46="","",IF(AND(フラグ管理用!K46=10,ISBLANK(L46)=FALSE),"",IF(AND(フラグ管理用!K46&lt;10,ISBLANK(L46)=TRUE),"","error")))</f>
        <v/>
      </c>
      <c r="AV46" s="211" t="str">
        <f t="shared" si="8"/>
        <v/>
      </c>
      <c r="AW46" s="211" t="str">
        <f t="shared" si="9"/>
        <v/>
      </c>
      <c r="AX46" s="211" t="str">
        <f>IF(C46="","",IF(AND(フラグ管理用!D46=2,フラグ管理用!G46=1),IF(Q46&lt;&gt;0,"error",""),""))</f>
        <v/>
      </c>
      <c r="AY46" s="211" t="str">
        <f>IF(C46="","",IF(フラグ管理用!G46=2,IF(OR(O46&lt;&gt;0,P46&lt;&gt;0,R46&lt;&gt;0),"error",""),""))</f>
        <v/>
      </c>
      <c r="AZ46" s="211" t="str">
        <f t="shared" si="10"/>
        <v/>
      </c>
      <c r="BA46" s="211" t="str">
        <f t="shared" si="11"/>
        <v/>
      </c>
      <c r="BB46" s="211" t="str">
        <f t="shared" si="12"/>
        <v/>
      </c>
      <c r="BC46" s="211" t="str">
        <f>IF(C46="","",IF(フラグ管理用!Y46=2,IF(AND(フラグ管理用!C46=2,フラグ管理用!V46=1),"","error"),""))</f>
        <v/>
      </c>
      <c r="BD46" s="211" t="str">
        <f t="shared" si="13"/>
        <v/>
      </c>
      <c r="BE46" s="211" t="str">
        <f>IF(C46="","",IF(フラグ管理用!Z46=30,"error",IF(AND(フラグ管理用!AI46="事業始期_通常",フラグ管理用!Z46&lt;18),"error",IF(AND(フラグ管理用!AI46="事業始期_補助",フラグ管理用!Z46&lt;15),"error",""))))</f>
        <v/>
      </c>
      <c r="BF46" s="211" t="str">
        <f t="shared" si="14"/>
        <v/>
      </c>
      <c r="BG46" s="211" t="str">
        <f>IF(C46="","",IF(AND(フラグ管理用!AJ46="事業終期_通常",OR(フラグ管理用!AA46&lt;18,フラグ管理用!AA46&gt;29)),"error",IF(AND(フラグ管理用!AJ46="事業終期_R3基金・R4",フラグ管理用!AA46&lt;18),"error","")))</f>
        <v/>
      </c>
      <c r="BH46" s="211" t="str">
        <f>IF(C46="","",IF(VLOOKUP(Z46,―!$X$2:$Y$31,2,FALSE)&lt;=VLOOKUP(AA46,―!$X$2:$Y$31,2,FALSE),"","error"))</f>
        <v/>
      </c>
      <c r="BI46" s="211" t="str">
        <f t="shared" si="15"/>
        <v/>
      </c>
      <c r="BJ46" s="211" t="str">
        <f t="shared" si="18"/>
        <v/>
      </c>
      <c r="BK46" s="211" t="str">
        <f t="shared" si="16"/>
        <v/>
      </c>
      <c r="BL46" s="211" t="str">
        <f>IF(C46="","",IF(AND(フラグ管理用!AK46="予算区分_地単_通常",フラグ管理用!AF46&gt;4),"error",IF(AND(フラグ管理用!AK46="予算区分_地単_協力金等",フラグ管理用!AF46&gt;9),"error",IF(AND(フラグ管理用!AK46="予算区分_補助",フラグ管理用!AF46&lt;9),"error",""))))</f>
        <v/>
      </c>
      <c r="BM46" s="241" t="str">
        <f>フラグ管理用!AO46</f>
        <v/>
      </c>
    </row>
    <row r="47" spans="1:65" s="3" customFormat="1" ht="189.75" x14ac:dyDescent="0.15">
      <c r="A47" s="80">
        <v>26</v>
      </c>
      <c r="B47" s="284" t="s">
        <v>7634</v>
      </c>
      <c r="C47" s="61" t="s">
        <v>215</v>
      </c>
      <c r="D47" s="61" t="s">
        <v>7477</v>
      </c>
      <c r="E47" s="62" t="s">
        <v>7500</v>
      </c>
      <c r="F47" s="146" t="str">
        <f>IF(C47="補",VLOOKUP(E47,'事業名一覧 '!$A$3:$C$55,3,FALSE),"")</f>
        <v/>
      </c>
      <c r="G47" s="63" t="s">
        <v>7524</v>
      </c>
      <c r="H47" s="154" t="s">
        <v>7476</v>
      </c>
      <c r="I47" s="63" t="s">
        <v>7528</v>
      </c>
      <c r="J47" s="63" t="s">
        <v>7476</v>
      </c>
      <c r="K47" s="63" t="s">
        <v>7477</v>
      </c>
      <c r="L47" s="62"/>
      <c r="M47" s="97">
        <f t="shared" si="1"/>
        <v>490</v>
      </c>
      <c r="N47" s="97">
        <f t="shared" si="17"/>
        <v>490</v>
      </c>
      <c r="O47" s="64">
        <v>490</v>
      </c>
      <c r="P47" s="64"/>
      <c r="Q47" s="64"/>
      <c r="R47" s="64"/>
      <c r="S47" s="64"/>
      <c r="T47" s="64"/>
      <c r="U47" s="62" t="s">
        <v>7582</v>
      </c>
      <c r="V47" s="63" t="s">
        <v>7477</v>
      </c>
      <c r="W47" s="63" t="s">
        <v>7477</v>
      </c>
      <c r="X47" s="63" t="s">
        <v>7477</v>
      </c>
      <c r="Y47" s="61" t="s">
        <v>7477</v>
      </c>
      <c r="Z47" s="61" t="s">
        <v>7204</v>
      </c>
      <c r="AA47" s="61" t="s">
        <v>7205</v>
      </c>
      <c r="AB47" s="230" t="s">
        <v>7583</v>
      </c>
      <c r="AC47" s="230" t="s">
        <v>7543</v>
      </c>
      <c r="AD47" s="62"/>
      <c r="AE47" s="62"/>
      <c r="AF47" s="301"/>
      <c r="AG47" s="165" t="s">
        <v>7627</v>
      </c>
      <c r="AH47" s="274"/>
      <c r="AI47" s="226"/>
      <c r="AJ47" s="293" t="str">
        <f t="shared" si="2"/>
        <v/>
      </c>
      <c r="AK47" s="297" t="str">
        <f>IF(C47="","",IF(AND(フラグ管理用!B47=2,O47&gt;0),"error",IF(AND(フラグ管理用!B47=1,SUM(P47:R47)&gt;0),"error","")))</f>
        <v/>
      </c>
      <c r="AL47" s="289" t="str">
        <f t="shared" si="3"/>
        <v/>
      </c>
      <c r="AM47" s="235" t="str">
        <f t="shared" si="4"/>
        <v/>
      </c>
      <c r="AN47" s="211" t="str">
        <f>IF(C47="","",IF(フラグ管理用!AP47=1,"",IF(AND(フラグ管理用!C47=1,フラグ管理用!G47=1),"",IF(AND(フラグ管理用!C47=2,フラグ管理用!D47=1,フラグ管理用!G47=1),"",IF(AND(フラグ管理用!C47=2,フラグ管理用!D47=2),"","error")))))</f>
        <v/>
      </c>
      <c r="AO47" s="240" t="str">
        <f t="shared" si="5"/>
        <v/>
      </c>
      <c r="AP47" s="240" t="str">
        <f t="shared" si="6"/>
        <v/>
      </c>
      <c r="AQ47" s="240" t="str">
        <f>IF(C47="","",IF(AND(フラグ管理用!B47=1,フラグ管理用!I47&gt;0),"",IF(AND(フラグ管理用!B47=2,フラグ管理用!I47&gt;14),"","error")))</f>
        <v/>
      </c>
      <c r="AR47" s="240" t="str">
        <f>IF(C47="","",IF(PRODUCT(フラグ管理用!H47:J47)=0,"error",""))</f>
        <v/>
      </c>
      <c r="AS47" s="240" t="str">
        <f t="shared" si="7"/>
        <v/>
      </c>
      <c r="AT47" s="240" t="str">
        <f>IF(C47="","",IF(AND(フラグ管理用!G47=1,フラグ管理用!K47=1),"",IF(AND(フラグ管理用!G47=2,フラグ管理用!K47&gt;1),"","error")))</f>
        <v/>
      </c>
      <c r="AU47" s="240" t="str">
        <f>IF(C47="","",IF(AND(フラグ管理用!K47=10,ISBLANK(L47)=FALSE),"",IF(AND(フラグ管理用!K47&lt;10,ISBLANK(L47)=TRUE),"","error")))</f>
        <v/>
      </c>
      <c r="AV47" s="211" t="str">
        <f t="shared" si="8"/>
        <v/>
      </c>
      <c r="AW47" s="211" t="str">
        <f t="shared" si="9"/>
        <v/>
      </c>
      <c r="AX47" s="211" t="str">
        <f>IF(C47="","",IF(AND(フラグ管理用!D47=2,フラグ管理用!G47=1),IF(Q47&lt;&gt;0,"error",""),""))</f>
        <v/>
      </c>
      <c r="AY47" s="211" t="str">
        <f>IF(C47="","",IF(フラグ管理用!G47=2,IF(OR(O47&lt;&gt;0,P47&lt;&gt;0,R47&lt;&gt;0),"error",""),""))</f>
        <v/>
      </c>
      <c r="AZ47" s="211" t="str">
        <f t="shared" si="10"/>
        <v/>
      </c>
      <c r="BA47" s="211" t="str">
        <f t="shared" si="11"/>
        <v/>
      </c>
      <c r="BB47" s="211" t="str">
        <f t="shared" si="12"/>
        <v/>
      </c>
      <c r="BC47" s="211" t="str">
        <f>IF(C47="","",IF(フラグ管理用!Y47=2,IF(AND(フラグ管理用!C47=2,フラグ管理用!V47=1),"","error"),""))</f>
        <v/>
      </c>
      <c r="BD47" s="211" t="str">
        <f t="shared" si="13"/>
        <v/>
      </c>
      <c r="BE47" s="211" t="str">
        <f>IF(C47="","",IF(フラグ管理用!Z47=30,"error",IF(AND(フラグ管理用!AI47="事業始期_通常",フラグ管理用!Z47&lt;18),"error",IF(AND(フラグ管理用!AI47="事業始期_補助",フラグ管理用!Z47&lt;15),"error",""))))</f>
        <v/>
      </c>
      <c r="BF47" s="211" t="str">
        <f t="shared" si="14"/>
        <v/>
      </c>
      <c r="BG47" s="211" t="str">
        <f>IF(C47="","",IF(AND(フラグ管理用!AJ47="事業終期_通常",OR(フラグ管理用!AA47&lt;18,フラグ管理用!AA47&gt;29)),"error",IF(AND(フラグ管理用!AJ47="事業終期_R3基金・R4",フラグ管理用!AA47&lt;18),"error","")))</f>
        <v/>
      </c>
      <c r="BH47" s="211" t="str">
        <f>IF(C47="","",IF(VLOOKUP(Z47,―!$X$2:$Y$31,2,FALSE)&lt;=VLOOKUP(AA47,―!$X$2:$Y$31,2,FALSE),"","error"))</f>
        <v/>
      </c>
      <c r="BI47" s="211" t="str">
        <f t="shared" si="15"/>
        <v/>
      </c>
      <c r="BJ47" s="211" t="str">
        <f t="shared" si="18"/>
        <v/>
      </c>
      <c r="BK47" s="211" t="str">
        <f t="shared" si="16"/>
        <v/>
      </c>
      <c r="BL47" s="211" t="str">
        <f>IF(C47="","",IF(AND(フラグ管理用!AK47="予算区分_地単_通常",フラグ管理用!AF47&gt;4),"error",IF(AND(フラグ管理用!AK47="予算区分_地単_協力金等",フラグ管理用!AF47&gt;9),"error",IF(AND(フラグ管理用!AK47="予算区分_補助",フラグ管理用!AF47&lt;9),"error",""))))</f>
        <v/>
      </c>
      <c r="BM47" s="241" t="str">
        <f>フラグ管理用!AO47</f>
        <v/>
      </c>
    </row>
    <row r="48" spans="1:65" s="3" customFormat="1" ht="155.25" x14ac:dyDescent="0.15">
      <c r="A48" s="80">
        <v>27</v>
      </c>
      <c r="B48" s="284" t="s">
        <v>7634</v>
      </c>
      <c r="C48" s="61" t="s">
        <v>215</v>
      </c>
      <c r="D48" s="61" t="s">
        <v>7477</v>
      </c>
      <c r="E48" s="62" t="s">
        <v>7501</v>
      </c>
      <c r="F48" s="146" t="str">
        <f>IF(C48="補",VLOOKUP(E48,'事業名一覧 '!$A$3:$C$55,3,FALSE),"")</f>
        <v/>
      </c>
      <c r="G48" s="63" t="s">
        <v>7524</v>
      </c>
      <c r="H48" s="154" t="s">
        <v>7476</v>
      </c>
      <c r="I48" s="63" t="s">
        <v>7532</v>
      </c>
      <c r="J48" s="63" t="s">
        <v>7476</v>
      </c>
      <c r="K48" s="63" t="s">
        <v>7477</v>
      </c>
      <c r="L48" s="62"/>
      <c r="M48" s="97">
        <f t="shared" si="1"/>
        <v>11990</v>
      </c>
      <c r="N48" s="97">
        <f t="shared" si="17"/>
        <v>11990</v>
      </c>
      <c r="O48" s="64">
        <v>11990</v>
      </c>
      <c r="P48" s="64"/>
      <c r="Q48" s="64"/>
      <c r="R48" s="64"/>
      <c r="S48" s="64"/>
      <c r="T48" s="64"/>
      <c r="U48" s="62" t="s">
        <v>7645</v>
      </c>
      <c r="V48" s="63" t="s">
        <v>7477</v>
      </c>
      <c r="W48" s="63" t="s">
        <v>7477</v>
      </c>
      <c r="X48" s="63" t="s">
        <v>7477</v>
      </c>
      <c r="Y48" s="61" t="s">
        <v>7477</v>
      </c>
      <c r="Z48" s="61" t="s">
        <v>7204</v>
      </c>
      <c r="AA48" s="61" t="s">
        <v>7210</v>
      </c>
      <c r="AB48" s="230" t="s">
        <v>7585</v>
      </c>
      <c r="AC48" s="230" t="s">
        <v>7543</v>
      </c>
      <c r="AD48" s="62"/>
      <c r="AE48" s="62"/>
      <c r="AF48" s="301"/>
      <c r="AG48" s="165" t="s">
        <v>7627</v>
      </c>
      <c r="AH48" s="274"/>
      <c r="AI48" s="226"/>
      <c r="AJ48" s="293" t="str">
        <f t="shared" si="2"/>
        <v/>
      </c>
      <c r="AK48" s="297" t="str">
        <f>IF(C48="","",IF(AND(フラグ管理用!B48=2,O48&gt;0),"error",IF(AND(フラグ管理用!B48=1,SUM(P48:R48)&gt;0),"error","")))</f>
        <v/>
      </c>
      <c r="AL48" s="289" t="str">
        <f t="shared" si="3"/>
        <v/>
      </c>
      <c r="AM48" s="235" t="str">
        <f t="shared" si="4"/>
        <v/>
      </c>
      <c r="AN48" s="211" t="str">
        <f>IF(C48="","",IF(フラグ管理用!AP48=1,"",IF(AND(フラグ管理用!C48=1,フラグ管理用!G48=1),"",IF(AND(フラグ管理用!C48=2,フラグ管理用!D48=1,フラグ管理用!G48=1),"",IF(AND(フラグ管理用!C48=2,フラグ管理用!D48=2),"","error")))))</f>
        <v/>
      </c>
      <c r="AO48" s="240" t="str">
        <f t="shared" si="5"/>
        <v/>
      </c>
      <c r="AP48" s="240" t="str">
        <f t="shared" si="6"/>
        <v/>
      </c>
      <c r="AQ48" s="240" t="str">
        <f>IF(C48="","",IF(AND(フラグ管理用!B48=1,フラグ管理用!I48&gt;0),"",IF(AND(フラグ管理用!B48=2,フラグ管理用!I48&gt;14),"","error")))</f>
        <v/>
      </c>
      <c r="AR48" s="240" t="str">
        <f>IF(C48="","",IF(PRODUCT(フラグ管理用!H48:J48)=0,"error",""))</f>
        <v/>
      </c>
      <c r="AS48" s="240" t="str">
        <f t="shared" si="7"/>
        <v/>
      </c>
      <c r="AT48" s="240" t="str">
        <f>IF(C48="","",IF(AND(フラグ管理用!G48=1,フラグ管理用!K48=1),"",IF(AND(フラグ管理用!G48=2,フラグ管理用!K48&gt;1),"","error")))</f>
        <v/>
      </c>
      <c r="AU48" s="240" t="str">
        <f>IF(C48="","",IF(AND(フラグ管理用!K48=10,ISBLANK(L48)=FALSE),"",IF(AND(フラグ管理用!K48&lt;10,ISBLANK(L48)=TRUE),"","error")))</f>
        <v/>
      </c>
      <c r="AV48" s="211" t="str">
        <f t="shared" si="8"/>
        <v/>
      </c>
      <c r="AW48" s="211" t="str">
        <f t="shared" si="9"/>
        <v/>
      </c>
      <c r="AX48" s="211" t="str">
        <f>IF(C48="","",IF(AND(フラグ管理用!D48=2,フラグ管理用!G48=1),IF(Q48&lt;&gt;0,"error",""),""))</f>
        <v/>
      </c>
      <c r="AY48" s="211" t="str">
        <f>IF(C48="","",IF(フラグ管理用!G48=2,IF(OR(O48&lt;&gt;0,P48&lt;&gt;0,R48&lt;&gt;0),"error",""),""))</f>
        <v/>
      </c>
      <c r="AZ48" s="211" t="str">
        <f t="shared" si="10"/>
        <v/>
      </c>
      <c r="BA48" s="211" t="str">
        <f t="shared" si="11"/>
        <v/>
      </c>
      <c r="BB48" s="211" t="str">
        <f t="shared" si="12"/>
        <v/>
      </c>
      <c r="BC48" s="211" t="str">
        <f>IF(C48="","",IF(フラグ管理用!Y48=2,IF(AND(フラグ管理用!C48=2,フラグ管理用!V48=1),"","error"),""))</f>
        <v/>
      </c>
      <c r="BD48" s="211" t="str">
        <f t="shared" si="13"/>
        <v/>
      </c>
      <c r="BE48" s="211" t="str">
        <f>IF(C48="","",IF(フラグ管理用!Z48=30,"error",IF(AND(フラグ管理用!AI48="事業始期_通常",フラグ管理用!Z48&lt;18),"error",IF(AND(フラグ管理用!AI48="事業始期_補助",フラグ管理用!Z48&lt;15),"error",""))))</f>
        <v/>
      </c>
      <c r="BF48" s="211" t="str">
        <f t="shared" si="14"/>
        <v/>
      </c>
      <c r="BG48" s="211" t="str">
        <f>IF(C48="","",IF(AND(フラグ管理用!AJ48="事業終期_通常",OR(フラグ管理用!AA48&lt;18,フラグ管理用!AA48&gt;29)),"error",IF(AND(フラグ管理用!AJ48="事業終期_R3基金・R4",フラグ管理用!AA48&lt;18),"error","")))</f>
        <v/>
      </c>
      <c r="BH48" s="211" t="str">
        <f>IF(C48="","",IF(VLOOKUP(Z48,―!$X$2:$Y$31,2,FALSE)&lt;=VLOOKUP(AA48,―!$X$2:$Y$31,2,FALSE),"","error"))</f>
        <v/>
      </c>
      <c r="BI48" s="211" t="str">
        <f t="shared" si="15"/>
        <v/>
      </c>
      <c r="BJ48" s="211" t="str">
        <f t="shared" si="18"/>
        <v/>
      </c>
      <c r="BK48" s="211" t="str">
        <f t="shared" si="16"/>
        <v/>
      </c>
      <c r="BL48" s="211" t="str">
        <f>IF(C48="","",IF(AND(フラグ管理用!AK48="予算区分_地単_通常",フラグ管理用!AF48&gt;4),"error",IF(AND(フラグ管理用!AK48="予算区分_地単_協力金等",フラグ管理用!AF48&gt;9),"error",IF(AND(フラグ管理用!AK48="予算区分_補助",フラグ管理用!AF48&lt;9),"error",""))))</f>
        <v/>
      </c>
      <c r="BM48" s="241" t="str">
        <f>フラグ管理用!AO48</f>
        <v/>
      </c>
    </row>
    <row r="49" spans="1:65" ht="120.75" x14ac:dyDescent="0.15">
      <c r="A49" s="80">
        <v>28</v>
      </c>
      <c r="B49" s="284" t="s">
        <v>7634</v>
      </c>
      <c r="C49" s="61" t="s">
        <v>215</v>
      </c>
      <c r="D49" s="61" t="s">
        <v>7477</v>
      </c>
      <c r="E49" s="62" t="s">
        <v>7502</v>
      </c>
      <c r="F49" s="146" t="str">
        <f>IF(C49="補",VLOOKUP(E49,'事業名一覧 '!$A$3:$C$55,3,FALSE),"")</f>
        <v/>
      </c>
      <c r="G49" s="63" t="s">
        <v>7524</v>
      </c>
      <c r="H49" s="154" t="s">
        <v>7476</v>
      </c>
      <c r="I49" s="63" t="s">
        <v>7528</v>
      </c>
      <c r="J49" s="63" t="s">
        <v>7476</v>
      </c>
      <c r="K49" s="63" t="s">
        <v>7477</v>
      </c>
      <c r="L49" s="62"/>
      <c r="M49" s="97">
        <f t="shared" si="1"/>
        <v>2357</v>
      </c>
      <c r="N49" s="97">
        <f t="shared" si="17"/>
        <v>2357</v>
      </c>
      <c r="O49" s="64">
        <v>2357</v>
      </c>
      <c r="P49" s="64"/>
      <c r="Q49" s="64"/>
      <c r="R49" s="64"/>
      <c r="S49" s="64"/>
      <c r="T49" s="64"/>
      <c r="U49" s="62" t="s">
        <v>7646</v>
      </c>
      <c r="V49" s="63" t="s">
        <v>7477</v>
      </c>
      <c r="W49" s="63" t="s">
        <v>7477</v>
      </c>
      <c r="X49" s="63" t="s">
        <v>7477</v>
      </c>
      <c r="Y49" s="61" t="s">
        <v>7477</v>
      </c>
      <c r="Z49" s="61" t="s">
        <v>7204</v>
      </c>
      <c r="AA49" s="61" t="s">
        <v>7210</v>
      </c>
      <c r="AB49" s="230" t="s">
        <v>7564</v>
      </c>
      <c r="AC49" s="230" t="s">
        <v>7543</v>
      </c>
      <c r="AD49" s="62"/>
      <c r="AE49" s="62"/>
      <c r="AF49" s="301"/>
      <c r="AG49" s="165" t="s">
        <v>7627</v>
      </c>
      <c r="AH49" s="274"/>
      <c r="AI49" s="226"/>
      <c r="AJ49" s="293" t="str">
        <f t="shared" si="2"/>
        <v/>
      </c>
      <c r="AK49" s="297" t="str">
        <f>IF(C49="","",IF(AND(フラグ管理用!B49=2,O49&gt;0),"error",IF(AND(フラグ管理用!B49=1,SUM(P49:R49)&gt;0),"error","")))</f>
        <v/>
      </c>
      <c r="AL49" s="289" t="str">
        <f t="shared" si="3"/>
        <v/>
      </c>
      <c r="AM49" s="235" t="str">
        <f t="shared" si="4"/>
        <v/>
      </c>
      <c r="AN49" s="211" t="str">
        <f>IF(C49="","",IF(フラグ管理用!AP49=1,"",IF(AND(フラグ管理用!C49=1,フラグ管理用!G49=1),"",IF(AND(フラグ管理用!C49=2,フラグ管理用!D49=1,フラグ管理用!G49=1),"",IF(AND(フラグ管理用!C49=2,フラグ管理用!D49=2),"","error")))))</f>
        <v/>
      </c>
      <c r="AO49" s="240" t="str">
        <f t="shared" si="5"/>
        <v/>
      </c>
      <c r="AP49" s="240" t="str">
        <f t="shared" si="6"/>
        <v/>
      </c>
      <c r="AQ49" s="240" t="str">
        <f>IF(C49="","",IF(AND(フラグ管理用!B49=1,フラグ管理用!I49&gt;0),"",IF(AND(フラグ管理用!B49=2,フラグ管理用!I49&gt;14),"","error")))</f>
        <v/>
      </c>
      <c r="AR49" s="240" t="str">
        <f>IF(C49="","",IF(PRODUCT(フラグ管理用!H49:J49)=0,"error",""))</f>
        <v/>
      </c>
      <c r="AS49" s="240" t="str">
        <f t="shared" si="7"/>
        <v/>
      </c>
      <c r="AT49" s="240" t="str">
        <f>IF(C49="","",IF(AND(フラグ管理用!G49=1,フラグ管理用!K49=1),"",IF(AND(フラグ管理用!G49=2,フラグ管理用!K49&gt;1),"","error")))</f>
        <v/>
      </c>
      <c r="AU49" s="240" t="str">
        <f>IF(C49="","",IF(AND(フラグ管理用!K49=10,ISBLANK(L49)=FALSE),"",IF(AND(フラグ管理用!K49&lt;10,ISBLANK(L49)=TRUE),"","error")))</f>
        <v/>
      </c>
      <c r="AV49" s="211" t="str">
        <f t="shared" si="8"/>
        <v/>
      </c>
      <c r="AW49" s="211" t="str">
        <f t="shared" si="9"/>
        <v/>
      </c>
      <c r="AX49" s="211" t="str">
        <f>IF(C49="","",IF(AND(フラグ管理用!D49=2,フラグ管理用!G49=1),IF(Q49&lt;&gt;0,"error",""),""))</f>
        <v/>
      </c>
      <c r="AY49" s="211" t="str">
        <f>IF(C49="","",IF(フラグ管理用!G49=2,IF(OR(O49&lt;&gt;0,P49&lt;&gt;0,R49&lt;&gt;0),"error",""),""))</f>
        <v/>
      </c>
      <c r="AZ49" s="211" t="str">
        <f t="shared" si="10"/>
        <v/>
      </c>
      <c r="BA49" s="211" t="str">
        <f t="shared" si="11"/>
        <v/>
      </c>
      <c r="BB49" s="211" t="str">
        <f t="shared" si="12"/>
        <v/>
      </c>
      <c r="BC49" s="211" t="str">
        <f>IF(C49="","",IF(フラグ管理用!Y49=2,IF(AND(フラグ管理用!C49=2,フラグ管理用!V49=1),"","error"),""))</f>
        <v/>
      </c>
      <c r="BD49" s="211" t="str">
        <f t="shared" si="13"/>
        <v/>
      </c>
      <c r="BE49" s="211" t="str">
        <f>IF(C49="","",IF(フラグ管理用!Z49=30,"error",IF(AND(フラグ管理用!AI49="事業始期_通常",フラグ管理用!Z49&lt;18),"error",IF(AND(フラグ管理用!AI49="事業始期_補助",フラグ管理用!Z49&lt;15),"error",""))))</f>
        <v/>
      </c>
      <c r="BF49" s="211" t="str">
        <f t="shared" si="14"/>
        <v/>
      </c>
      <c r="BG49" s="211" t="str">
        <f>IF(C49="","",IF(AND(フラグ管理用!AJ49="事業終期_通常",OR(フラグ管理用!AA49&lt;18,フラグ管理用!AA49&gt;29)),"error",IF(AND(フラグ管理用!AJ49="事業終期_R3基金・R4",フラグ管理用!AA49&lt;18),"error","")))</f>
        <v/>
      </c>
      <c r="BH49" s="211" t="str">
        <f>IF(C49="","",IF(VLOOKUP(Z49,―!$X$2:$Y$31,2,FALSE)&lt;=VLOOKUP(AA49,―!$X$2:$Y$31,2,FALSE),"","error"))</f>
        <v/>
      </c>
      <c r="BI49" s="211" t="str">
        <f t="shared" si="15"/>
        <v/>
      </c>
      <c r="BJ49" s="211" t="str">
        <f t="shared" si="18"/>
        <v/>
      </c>
      <c r="BK49" s="211" t="str">
        <f t="shared" si="16"/>
        <v/>
      </c>
      <c r="BL49" s="211" t="str">
        <f>IF(C49="","",IF(AND(フラグ管理用!AK49="予算区分_地単_通常",フラグ管理用!AF49&gt;4),"error",IF(AND(フラグ管理用!AK49="予算区分_地単_協力金等",フラグ管理用!AF49&gt;9),"error",IF(AND(フラグ管理用!AK49="予算区分_補助",フラグ管理用!AF49&lt;9),"error",""))))</f>
        <v/>
      </c>
      <c r="BM49" s="241" t="str">
        <f>フラグ管理用!AO49</f>
        <v/>
      </c>
    </row>
    <row r="50" spans="1:65" ht="241.5" x14ac:dyDescent="0.15">
      <c r="A50" s="80">
        <v>29</v>
      </c>
      <c r="B50" s="284" t="s">
        <v>7634</v>
      </c>
      <c r="C50" s="61" t="s">
        <v>215</v>
      </c>
      <c r="D50" s="61" t="s">
        <v>7477</v>
      </c>
      <c r="E50" s="62" t="s">
        <v>7503</v>
      </c>
      <c r="F50" s="146" t="str">
        <f>IF(C50="補",VLOOKUP(E50,'事業名一覧 '!$A$3:$C$55,3,FALSE),"")</f>
        <v/>
      </c>
      <c r="G50" s="63" t="s">
        <v>7524</v>
      </c>
      <c r="H50" s="154" t="s">
        <v>7476</v>
      </c>
      <c r="I50" s="63" t="s">
        <v>7528</v>
      </c>
      <c r="J50" s="63" t="s">
        <v>7476</v>
      </c>
      <c r="K50" s="63" t="s">
        <v>7477</v>
      </c>
      <c r="L50" s="62"/>
      <c r="M50" s="97">
        <f t="shared" si="1"/>
        <v>3355</v>
      </c>
      <c r="N50" s="97">
        <f t="shared" si="17"/>
        <v>3355</v>
      </c>
      <c r="O50" s="64">
        <v>3355</v>
      </c>
      <c r="P50" s="64"/>
      <c r="Q50" s="64"/>
      <c r="R50" s="64"/>
      <c r="S50" s="64"/>
      <c r="T50" s="64"/>
      <c r="U50" s="62" t="s">
        <v>7587</v>
      </c>
      <c r="V50" s="63" t="s">
        <v>7477</v>
      </c>
      <c r="W50" s="63" t="s">
        <v>7477</v>
      </c>
      <c r="X50" s="63" t="s">
        <v>7477</v>
      </c>
      <c r="Y50" s="61" t="s">
        <v>7477</v>
      </c>
      <c r="Z50" s="61" t="s">
        <v>7204</v>
      </c>
      <c r="AA50" s="61" t="s">
        <v>7213</v>
      </c>
      <c r="AB50" s="230" t="s">
        <v>7564</v>
      </c>
      <c r="AC50" s="230" t="s">
        <v>7543</v>
      </c>
      <c r="AD50" s="62"/>
      <c r="AE50" s="62"/>
      <c r="AF50" s="301"/>
      <c r="AG50" s="165" t="s">
        <v>7627</v>
      </c>
      <c r="AH50" s="274"/>
      <c r="AI50" s="226"/>
      <c r="AJ50" s="293" t="str">
        <f t="shared" si="2"/>
        <v/>
      </c>
      <c r="AK50" s="297" t="str">
        <f>IF(C50="","",IF(AND(フラグ管理用!B50=2,O50&gt;0),"error",IF(AND(フラグ管理用!B50=1,SUM(P50:R50)&gt;0),"error","")))</f>
        <v/>
      </c>
      <c r="AL50" s="289" t="str">
        <f t="shared" si="3"/>
        <v/>
      </c>
      <c r="AM50" s="235" t="str">
        <f t="shared" si="4"/>
        <v/>
      </c>
      <c r="AN50" s="211" t="str">
        <f>IF(C50="","",IF(フラグ管理用!AP50=1,"",IF(AND(フラグ管理用!C50=1,フラグ管理用!G50=1),"",IF(AND(フラグ管理用!C50=2,フラグ管理用!D50=1,フラグ管理用!G50=1),"",IF(AND(フラグ管理用!C50=2,フラグ管理用!D50=2),"","error")))))</f>
        <v/>
      </c>
      <c r="AO50" s="240" t="str">
        <f t="shared" si="5"/>
        <v/>
      </c>
      <c r="AP50" s="240" t="str">
        <f t="shared" si="6"/>
        <v/>
      </c>
      <c r="AQ50" s="240" t="str">
        <f>IF(C50="","",IF(AND(フラグ管理用!B50=1,フラグ管理用!I50&gt;0),"",IF(AND(フラグ管理用!B50=2,フラグ管理用!I50&gt;14),"","error")))</f>
        <v/>
      </c>
      <c r="AR50" s="240" t="str">
        <f>IF(C50="","",IF(PRODUCT(フラグ管理用!H50:J50)=0,"error",""))</f>
        <v/>
      </c>
      <c r="AS50" s="240" t="str">
        <f t="shared" si="7"/>
        <v/>
      </c>
      <c r="AT50" s="240" t="str">
        <f>IF(C50="","",IF(AND(フラグ管理用!G50=1,フラグ管理用!K50=1),"",IF(AND(フラグ管理用!G50=2,フラグ管理用!K50&gt;1),"","error")))</f>
        <v/>
      </c>
      <c r="AU50" s="240" t="str">
        <f>IF(C50="","",IF(AND(フラグ管理用!K50=10,ISBLANK(L50)=FALSE),"",IF(AND(フラグ管理用!K50&lt;10,ISBLANK(L50)=TRUE),"","error")))</f>
        <v/>
      </c>
      <c r="AV50" s="211" t="str">
        <f t="shared" si="8"/>
        <v/>
      </c>
      <c r="AW50" s="211" t="str">
        <f t="shared" si="9"/>
        <v/>
      </c>
      <c r="AX50" s="211" t="str">
        <f>IF(C50="","",IF(AND(フラグ管理用!D50=2,フラグ管理用!G50=1),IF(Q50&lt;&gt;0,"error",""),""))</f>
        <v/>
      </c>
      <c r="AY50" s="211" t="str">
        <f>IF(C50="","",IF(フラグ管理用!G50=2,IF(OR(O50&lt;&gt;0,P50&lt;&gt;0,R50&lt;&gt;0),"error",""),""))</f>
        <v/>
      </c>
      <c r="AZ50" s="211" t="str">
        <f t="shared" si="10"/>
        <v/>
      </c>
      <c r="BA50" s="211" t="str">
        <f t="shared" si="11"/>
        <v/>
      </c>
      <c r="BB50" s="211" t="str">
        <f t="shared" si="12"/>
        <v/>
      </c>
      <c r="BC50" s="211" t="str">
        <f>IF(C50="","",IF(フラグ管理用!Y50=2,IF(AND(フラグ管理用!C50=2,フラグ管理用!V50=1),"","error"),""))</f>
        <v/>
      </c>
      <c r="BD50" s="211" t="str">
        <f t="shared" si="13"/>
        <v/>
      </c>
      <c r="BE50" s="211" t="str">
        <f>IF(C50="","",IF(フラグ管理用!Z50=30,"error",IF(AND(フラグ管理用!AI50="事業始期_通常",フラグ管理用!Z50&lt;18),"error",IF(AND(フラグ管理用!AI50="事業始期_補助",フラグ管理用!Z50&lt;15),"error",""))))</f>
        <v/>
      </c>
      <c r="BF50" s="211" t="str">
        <f t="shared" si="14"/>
        <v/>
      </c>
      <c r="BG50" s="211" t="str">
        <f>IF(C50="","",IF(AND(フラグ管理用!AJ50="事業終期_通常",OR(フラグ管理用!AA50&lt;18,フラグ管理用!AA50&gt;29)),"error",IF(AND(フラグ管理用!AJ50="事業終期_R3基金・R4",フラグ管理用!AA50&lt;18),"error","")))</f>
        <v/>
      </c>
      <c r="BH50" s="211" t="str">
        <f>IF(C50="","",IF(VLOOKUP(Z50,―!$X$2:$Y$31,2,FALSE)&lt;=VLOOKUP(AA50,―!$X$2:$Y$31,2,FALSE),"","error"))</f>
        <v/>
      </c>
      <c r="BI50" s="211" t="str">
        <f t="shared" si="15"/>
        <v/>
      </c>
      <c r="BJ50" s="211" t="str">
        <f t="shared" si="18"/>
        <v/>
      </c>
      <c r="BK50" s="211" t="str">
        <f t="shared" si="16"/>
        <v/>
      </c>
      <c r="BL50" s="211" t="str">
        <f>IF(C50="","",IF(AND(フラグ管理用!AK50="予算区分_地単_通常",フラグ管理用!AF50&gt;4),"error",IF(AND(フラグ管理用!AK50="予算区分_地単_協力金等",フラグ管理用!AF50&gt;9),"error",IF(AND(フラグ管理用!AK50="予算区分_補助",フラグ管理用!AF50&lt;9),"error",""))))</f>
        <v/>
      </c>
      <c r="BM50" s="241" t="str">
        <f>フラグ管理用!AO50</f>
        <v/>
      </c>
    </row>
    <row r="51" spans="1:65" ht="189.75" x14ac:dyDescent="0.15">
      <c r="A51" s="80">
        <v>30</v>
      </c>
      <c r="B51" s="284" t="s">
        <v>7634</v>
      </c>
      <c r="C51" s="61" t="s">
        <v>215</v>
      </c>
      <c r="D51" s="61" t="s">
        <v>7477</v>
      </c>
      <c r="E51" s="62" t="s">
        <v>7504</v>
      </c>
      <c r="F51" s="146" t="str">
        <f>IF(C51="補",VLOOKUP(E51,'事業名一覧 '!$A$3:$C$55,3,FALSE),"")</f>
        <v/>
      </c>
      <c r="G51" s="63" t="s">
        <v>7524</v>
      </c>
      <c r="H51" s="154" t="s">
        <v>7476</v>
      </c>
      <c r="I51" s="63" t="s">
        <v>7528</v>
      </c>
      <c r="J51" s="63" t="s">
        <v>7476</v>
      </c>
      <c r="K51" s="63" t="s">
        <v>7477</v>
      </c>
      <c r="L51" s="62"/>
      <c r="M51" s="97">
        <f t="shared" si="1"/>
        <v>2760</v>
      </c>
      <c r="N51" s="97">
        <f t="shared" si="17"/>
        <v>2257</v>
      </c>
      <c r="O51" s="64">
        <v>2257</v>
      </c>
      <c r="P51" s="64"/>
      <c r="Q51" s="64"/>
      <c r="R51" s="64"/>
      <c r="S51" s="64"/>
      <c r="T51" s="64">
        <v>503</v>
      </c>
      <c r="U51" s="62" t="s">
        <v>7588</v>
      </c>
      <c r="V51" s="63" t="s">
        <v>7477</v>
      </c>
      <c r="W51" s="63" t="s">
        <v>7477</v>
      </c>
      <c r="X51" s="63" t="s">
        <v>7477</v>
      </c>
      <c r="Y51" s="61" t="s">
        <v>7477</v>
      </c>
      <c r="Z51" s="61" t="s">
        <v>7204</v>
      </c>
      <c r="AA51" s="61" t="s">
        <v>7213</v>
      </c>
      <c r="AB51" s="230" t="s">
        <v>7564</v>
      </c>
      <c r="AC51" s="230" t="s">
        <v>7543</v>
      </c>
      <c r="AD51" s="62"/>
      <c r="AE51" s="62"/>
      <c r="AF51" s="301"/>
      <c r="AG51" s="165" t="s">
        <v>7627</v>
      </c>
      <c r="AH51" s="274"/>
      <c r="AI51" s="226"/>
      <c r="AJ51" s="293" t="str">
        <f t="shared" si="2"/>
        <v/>
      </c>
      <c r="AK51" s="297" t="str">
        <f>IF(C51="","",IF(AND(フラグ管理用!B51=2,O51&gt;0),"error",IF(AND(フラグ管理用!B51=1,SUM(P51:R51)&gt;0),"error","")))</f>
        <v/>
      </c>
      <c r="AL51" s="289" t="str">
        <f t="shared" si="3"/>
        <v/>
      </c>
      <c r="AM51" s="235" t="str">
        <f t="shared" si="4"/>
        <v/>
      </c>
      <c r="AN51" s="211" t="str">
        <f>IF(C51="","",IF(フラグ管理用!AP51=1,"",IF(AND(フラグ管理用!C51=1,フラグ管理用!G51=1),"",IF(AND(フラグ管理用!C51=2,フラグ管理用!D51=1,フラグ管理用!G51=1),"",IF(AND(フラグ管理用!C51=2,フラグ管理用!D51=2),"","error")))))</f>
        <v/>
      </c>
      <c r="AO51" s="240" t="str">
        <f t="shared" si="5"/>
        <v/>
      </c>
      <c r="AP51" s="240" t="str">
        <f t="shared" si="6"/>
        <v/>
      </c>
      <c r="AQ51" s="240" t="str">
        <f>IF(C51="","",IF(AND(フラグ管理用!B51=1,フラグ管理用!I51&gt;0),"",IF(AND(フラグ管理用!B51=2,フラグ管理用!I51&gt;14),"","error")))</f>
        <v/>
      </c>
      <c r="AR51" s="240" t="str">
        <f>IF(C51="","",IF(PRODUCT(フラグ管理用!H51:J51)=0,"error",""))</f>
        <v/>
      </c>
      <c r="AS51" s="240" t="str">
        <f t="shared" si="7"/>
        <v/>
      </c>
      <c r="AT51" s="240" t="str">
        <f>IF(C51="","",IF(AND(フラグ管理用!G51=1,フラグ管理用!K51=1),"",IF(AND(フラグ管理用!G51=2,フラグ管理用!K51&gt;1),"","error")))</f>
        <v/>
      </c>
      <c r="AU51" s="240" t="str">
        <f>IF(C51="","",IF(AND(フラグ管理用!K51=10,ISBLANK(L51)=FALSE),"",IF(AND(フラグ管理用!K51&lt;10,ISBLANK(L51)=TRUE),"","error")))</f>
        <v/>
      </c>
      <c r="AV51" s="211" t="str">
        <f t="shared" si="8"/>
        <v/>
      </c>
      <c r="AW51" s="211" t="str">
        <f t="shared" si="9"/>
        <v/>
      </c>
      <c r="AX51" s="211" t="str">
        <f>IF(C51="","",IF(AND(フラグ管理用!D51=2,フラグ管理用!G51=1),IF(Q51&lt;&gt;0,"error",""),""))</f>
        <v/>
      </c>
      <c r="AY51" s="211" t="str">
        <f>IF(C51="","",IF(フラグ管理用!G51=2,IF(OR(O51&lt;&gt;0,P51&lt;&gt;0,R51&lt;&gt;0),"error",""),""))</f>
        <v/>
      </c>
      <c r="AZ51" s="211" t="str">
        <f t="shared" si="10"/>
        <v/>
      </c>
      <c r="BA51" s="211" t="str">
        <f t="shared" si="11"/>
        <v/>
      </c>
      <c r="BB51" s="211" t="str">
        <f t="shared" si="12"/>
        <v/>
      </c>
      <c r="BC51" s="211" t="str">
        <f>IF(C51="","",IF(フラグ管理用!Y51=2,IF(AND(フラグ管理用!C51=2,フラグ管理用!V51=1),"","error"),""))</f>
        <v/>
      </c>
      <c r="BD51" s="211" t="str">
        <f t="shared" si="13"/>
        <v/>
      </c>
      <c r="BE51" s="211" t="str">
        <f>IF(C51="","",IF(フラグ管理用!Z51=30,"error",IF(AND(フラグ管理用!AI51="事業始期_通常",フラグ管理用!Z51&lt;18),"error",IF(AND(フラグ管理用!AI51="事業始期_補助",フラグ管理用!Z51&lt;15),"error",""))))</f>
        <v/>
      </c>
      <c r="BF51" s="211" t="str">
        <f t="shared" si="14"/>
        <v/>
      </c>
      <c r="BG51" s="211" t="str">
        <f>IF(C51="","",IF(AND(フラグ管理用!AJ51="事業終期_通常",OR(フラグ管理用!AA51&lt;18,フラグ管理用!AA51&gt;29)),"error",IF(AND(フラグ管理用!AJ51="事業終期_R3基金・R4",フラグ管理用!AA51&lt;18),"error","")))</f>
        <v/>
      </c>
      <c r="BH51" s="211" t="str">
        <f>IF(C51="","",IF(VLOOKUP(Z51,―!$X$2:$Y$31,2,FALSE)&lt;=VLOOKUP(AA51,―!$X$2:$Y$31,2,FALSE),"","error"))</f>
        <v/>
      </c>
      <c r="BI51" s="211" t="str">
        <f t="shared" si="15"/>
        <v/>
      </c>
      <c r="BJ51" s="211" t="str">
        <f t="shared" si="18"/>
        <v/>
      </c>
      <c r="BK51" s="211" t="str">
        <f t="shared" si="16"/>
        <v/>
      </c>
      <c r="BL51" s="211" t="str">
        <f>IF(C51="","",IF(AND(フラグ管理用!AK51="予算区分_地単_通常",フラグ管理用!AF51&gt;4),"error",IF(AND(フラグ管理用!AK51="予算区分_地単_協力金等",フラグ管理用!AF51&gt;9),"error",IF(AND(フラグ管理用!AK51="予算区分_補助",フラグ管理用!AF51&lt;9),"error",""))))</f>
        <v/>
      </c>
      <c r="BM51" s="241" t="str">
        <f>フラグ管理用!AO51</f>
        <v/>
      </c>
    </row>
    <row r="52" spans="1:65" ht="207" x14ac:dyDescent="0.15">
      <c r="A52" s="81">
        <v>31</v>
      </c>
      <c r="B52" s="285" t="s">
        <v>7634</v>
      </c>
      <c r="C52" s="61" t="s">
        <v>194</v>
      </c>
      <c r="D52" s="61" t="s">
        <v>7477</v>
      </c>
      <c r="E52" s="62" t="s">
        <v>7505</v>
      </c>
      <c r="F52" s="146" t="str">
        <f>IF(C52="補",VLOOKUP(E52,'事業名一覧 '!$A$3:$C$55,3,FALSE),"")</f>
        <v>内閣府</v>
      </c>
      <c r="G52" s="63" t="s">
        <v>7524</v>
      </c>
      <c r="H52" s="154" t="s">
        <v>7476</v>
      </c>
      <c r="I52" s="63" t="s">
        <v>7533</v>
      </c>
      <c r="J52" s="63" t="s">
        <v>7476</v>
      </c>
      <c r="K52" s="63" t="s">
        <v>7477</v>
      </c>
      <c r="L52" s="62"/>
      <c r="M52" s="97">
        <f t="shared" si="1"/>
        <v>68057</v>
      </c>
      <c r="N52" s="97">
        <f t="shared" si="17"/>
        <v>17015</v>
      </c>
      <c r="O52" s="64">
        <v>17015</v>
      </c>
      <c r="P52" s="64"/>
      <c r="Q52" s="64"/>
      <c r="R52" s="64"/>
      <c r="S52" s="64">
        <v>51042</v>
      </c>
      <c r="T52" s="64"/>
      <c r="U52" s="62" t="s">
        <v>7589</v>
      </c>
      <c r="V52" s="63" t="s">
        <v>7477</v>
      </c>
      <c r="W52" s="63" t="s">
        <v>7477</v>
      </c>
      <c r="X52" s="63" t="s">
        <v>7477</v>
      </c>
      <c r="Y52" s="61" t="s">
        <v>7477</v>
      </c>
      <c r="Z52" s="61" t="s">
        <v>7541</v>
      </c>
      <c r="AA52" s="61" t="s">
        <v>7213</v>
      </c>
      <c r="AB52" s="230" t="s">
        <v>7590</v>
      </c>
      <c r="AC52" s="230" t="s">
        <v>7543</v>
      </c>
      <c r="AD52" s="62"/>
      <c r="AE52" s="62"/>
      <c r="AF52" s="301"/>
      <c r="AG52" s="165" t="s">
        <v>7628</v>
      </c>
      <c r="AH52" s="274"/>
      <c r="AI52" s="226"/>
      <c r="AJ52" s="293" t="str">
        <f t="shared" si="2"/>
        <v/>
      </c>
      <c r="AK52" s="297" t="str">
        <f>IF(C52="","",IF(AND(フラグ管理用!B52=2,O52&gt;0),"error",IF(AND(フラグ管理用!B52=1,SUM(P52:R52)&gt;0),"error","")))</f>
        <v/>
      </c>
      <c r="AL52" s="289" t="str">
        <f t="shared" si="3"/>
        <v/>
      </c>
      <c r="AM52" s="235" t="str">
        <f t="shared" si="4"/>
        <v/>
      </c>
      <c r="AN52" s="211" t="str">
        <f>IF(C52="","",IF(フラグ管理用!AP52=1,"",IF(AND(フラグ管理用!C52=1,フラグ管理用!G52=1),"",IF(AND(フラグ管理用!C52=2,フラグ管理用!D52=1,フラグ管理用!G52=1),"",IF(AND(フラグ管理用!C52=2,フラグ管理用!D52=2),"","error")))))</f>
        <v/>
      </c>
      <c r="AO52" s="240" t="str">
        <f t="shared" si="5"/>
        <v/>
      </c>
      <c r="AP52" s="240" t="str">
        <f t="shared" si="6"/>
        <v/>
      </c>
      <c r="AQ52" s="240" t="str">
        <f>IF(C52="","",IF(AND(フラグ管理用!B52=1,フラグ管理用!I52&gt;0),"",IF(AND(フラグ管理用!B52=2,フラグ管理用!I52&gt;14),"","error")))</f>
        <v/>
      </c>
      <c r="AR52" s="240" t="str">
        <f>IF(C52="","",IF(PRODUCT(フラグ管理用!H52:J52)=0,"error",""))</f>
        <v/>
      </c>
      <c r="AS52" s="240" t="str">
        <f t="shared" si="7"/>
        <v/>
      </c>
      <c r="AT52" s="240" t="str">
        <f>IF(C52="","",IF(AND(フラグ管理用!G52=1,フラグ管理用!K52=1),"",IF(AND(フラグ管理用!G52=2,フラグ管理用!K52&gt;1),"","error")))</f>
        <v/>
      </c>
      <c r="AU52" s="240" t="str">
        <f>IF(C52="","",IF(AND(フラグ管理用!K52=10,ISBLANK(L52)=FALSE),"",IF(AND(フラグ管理用!K52&lt;10,ISBLANK(L52)=TRUE),"","error")))</f>
        <v/>
      </c>
      <c r="AV52" s="211" t="str">
        <f t="shared" si="8"/>
        <v/>
      </c>
      <c r="AW52" s="211" t="str">
        <f t="shared" si="9"/>
        <v/>
      </c>
      <c r="AX52" s="211" t="str">
        <f>IF(C52="","",IF(AND(フラグ管理用!D52=2,フラグ管理用!G52=1),IF(Q52&lt;&gt;0,"error",""),""))</f>
        <v/>
      </c>
      <c r="AY52" s="211" t="str">
        <f>IF(C52="","",IF(フラグ管理用!G52=2,IF(OR(O52&lt;&gt;0,P52&lt;&gt;0,R52&lt;&gt;0),"error",""),""))</f>
        <v/>
      </c>
      <c r="AZ52" s="211" t="str">
        <f t="shared" si="10"/>
        <v/>
      </c>
      <c r="BA52" s="211" t="str">
        <f t="shared" si="11"/>
        <v/>
      </c>
      <c r="BB52" s="211" t="str">
        <f t="shared" si="12"/>
        <v/>
      </c>
      <c r="BC52" s="211" t="str">
        <f>IF(C52="","",IF(フラグ管理用!Y52=2,IF(AND(フラグ管理用!C52=2,フラグ管理用!V52=1),"","error"),""))</f>
        <v/>
      </c>
      <c r="BD52" s="211" t="str">
        <f t="shared" si="13"/>
        <v/>
      </c>
      <c r="BE52" s="211" t="str">
        <f>IF(C52="","",IF(フラグ管理用!Z52=30,"error",IF(AND(フラグ管理用!AI52="事業始期_通常",フラグ管理用!Z52&lt;18),"error",IF(AND(フラグ管理用!AI52="事業始期_補助",フラグ管理用!Z52&lt;15),"error",""))))</f>
        <v/>
      </c>
      <c r="BF52" s="211" t="str">
        <f t="shared" si="14"/>
        <v/>
      </c>
      <c r="BG52" s="211" t="str">
        <f>IF(C52="","",IF(AND(フラグ管理用!AJ52="事業終期_通常",OR(フラグ管理用!AA52&lt;18,フラグ管理用!AA52&gt;29)),"error",IF(AND(フラグ管理用!AJ52="事業終期_R3基金・R4",フラグ管理用!AA52&lt;18),"error","")))</f>
        <v/>
      </c>
      <c r="BH52" s="211" t="str">
        <f>IF(C52="","",IF(VLOOKUP(Z52,―!$X$2:$Y$31,2,FALSE)&lt;=VLOOKUP(AA52,―!$X$2:$Y$31,2,FALSE),"","error"))</f>
        <v/>
      </c>
      <c r="BI52" s="211" t="str">
        <f t="shared" si="15"/>
        <v/>
      </c>
      <c r="BJ52" s="211" t="str">
        <f t="shared" si="18"/>
        <v/>
      </c>
      <c r="BK52" s="211" t="str">
        <f t="shared" si="16"/>
        <v/>
      </c>
      <c r="BL52" s="211" t="str">
        <f>IF(C52="","",IF(AND(フラグ管理用!AK52="予算区分_地単_通常",フラグ管理用!AF52&gt;4),"error",IF(AND(フラグ管理用!AK52="予算区分_地単_協力金等",フラグ管理用!AF52&gt;9),"error",IF(AND(フラグ管理用!AK52="予算区分_補助",フラグ管理用!AF52&lt;9),"error",""))))</f>
        <v/>
      </c>
      <c r="BM52" s="241" t="str">
        <f>フラグ管理用!AO52</f>
        <v/>
      </c>
    </row>
    <row r="53" spans="1:65" ht="189.75" x14ac:dyDescent="0.15">
      <c r="A53" s="81">
        <v>32</v>
      </c>
      <c r="B53" s="285" t="s">
        <v>7634</v>
      </c>
      <c r="C53" s="61" t="s">
        <v>194</v>
      </c>
      <c r="D53" s="61" t="s">
        <v>7477</v>
      </c>
      <c r="E53" s="62" t="s">
        <v>7505</v>
      </c>
      <c r="F53" s="146" t="str">
        <f>IF(C53="補",VLOOKUP(E53,'事業名一覧 '!$A$3:$C$55,3,FALSE),"")</f>
        <v>内閣府</v>
      </c>
      <c r="G53" s="63" t="s">
        <v>7524</v>
      </c>
      <c r="H53" s="154" t="s">
        <v>7476</v>
      </c>
      <c r="I53" s="63" t="s">
        <v>7533</v>
      </c>
      <c r="J53" s="63" t="s">
        <v>7476</v>
      </c>
      <c r="K53" s="63" t="s">
        <v>7477</v>
      </c>
      <c r="L53" s="62"/>
      <c r="M53" s="97">
        <f t="shared" si="1"/>
        <v>28782</v>
      </c>
      <c r="N53" s="97">
        <f t="shared" si="17"/>
        <v>14391</v>
      </c>
      <c r="O53" s="64">
        <v>14391</v>
      </c>
      <c r="P53" s="64"/>
      <c r="Q53" s="64"/>
      <c r="R53" s="64"/>
      <c r="S53" s="64">
        <v>14391</v>
      </c>
      <c r="T53" s="64"/>
      <c r="U53" s="62" t="s">
        <v>7591</v>
      </c>
      <c r="V53" s="63" t="s">
        <v>7477</v>
      </c>
      <c r="W53" s="63" t="s">
        <v>7477</v>
      </c>
      <c r="X53" s="63" t="s">
        <v>7477</v>
      </c>
      <c r="Y53" s="61" t="s">
        <v>7477</v>
      </c>
      <c r="Z53" s="61" t="s">
        <v>7541</v>
      </c>
      <c r="AA53" s="61" t="s">
        <v>7210</v>
      </c>
      <c r="AB53" s="230" t="s">
        <v>7592</v>
      </c>
      <c r="AC53" s="230" t="s">
        <v>7543</v>
      </c>
      <c r="AD53" s="62"/>
      <c r="AE53" s="62"/>
      <c r="AF53" s="301"/>
      <c r="AG53" s="165" t="s">
        <v>7628</v>
      </c>
      <c r="AH53" s="274"/>
      <c r="AI53" s="226"/>
      <c r="AJ53" s="293" t="str">
        <f t="shared" si="2"/>
        <v/>
      </c>
      <c r="AK53" s="297" t="str">
        <f>IF(C53="","",IF(AND(フラグ管理用!B53=2,O53&gt;0),"error",IF(AND(フラグ管理用!B53=1,SUM(P53:R53)&gt;0),"error","")))</f>
        <v/>
      </c>
      <c r="AL53" s="289" t="str">
        <f t="shared" si="3"/>
        <v/>
      </c>
      <c r="AM53" s="235" t="str">
        <f t="shared" si="4"/>
        <v/>
      </c>
      <c r="AN53" s="211" t="str">
        <f>IF(C53="","",IF(フラグ管理用!AP53=1,"",IF(AND(フラグ管理用!C53=1,フラグ管理用!G53=1),"",IF(AND(フラグ管理用!C53=2,フラグ管理用!D53=1,フラグ管理用!G53=1),"",IF(AND(フラグ管理用!C53=2,フラグ管理用!D53=2),"","error")))))</f>
        <v/>
      </c>
      <c r="AO53" s="240" t="str">
        <f t="shared" si="5"/>
        <v/>
      </c>
      <c r="AP53" s="240" t="str">
        <f t="shared" si="6"/>
        <v/>
      </c>
      <c r="AQ53" s="240" t="str">
        <f>IF(C53="","",IF(AND(フラグ管理用!B53=1,フラグ管理用!I53&gt;0),"",IF(AND(フラグ管理用!B53=2,フラグ管理用!I53&gt;14),"","error")))</f>
        <v/>
      </c>
      <c r="AR53" s="240" t="str">
        <f>IF(C53="","",IF(PRODUCT(フラグ管理用!H53:J53)=0,"error",""))</f>
        <v/>
      </c>
      <c r="AS53" s="240" t="str">
        <f t="shared" si="7"/>
        <v/>
      </c>
      <c r="AT53" s="240" t="str">
        <f>IF(C53="","",IF(AND(フラグ管理用!G53=1,フラグ管理用!K53=1),"",IF(AND(フラグ管理用!G53=2,フラグ管理用!K53&gt;1),"","error")))</f>
        <v/>
      </c>
      <c r="AU53" s="240" t="str">
        <f>IF(C53="","",IF(AND(フラグ管理用!K53=10,ISBLANK(L53)=FALSE),"",IF(AND(フラグ管理用!K53&lt;10,ISBLANK(L53)=TRUE),"","error")))</f>
        <v/>
      </c>
      <c r="AV53" s="211" t="str">
        <f t="shared" si="8"/>
        <v/>
      </c>
      <c r="AW53" s="211" t="str">
        <f t="shared" si="9"/>
        <v/>
      </c>
      <c r="AX53" s="211" t="str">
        <f>IF(C53="","",IF(AND(フラグ管理用!D53=2,フラグ管理用!G53=1),IF(Q53&lt;&gt;0,"error",""),""))</f>
        <v/>
      </c>
      <c r="AY53" s="211" t="str">
        <f>IF(C53="","",IF(フラグ管理用!G53=2,IF(OR(O53&lt;&gt;0,P53&lt;&gt;0,R53&lt;&gt;0),"error",""),""))</f>
        <v/>
      </c>
      <c r="AZ53" s="211" t="str">
        <f t="shared" si="10"/>
        <v/>
      </c>
      <c r="BA53" s="211" t="str">
        <f t="shared" si="11"/>
        <v/>
      </c>
      <c r="BB53" s="211" t="str">
        <f t="shared" si="12"/>
        <v/>
      </c>
      <c r="BC53" s="211" t="str">
        <f>IF(C53="","",IF(フラグ管理用!Y53=2,IF(AND(フラグ管理用!C53=2,フラグ管理用!V53=1),"","error"),""))</f>
        <v/>
      </c>
      <c r="BD53" s="211" t="str">
        <f t="shared" si="13"/>
        <v/>
      </c>
      <c r="BE53" s="211" t="str">
        <f>IF(C53="","",IF(フラグ管理用!Z53=30,"error",IF(AND(フラグ管理用!AI53="事業始期_通常",フラグ管理用!Z53&lt;18),"error",IF(AND(フラグ管理用!AI53="事業始期_補助",フラグ管理用!Z53&lt;15),"error",""))))</f>
        <v/>
      </c>
      <c r="BF53" s="211" t="str">
        <f t="shared" si="14"/>
        <v/>
      </c>
      <c r="BG53" s="211" t="str">
        <f>IF(C53="","",IF(AND(フラグ管理用!AJ53="事業終期_通常",OR(フラグ管理用!AA53&lt;18,フラグ管理用!AA53&gt;29)),"error",IF(AND(フラグ管理用!AJ53="事業終期_R3基金・R4",フラグ管理用!AA53&lt;18),"error","")))</f>
        <v/>
      </c>
      <c r="BH53" s="211" t="str">
        <f>IF(C53="","",IF(VLOOKUP(Z53,―!$X$2:$Y$31,2,FALSE)&lt;=VLOOKUP(AA53,―!$X$2:$Y$31,2,FALSE),"","error"))</f>
        <v/>
      </c>
      <c r="BI53" s="211" t="str">
        <f t="shared" si="15"/>
        <v/>
      </c>
      <c r="BJ53" s="211" t="str">
        <f t="shared" si="18"/>
        <v/>
      </c>
      <c r="BK53" s="211" t="str">
        <f t="shared" si="16"/>
        <v/>
      </c>
      <c r="BL53" s="211" t="str">
        <f>IF(C53="","",IF(AND(フラグ管理用!AK53="予算区分_地単_通常",フラグ管理用!AF53&gt;4),"error",IF(AND(フラグ管理用!AK53="予算区分_地単_協力金等",フラグ管理用!AF53&gt;9),"error",IF(AND(フラグ管理用!AK53="予算区分_補助",フラグ管理用!AF53&lt;9),"error",""))))</f>
        <v/>
      </c>
      <c r="BM53" s="241" t="str">
        <f>フラグ管理用!AO53</f>
        <v/>
      </c>
    </row>
    <row r="54" spans="1:65" ht="172.5" x14ac:dyDescent="0.15">
      <c r="A54" s="81">
        <v>33</v>
      </c>
      <c r="B54" s="285" t="s">
        <v>7634</v>
      </c>
      <c r="C54" s="61" t="s">
        <v>215</v>
      </c>
      <c r="D54" s="61" t="s">
        <v>7477</v>
      </c>
      <c r="E54" s="62" t="s">
        <v>7506</v>
      </c>
      <c r="F54" s="146" t="str">
        <f>IF(C54="補",VLOOKUP(E54,'事業名一覧 '!$A$3:$C$55,3,FALSE),"")</f>
        <v/>
      </c>
      <c r="G54" s="63" t="s">
        <v>7524</v>
      </c>
      <c r="H54" s="154" t="s">
        <v>7476</v>
      </c>
      <c r="I54" s="63" t="s">
        <v>7534</v>
      </c>
      <c r="J54" s="63" t="s">
        <v>7476</v>
      </c>
      <c r="K54" s="63" t="s">
        <v>7477</v>
      </c>
      <c r="L54" s="62"/>
      <c r="M54" s="97">
        <f t="shared" si="1"/>
        <v>8600</v>
      </c>
      <c r="N54" s="97">
        <f t="shared" si="17"/>
        <v>8600</v>
      </c>
      <c r="O54" s="64">
        <v>8600</v>
      </c>
      <c r="P54" s="64"/>
      <c r="Q54" s="64"/>
      <c r="R54" s="64"/>
      <c r="S54" s="64"/>
      <c r="T54" s="64"/>
      <c r="U54" s="62" t="s">
        <v>7593</v>
      </c>
      <c r="V54" s="63" t="s">
        <v>7477</v>
      </c>
      <c r="W54" s="63" t="s">
        <v>7477</v>
      </c>
      <c r="X54" s="63" t="s">
        <v>7477</v>
      </c>
      <c r="Y54" s="61" t="s">
        <v>7477</v>
      </c>
      <c r="Z54" s="61" t="s">
        <v>7207</v>
      </c>
      <c r="AA54" s="61" t="s">
        <v>7213</v>
      </c>
      <c r="AB54" s="230" t="s">
        <v>7594</v>
      </c>
      <c r="AC54" s="230" t="s">
        <v>7543</v>
      </c>
      <c r="AD54" s="62"/>
      <c r="AE54" s="62"/>
      <c r="AF54" s="301"/>
      <c r="AG54" s="165" t="s">
        <v>7627</v>
      </c>
      <c r="AH54" s="274"/>
      <c r="AI54" s="226"/>
      <c r="AJ54" s="293" t="str">
        <f t="shared" si="2"/>
        <v/>
      </c>
      <c r="AK54" s="297" t="str">
        <f>IF(C54="","",IF(AND(フラグ管理用!B54=2,O54&gt;0),"error",IF(AND(フラグ管理用!B54=1,SUM(P54:R54)&gt;0),"error","")))</f>
        <v/>
      </c>
      <c r="AL54" s="289" t="str">
        <f t="shared" si="3"/>
        <v/>
      </c>
      <c r="AM54" s="235" t="str">
        <f t="shared" si="4"/>
        <v/>
      </c>
      <c r="AN54" s="211" t="str">
        <f>IF(C54="","",IF(フラグ管理用!AP54=1,"",IF(AND(フラグ管理用!C54=1,フラグ管理用!G54=1),"",IF(AND(フラグ管理用!C54=2,フラグ管理用!D54=1,フラグ管理用!G54=1),"",IF(AND(フラグ管理用!C54=2,フラグ管理用!D54=2),"","error")))))</f>
        <v/>
      </c>
      <c r="AO54" s="240" t="str">
        <f t="shared" si="5"/>
        <v/>
      </c>
      <c r="AP54" s="240" t="str">
        <f t="shared" si="6"/>
        <v/>
      </c>
      <c r="AQ54" s="240" t="str">
        <f>IF(C54="","",IF(AND(フラグ管理用!B54=1,フラグ管理用!I54&gt;0),"",IF(AND(フラグ管理用!B54=2,フラグ管理用!I54&gt;14),"","error")))</f>
        <v/>
      </c>
      <c r="AR54" s="240" t="str">
        <f>IF(C54="","",IF(PRODUCT(フラグ管理用!H54:J54)=0,"error",""))</f>
        <v/>
      </c>
      <c r="AS54" s="240" t="str">
        <f t="shared" si="7"/>
        <v/>
      </c>
      <c r="AT54" s="240" t="str">
        <f>IF(C54="","",IF(AND(フラグ管理用!G54=1,フラグ管理用!K54=1),"",IF(AND(フラグ管理用!G54=2,フラグ管理用!K54&gt;1),"","error")))</f>
        <v/>
      </c>
      <c r="AU54" s="240" t="str">
        <f>IF(C54="","",IF(AND(フラグ管理用!K54=10,ISBLANK(L54)=FALSE),"",IF(AND(フラグ管理用!K54&lt;10,ISBLANK(L54)=TRUE),"","error")))</f>
        <v/>
      </c>
      <c r="AV54" s="211" t="str">
        <f t="shared" si="8"/>
        <v/>
      </c>
      <c r="AW54" s="211" t="str">
        <f t="shared" si="9"/>
        <v/>
      </c>
      <c r="AX54" s="211" t="str">
        <f>IF(C54="","",IF(AND(フラグ管理用!D54=2,フラグ管理用!G54=1),IF(Q54&lt;&gt;0,"error",""),""))</f>
        <v/>
      </c>
      <c r="AY54" s="211" t="str">
        <f>IF(C54="","",IF(フラグ管理用!G54=2,IF(OR(O54&lt;&gt;0,P54&lt;&gt;0,R54&lt;&gt;0),"error",""),""))</f>
        <v/>
      </c>
      <c r="AZ54" s="211" t="str">
        <f t="shared" si="10"/>
        <v/>
      </c>
      <c r="BA54" s="211" t="str">
        <f t="shared" si="11"/>
        <v/>
      </c>
      <c r="BB54" s="211" t="str">
        <f t="shared" si="12"/>
        <v/>
      </c>
      <c r="BC54" s="211" t="str">
        <f>IF(C54="","",IF(フラグ管理用!Y54=2,IF(AND(フラグ管理用!C54=2,フラグ管理用!V54=1),"","error"),""))</f>
        <v/>
      </c>
      <c r="BD54" s="211" t="str">
        <f t="shared" si="13"/>
        <v/>
      </c>
      <c r="BE54" s="211" t="str">
        <f>IF(C54="","",IF(フラグ管理用!Z54=30,"error",IF(AND(フラグ管理用!AI54="事業始期_通常",フラグ管理用!Z54&lt;18),"error",IF(AND(フラグ管理用!AI54="事業始期_補助",フラグ管理用!Z54&lt;15),"error",""))))</f>
        <v/>
      </c>
      <c r="BF54" s="211" t="str">
        <f t="shared" si="14"/>
        <v/>
      </c>
      <c r="BG54" s="211" t="str">
        <f>IF(C54="","",IF(AND(フラグ管理用!AJ54="事業終期_通常",OR(フラグ管理用!AA54&lt;18,フラグ管理用!AA54&gt;29)),"error",IF(AND(フラグ管理用!AJ54="事業終期_R3基金・R4",フラグ管理用!AA54&lt;18),"error","")))</f>
        <v/>
      </c>
      <c r="BH54" s="211" t="str">
        <f>IF(C54="","",IF(VLOOKUP(Z54,―!$X$2:$Y$31,2,FALSE)&lt;=VLOOKUP(AA54,―!$X$2:$Y$31,2,FALSE),"","error"))</f>
        <v/>
      </c>
      <c r="BI54" s="211" t="str">
        <f t="shared" si="15"/>
        <v/>
      </c>
      <c r="BJ54" s="211" t="str">
        <f t="shared" si="18"/>
        <v/>
      </c>
      <c r="BK54" s="211" t="str">
        <f t="shared" si="16"/>
        <v/>
      </c>
      <c r="BL54" s="211" t="str">
        <f>IF(C54="","",IF(AND(フラグ管理用!AK54="予算区分_地単_通常",フラグ管理用!AF54&gt;4),"error",IF(AND(フラグ管理用!AK54="予算区分_地単_協力金等",フラグ管理用!AF54&gt;9),"error",IF(AND(フラグ管理用!AK54="予算区分_補助",フラグ管理用!AF54&lt;9),"error",""))))</f>
        <v/>
      </c>
      <c r="BM54" s="241" t="str">
        <f>フラグ管理用!AO54</f>
        <v/>
      </c>
    </row>
    <row r="55" spans="1:65" ht="103.5" x14ac:dyDescent="0.15">
      <c r="A55" s="81">
        <v>34</v>
      </c>
      <c r="B55" s="285" t="s">
        <v>7634</v>
      </c>
      <c r="C55" s="61" t="s">
        <v>215</v>
      </c>
      <c r="D55" s="61" t="s">
        <v>7477</v>
      </c>
      <c r="E55" s="62" t="s">
        <v>7507</v>
      </c>
      <c r="F55" s="146" t="str">
        <f>IF(C55="補",VLOOKUP(E55,'事業名一覧 '!$A$3:$C$55,3,FALSE),"")</f>
        <v/>
      </c>
      <c r="G55" s="63" t="s">
        <v>7524</v>
      </c>
      <c r="H55" s="154" t="s">
        <v>7476</v>
      </c>
      <c r="I55" s="63" t="s">
        <v>7527</v>
      </c>
      <c r="J55" s="63" t="s">
        <v>7476</v>
      </c>
      <c r="K55" s="63" t="s">
        <v>7477</v>
      </c>
      <c r="L55" s="62"/>
      <c r="M55" s="97">
        <f t="shared" si="1"/>
        <v>3023</v>
      </c>
      <c r="N55" s="97">
        <f t="shared" si="17"/>
        <v>3023</v>
      </c>
      <c r="O55" s="64">
        <v>3023</v>
      </c>
      <c r="P55" s="64"/>
      <c r="Q55" s="64"/>
      <c r="R55" s="64"/>
      <c r="S55" s="64"/>
      <c r="T55" s="64"/>
      <c r="U55" s="62" t="s">
        <v>7595</v>
      </c>
      <c r="V55" s="63" t="s">
        <v>7477</v>
      </c>
      <c r="W55" s="63" t="s">
        <v>7477</v>
      </c>
      <c r="X55" s="63" t="s">
        <v>7477</v>
      </c>
      <c r="Y55" s="61" t="s">
        <v>7477</v>
      </c>
      <c r="Z55" s="61" t="s">
        <v>7207</v>
      </c>
      <c r="AA55" s="61" t="s">
        <v>7213</v>
      </c>
      <c r="AB55" s="230" t="s">
        <v>7596</v>
      </c>
      <c r="AC55" s="230" t="s">
        <v>7543</v>
      </c>
      <c r="AD55" s="62"/>
      <c r="AE55" s="62"/>
      <c r="AF55" s="301"/>
      <c r="AG55" s="165" t="s">
        <v>7627</v>
      </c>
      <c r="AH55" s="274"/>
      <c r="AI55" s="226"/>
      <c r="AJ55" s="293" t="str">
        <f t="shared" si="2"/>
        <v/>
      </c>
      <c r="AK55" s="297" t="str">
        <f>IF(C55="","",IF(AND(フラグ管理用!B55=2,O55&gt;0),"error",IF(AND(フラグ管理用!B55=1,SUM(P55:R55)&gt;0),"error","")))</f>
        <v/>
      </c>
      <c r="AL55" s="289" t="str">
        <f t="shared" si="3"/>
        <v/>
      </c>
      <c r="AM55" s="235" t="str">
        <f t="shared" si="4"/>
        <v/>
      </c>
      <c r="AN55" s="211" t="str">
        <f>IF(C55="","",IF(フラグ管理用!AP55=1,"",IF(AND(フラグ管理用!C55=1,フラグ管理用!G55=1),"",IF(AND(フラグ管理用!C55=2,フラグ管理用!D55=1,フラグ管理用!G55=1),"",IF(AND(フラグ管理用!C55=2,フラグ管理用!D55=2),"","error")))))</f>
        <v/>
      </c>
      <c r="AO55" s="240" t="str">
        <f t="shared" si="5"/>
        <v/>
      </c>
      <c r="AP55" s="240" t="str">
        <f t="shared" si="6"/>
        <v/>
      </c>
      <c r="AQ55" s="240" t="str">
        <f>IF(C55="","",IF(AND(フラグ管理用!B55=1,フラグ管理用!I55&gt;0),"",IF(AND(フラグ管理用!B55=2,フラグ管理用!I55&gt;14),"","error")))</f>
        <v/>
      </c>
      <c r="AR55" s="240" t="str">
        <f>IF(C55="","",IF(PRODUCT(フラグ管理用!H55:J55)=0,"error",""))</f>
        <v/>
      </c>
      <c r="AS55" s="240" t="str">
        <f t="shared" si="7"/>
        <v/>
      </c>
      <c r="AT55" s="240" t="str">
        <f>IF(C55="","",IF(AND(フラグ管理用!G55=1,フラグ管理用!K55=1),"",IF(AND(フラグ管理用!G55=2,フラグ管理用!K55&gt;1),"","error")))</f>
        <v/>
      </c>
      <c r="AU55" s="240" t="str">
        <f>IF(C55="","",IF(AND(フラグ管理用!K55=10,ISBLANK(L55)=FALSE),"",IF(AND(フラグ管理用!K55&lt;10,ISBLANK(L55)=TRUE),"","error")))</f>
        <v/>
      </c>
      <c r="AV55" s="211" t="str">
        <f t="shared" si="8"/>
        <v/>
      </c>
      <c r="AW55" s="211" t="str">
        <f t="shared" si="9"/>
        <v/>
      </c>
      <c r="AX55" s="211" t="str">
        <f>IF(C55="","",IF(AND(フラグ管理用!D55=2,フラグ管理用!G55=1),IF(Q55&lt;&gt;0,"error",""),""))</f>
        <v/>
      </c>
      <c r="AY55" s="211" t="str">
        <f>IF(C55="","",IF(フラグ管理用!G55=2,IF(OR(O55&lt;&gt;0,P55&lt;&gt;0,R55&lt;&gt;0),"error",""),""))</f>
        <v/>
      </c>
      <c r="AZ55" s="211" t="str">
        <f t="shared" si="10"/>
        <v/>
      </c>
      <c r="BA55" s="211" t="str">
        <f t="shared" si="11"/>
        <v/>
      </c>
      <c r="BB55" s="211" t="str">
        <f t="shared" si="12"/>
        <v/>
      </c>
      <c r="BC55" s="211" t="str">
        <f>IF(C55="","",IF(フラグ管理用!Y55=2,IF(AND(フラグ管理用!C55=2,フラグ管理用!V55=1),"","error"),""))</f>
        <v/>
      </c>
      <c r="BD55" s="211" t="str">
        <f t="shared" si="13"/>
        <v/>
      </c>
      <c r="BE55" s="211" t="str">
        <f>IF(C55="","",IF(フラグ管理用!Z55=30,"error",IF(AND(フラグ管理用!AI55="事業始期_通常",フラグ管理用!Z55&lt;18),"error",IF(AND(フラグ管理用!AI55="事業始期_補助",フラグ管理用!Z55&lt;15),"error",""))))</f>
        <v/>
      </c>
      <c r="BF55" s="211" t="str">
        <f t="shared" si="14"/>
        <v/>
      </c>
      <c r="BG55" s="211" t="str">
        <f>IF(C55="","",IF(AND(フラグ管理用!AJ55="事業終期_通常",OR(フラグ管理用!AA55&lt;18,フラグ管理用!AA55&gt;29)),"error",IF(AND(フラグ管理用!AJ55="事業終期_R3基金・R4",フラグ管理用!AA55&lt;18),"error","")))</f>
        <v/>
      </c>
      <c r="BH55" s="211" t="str">
        <f>IF(C55="","",IF(VLOOKUP(Z55,―!$X$2:$Y$31,2,FALSE)&lt;=VLOOKUP(AA55,―!$X$2:$Y$31,2,FALSE),"","error"))</f>
        <v/>
      </c>
      <c r="BI55" s="211" t="str">
        <f t="shared" si="15"/>
        <v/>
      </c>
      <c r="BJ55" s="211" t="str">
        <f t="shared" si="18"/>
        <v/>
      </c>
      <c r="BK55" s="211" t="str">
        <f t="shared" si="16"/>
        <v/>
      </c>
      <c r="BL55" s="211" t="str">
        <f>IF(C55="","",IF(AND(フラグ管理用!AK55="予算区分_地単_通常",フラグ管理用!AF55&gt;4),"error",IF(AND(フラグ管理用!AK55="予算区分_地単_協力金等",フラグ管理用!AF55&gt;9),"error",IF(AND(フラグ管理用!AK55="予算区分_補助",フラグ管理用!AF55&lt;9),"error",""))))</f>
        <v/>
      </c>
      <c r="BM55" s="241" t="str">
        <f>フラグ管理用!AO55</f>
        <v/>
      </c>
    </row>
    <row r="56" spans="1:65" ht="103.5" x14ac:dyDescent="0.15">
      <c r="A56" s="81">
        <v>35</v>
      </c>
      <c r="B56" s="285" t="s">
        <v>7634</v>
      </c>
      <c r="C56" s="61" t="s">
        <v>215</v>
      </c>
      <c r="D56" s="61" t="s">
        <v>7477</v>
      </c>
      <c r="E56" s="62" t="s">
        <v>7508</v>
      </c>
      <c r="F56" s="146" t="str">
        <f>IF(C56="補",VLOOKUP(E56,'事業名一覧 '!$A$3:$C$55,3,FALSE),"")</f>
        <v/>
      </c>
      <c r="G56" s="63" t="s">
        <v>7524</v>
      </c>
      <c r="H56" s="154" t="s">
        <v>7476</v>
      </c>
      <c r="I56" s="63" t="s">
        <v>7530</v>
      </c>
      <c r="J56" s="63" t="s">
        <v>7476</v>
      </c>
      <c r="K56" s="63" t="s">
        <v>7477</v>
      </c>
      <c r="L56" s="62"/>
      <c r="M56" s="97">
        <f t="shared" si="1"/>
        <v>315</v>
      </c>
      <c r="N56" s="97">
        <f t="shared" si="17"/>
        <v>315</v>
      </c>
      <c r="O56" s="64">
        <v>315</v>
      </c>
      <c r="P56" s="64"/>
      <c r="Q56" s="64"/>
      <c r="R56" s="64"/>
      <c r="S56" s="64"/>
      <c r="T56" s="64"/>
      <c r="U56" s="62" t="s">
        <v>7597</v>
      </c>
      <c r="V56" s="63" t="s">
        <v>7477</v>
      </c>
      <c r="W56" s="63" t="s">
        <v>7477</v>
      </c>
      <c r="X56" s="63" t="s">
        <v>7477</v>
      </c>
      <c r="Y56" s="61" t="s">
        <v>7477</v>
      </c>
      <c r="Z56" s="61" t="s">
        <v>7207</v>
      </c>
      <c r="AA56" s="61" t="s">
        <v>7213</v>
      </c>
      <c r="AB56" s="230" t="s">
        <v>7598</v>
      </c>
      <c r="AC56" s="230" t="s">
        <v>7543</v>
      </c>
      <c r="AD56" s="62"/>
      <c r="AE56" s="62"/>
      <c r="AF56" s="301"/>
      <c r="AG56" s="165" t="s">
        <v>7627</v>
      </c>
      <c r="AH56" s="274"/>
      <c r="AI56" s="226"/>
      <c r="AJ56" s="293" t="str">
        <f t="shared" si="2"/>
        <v/>
      </c>
      <c r="AK56" s="297" t="str">
        <f>IF(C56="","",IF(AND(フラグ管理用!B56=2,O56&gt;0),"error",IF(AND(フラグ管理用!B56=1,SUM(P56:R56)&gt;0),"error","")))</f>
        <v/>
      </c>
      <c r="AL56" s="289" t="str">
        <f t="shared" si="3"/>
        <v/>
      </c>
      <c r="AM56" s="235" t="str">
        <f t="shared" si="4"/>
        <v/>
      </c>
      <c r="AN56" s="211" t="str">
        <f>IF(C56="","",IF(フラグ管理用!AP56=1,"",IF(AND(フラグ管理用!C56=1,フラグ管理用!G56=1),"",IF(AND(フラグ管理用!C56=2,フラグ管理用!D56=1,フラグ管理用!G56=1),"",IF(AND(フラグ管理用!C56=2,フラグ管理用!D56=2),"","error")))))</f>
        <v/>
      </c>
      <c r="AO56" s="240" t="str">
        <f t="shared" si="5"/>
        <v/>
      </c>
      <c r="AP56" s="240" t="str">
        <f t="shared" si="6"/>
        <v/>
      </c>
      <c r="AQ56" s="240" t="str">
        <f>IF(C56="","",IF(AND(フラグ管理用!B56=1,フラグ管理用!I56&gt;0),"",IF(AND(フラグ管理用!B56=2,フラグ管理用!I56&gt;14),"","error")))</f>
        <v/>
      </c>
      <c r="AR56" s="240" t="str">
        <f>IF(C56="","",IF(PRODUCT(フラグ管理用!H56:J56)=0,"error",""))</f>
        <v/>
      </c>
      <c r="AS56" s="240" t="str">
        <f t="shared" si="7"/>
        <v/>
      </c>
      <c r="AT56" s="240" t="str">
        <f>IF(C56="","",IF(AND(フラグ管理用!G56=1,フラグ管理用!K56=1),"",IF(AND(フラグ管理用!G56=2,フラグ管理用!K56&gt;1),"","error")))</f>
        <v/>
      </c>
      <c r="AU56" s="240" t="str">
        <f>IF(C56="","",IF(AND(フラグ管理用!K56=10,ISBLANK(L56)=FALSE),"",IF(AND(フラグ管理用!K56&lt;10,ISBLANK(L56)=TRUE),"","error")))</f>
        <v/>
      </c>
      <c r="AV56" s="211" t="str">
        <f t="shared" si="8"/>
        <v/>
      </c>
      <c r="AW56" s="211" t="str">
        <f t="shared" si="9"/>
        <v/>
      </c>
      <c r="AX56" s="211" t="str">
        <f>IF(C56="","",IF(AND(フラグ管理用!D56=2,フラグ管理用!G56=1),IF(Q56&lt;&gt;0,"error",""),""))</f>
        <v/>
      </c>
      <c r="AY56" s="211" t="str">
        <f>IF(C56="","",IF(フラグ管理用!G56=2,IF(OR(O56&lt;&gt;0,P56&lt;&gt;0,R56&lt;&gt;0),"error",""),""))</f>
        <v/>
      </c>
      <c r="AZ56" s="211" t="str">
        <f t="shared" si="10"/>
        <v/>
      </c>
      <c r="BA56" s="211" t="str">
        <f t="shared" si="11"/>
        <v/>
      </c>
      <c r="BB56" s="211" t="str">
        <f t="shared" si="12"/>
        <v/>
      </c>
      <c r="BC56" s="211" t="str">
        <f>IF(C56="","",IF(フラグ管理用!Y56=2,IF(AND(フラグ管理用!C56=2,フラグ管理用!V56=1),"","error"),""))</f>
        <v/>
      </c>
      <c r="BD56" s="211" t="str">
        <f t="shared" si="13"/>
        <v/>
      </c>
      <c r="BE56" s="211" t="str">
        <f>IF(C56="","",IF(フラグ管理用!Z56=30,"error",IF(AND(フラグ管理用!AI56="事業始期_通常",フラグ管理用!Z56&lt;18),"error",IF(AND(フラグ管理用!AI56="事業始期_補助",フラグ管理用!Z56&lt;15),"error",""))))</f>
        <v/>
      </c>
      <c r="BF56" s="211" t="str">
        <f t="shared" si="14"/>
        <v/>
      </c>
      <c r="BG56" s="211" t="str">
        <f>IF(C56="","",IF(AND(フラグ管理用!AJ56="事業終期_通常",OR(フラグ管理用!AA56&lt;18,フラグ管理用!AA56&gt;29)),"error",IF(AND(フラグ管理用!AJ56="事業終期_R3基金・R4",フラグ管理用!AA56&lt;18),"error","")))</f>
        <v/>
      </c>
      <c r="BH56" s="211" t="str">
        <f>IF(C56="","",IF(VLOOKUP(Z56,―!$X$2:$Y$31,2,FALSE)&lt;=VLOOKUP(AA56,―!$X$2:$Y$31,2,FALSE),"","error"))</f>
        <v/>
      </c>
      <c r="BI56" s="211" t="str">
        <f t="shared" si="15"/>
        <v/>
      </c>
      <c r="BJ56" s="211" t="str">
        <f t="shared" si="18"/>
        <v/>
      </c>
      <c r="BK56" s="211" t="str">
        <f t="shared" si="16"/>
        <v/>
      </c>
      <c r="BL56" s="211" t="str">
        <f>IF(C56="","",IF(AND(フラグ管理用!AK56="予算区分_地単_通常",フラグ管理用!AF56&gt;4),"error",IF(AND(フラグ管理用!AK56="予算区分_地単_協力金等",フラグ管理用!AF56&gt;9),"error",IF(AND(フラグ管理用!AK56="予算区分_補助",フラグ管理用!AF56&lt;9),"error",""))))</f>
        <v/>
      </c>
      <c r="BM56" s="241" t="str">
        <f>フラグ管理用!AO56</f>
        <v/>
      </c>
    </row>
    <row r="57" spans="1:65" ht="310.5" x14ac:dyDescent="0.15">
      <c r="A57" s="81">
        <v>36</v>
      </c>
      <c r="B57" s="285" t="s">
        <v>7630</v>
      </c>
      <c r="C57" s="61" t="s">
        <v>215</v>
      </c>
      <c r="D57" s="61" t="s">
        <v>7476</v>
      </c>
      <c r="E57" s="62" t="s">
        <v>7509</v>
      </c>
      <c r="F57" s="146" t="str">
        <f>IF(C57="補",VLOOKUP(E57,'事業名一覧 '!$A$3:$C$55,3,FALSE),"")</f>
        <v/>
      </c>
      <c r="G57" s="63" t="s">
        <v>7524</v>
      </c>
      <c r="H57" s="154" t="s">
        <v>7476</v>
      </c>
      <c r="I57" s="63" t="s">
        <v>7529</v>
      </c>
      <c r="J57" s="63" t="s">
        <v>7476</v>
      </c>
      <c r="K57" s="63" t="s">
        <v>7477</v>
      </c>
      <c r="L57" s="62"/>
      <c r="M57" s="97">
        <f t="shared" si="1"/>
        <v>43970</v>
      </c>
      <c r="N57" s="97">
        <f t="shared" si="17"/>
        <v>31370</v>
      </c>
      <c r="O57" s="64"/>
      <c r="P57" s="64">
        <v>31370</v>
      </c>
      <c r="Q57" s="64"/>
      <c r="R57" s="64"/>
      <c r="S57" s="64"/>
      <c r="T57" s="64">
        <v>12600</v>
      </c>
      <c r="U57" s="62" t="s">
        <v>7599</v>
      </c>
      <c r="V57" s="63" t="s">
        <v>7477</v>
      </c>
      <c r="W57" s="63" t="s">
        <v>7477</v>
      </c>
      <c r="X57" s="63" t="s">
        <v>7477</v>
      </c>
      <c r="Y57" s="61" t="s">
        <v>7477</v>
      </c>
      <c r="Z57" s="61" t="s">
        <v>7207</v>
      </c>
      <c r="AA57" s="61" t="s">
        <v>7213</v>
      </c>
      <c r="AB57" s="230" t="s">
        <v>7600</v>
      </c>
      <c r="AC57" s="230" t="s">
        <v>7543</v>
      </c>
      <c r="AD57" s="62"/>
      <c r="AE57" s="62"/>
      <c r="AF57" s="301"/>
      <c r="AG57" s="165" t="s">
        <v>7627</v>
      </c>
      <c r="AH57" s="274"/>
      <c r="AI57" s="226"/>
      <c r="AJ57" s="293" t="str">
        <f t="shared" si="2"/>
        <v/>
      </c>
      <c r="AK57" s="297" t="str">
        <f>IF(C57="","",IF(AND(フラグ管理用!B57=2,O57&gt;0),"error",IF(AND(フラグ管理用!B57=1,SUM(P57:R57)&gt;0),"error","")))</f>
        <v/>
      </c>
      <c r="AL57" s="289" t="str">
        <f t="shared" si="3"/>
        <v/>
      </c>
      <c r="AM57" s="235" t="str">
        <f t="shared" si="4"/>
        <v/>
      </c>
      <c r="AN57" s="211" t="str">
        <f>IF(C57="","",IF(フラグ管理用!AP57=1,"",IF(AND(フラグ管理用!C57=1,フラグ管理用!G57=1),"",IF(AND(フラグ管理用!C57=2,フラグ管理用!D57=1,フラグ管理用!G57=1),"",IF(AND(フラグ管理用!C57=2,フラグ管理用!D57=2),"","error")))))</f>
        <v/>
      </c>
      <c r="AO57" s="240" t="str">
        <f t="shared" si="5"/>
        <v/>
      </c>
      <c r="AP57" s="240" t="str">
        <f t="shared" si="6"/>
        <v/>
      </c>
      <c r="AQ57" s="240" t="str">
        <f>IF(C57="","",IF(AND(フラグ管理用!B57=1,フラグ管理用!I57&gt;0),"",IF(AND(フラグ管理用!B57=2,フラグ管理用!I57&gt;14),"","error")))</f>
        <v/>
      </c>
      <c r="AR57" s="240" t="str">
        <f>IF(C57="","",IF(PRODUCT(フラグ管理用!H57:J57)=0,"error",""))</f>
        <v/>
      </c>
      <c r="AS57" s="240" t="str">
        <f t="shared" si="7"/>
        <v/>
      </c>
      <c r="AT57" s="240" t="str">
        <f>IF(C57="","",IF(AND(フラグ管理用!G57=1,フラグ管理用!K57=1),"",IF(AND(フラグ管理用!G57=2,フラグ管理用!K57&gt;1),"","error")))</f>
        <v/>
      </c>
      <c r="AU57" s="240" t="str">
        <f>IF(C57="","",IF(AND(フラグ管理用!K57=10,ISBLANK(L57)=FALSE),"",IF(AND(フラグ管理用!K57&lt;10,ISBLANK(L57)=TRUE),"","error")))</f>
        <v/>
      </c>
      <c r="AV57" s="211" t="str">
        <f t="shared" si="8"/>
        <v/>
      </c>
      <c r="AW57" s="211" t="str">
        <f t="shared" si="9"/>
        <v/>
      </c>
      <c r="AX57" s="211" t="str">
        <f>IF(C57="","",IF(AND(フラグ管理用!D57=2,フラグ管理用!G57=1),IF(Q57&lt;&gt;0,"error",""),""))</f>
        <v/>
      </c>
      <c r="AY57" s="211" t="str">
        <f>IF(C57="","",IF(フラグ管理用!G57=2,IF(OR(O57&lt;&gt;0,P57&lt;&gt;0,R57&lt;&gt;0),"error",""),""))</f>
        <v/>
      </c>
      <c r="AZ57" s="211" t="str">
        <f t="shared" si="10"/>
        <v/>
      </c>
      <c r="BA57" s="211" t="str">
        <f t="shared" si="11"/>
        <v/>
      </c>
      <c r="BB57" s="211" t="str">
        <f t="shared" si="12"/>
        <v/>
      </c>
      <c r="BC57" s="211" t="str">
        <f>IF(C57="","",IF(フラグ管理用!Y57=2,IF(AND(フラグ管理用!C57=2,フラグ管理用!V57=1),"","error"),""))</f>
        <v/>
      </c>
      <c r="BD57" s="211" t="str">
        <f t="shared" si="13"/>
        <v/>
      </c>
      <c r="BE57" s="211" t="str">
        <f>IF(C57="","",IF(フラグ管理用!Z57=30,"error",IF(AND(フラグ管理用!AI57="事業始期_通常",フラグ管理用!Z57&lt;18),"error",IF(AND(フラグ管理用!AI57="事業始期_補助",フラグ管理用!Z57&lt;15),"error",""))))</f>
        <v/>
      </c>
      <c r="BF57" s="211" t="str">
        <f t="shared" si="14"/>
        <v/>
      </c>
      <c r="BG57" s="211" t="str">
        <f>IF(C57="","",IF(AND(フラグ管理用!AJ57="事業終期_通常",OR(フラグ管理用!AA57&lt;18,フラグ管理用!AA57&gt;29)),"error",IF(AND(フラグ管理用!AJ57="事業終期_R3基金・R4",フラグ管理用!AA57&lt;18),"error","")))</f>
        <v/>
      </c>
      <c r="BH57" s="211" t="str">
        <f>IF(C57="","",IF(VLOOKUP(Z57,―!$X$2:$Y$31,2,FALSE)&lt;=VLOOKUP(AA57,―!$X$2:$Y$31,2,FALSE),"","error"))</f>
        <v/>
      </c>
      <c r="BI57" s="211" t="str">
        <f t="shared" si="15"/>
        <v/>
      </c>
      <c r="BJ57" s="211" t="str">
        <f t="shared" si="18"/>
        <v/>
      </c>
      <c r="BK57" s="211" t="str">
        <f t="shared" si="16"/>
        <v/>
      </c>
      <c r="BL57" s="211" t="str">
        <f>IF(C57="","",IF(AND(フラグ管理用!AK57="予算区分_地単_通常",フラグ管理用!AF57&gt;4),"error",IF(AND(フラグ管理用!AK57="予算区分_地単_協力金等",フラグ管理用!AF57&gt;9),"error",IF(AND(フラグ管理用!AK57="予算区分_補助",フラグ管理用!AF57&lt;9),"error",""))))</f>
        <v/>
      </c>
      <c r="BM57" s="241" t="str">
        <f>フラグ管理用!AO57</f>
        <v/>
      </c>
    </row>
    <row r="58" spans="1:65" ht="293.25" x14ac:dyDescent="0.15">
      <c r="A58" s="81">
        <v>37</v>
      </c>
      <c r="B58" s="285" t="s">
        <v>7630</v>
      </c>
      <c r="C58" s="61" t="s">
        <v>215</v>
      </c>
      <c r="D58" s="61" t="s">
        <v>7476</v>
      </c>
      <c r="E58" s="62" t="s">
        <v>7510</v>
      </c>
      <c r="F58" s="146" t="str">
        <f>IF(C58="補",VLOOKUP(E58,'事業名一覧 '!$A$3:$C$55,3,FALSE),"")</f>
        <v/>
      </c>
      <c r="G58" s="63" t="s">
        <v>7525</v>
      </c>
      <c r="H58" s="154" t="s">
        <v>7476</v>
      </c>
      <c r="I58" s="63" t="s">
        <v>7529</v>
      </c>
      <c r="J58" s="63" t="s">
        <v>7476</v>
      </c>
      <c r="K58" s="63" t="s">
        <v>7535</v>
      </c>
      <c r="L58" s="62"/>
      <c r="M58" s="97">
        <f t="shared" si="1"/>
        <v>12630</v>
      </c>
      <c r="N58" s="97">
        <f t="shared" si="17"/>
        <v>12630</v>
      </c>
      <c r="O58" s="64"/>
      <c r="P58" s="64"/>
      <c r="Q58" s="64">
        <v>12630</v>
      </c>
      <c r="R58" s="64"/>
      <c r="S58" s="64"/>
      <c r="T58" s="64"/>
      <c r="U58" s="62" t="s">
        <v>7601</v>
      </c>
      <c r="V58" s="63" t="s">
        <v>7477</v>
      </c>
      <c r="W58" s="63" t="s">
        <v>7477</v>
      </c>
      <c r="X58" s="63" t="s">
        <v>7477</v>
      </c>
      <c r="Y58" s="61" t="s">
        <v>7477</v>
      </c>
      <c r="Z58" s="61" t="s">
        <v>7207</v>
      </c>
      <c r="AA58" s="61" t="s">
        <v>7213</v>
      </c>
      <c r="AB58" s="230" t="s">
        <v>7600</v>
      </c>
      <c r="AC58" s="230" t="s">
        <v>7543</v>
      </c>
      <c r="AD58" s="62"/>
      <c r="AE58" s="62"/>
      <c r="AF58" s="301"/>
      <c r="AG58" s="165" t="s">
        <v>7627</v>
      </c>
      <c r="AH58" s="274"/>
      <c r="AI58" s="226"/>
      <c r="AJ58" s="293" t="str">
        <f t="shared" si="2"/>
        <v/>
      </c>
      <c r="AK58" s="297" t="str">
        <f>IF(C58="","",IF(AND(フラグ管理用!B58=2,O58&gt;0),"error",IF(AND(フラグ管理用!B58=1,SUM(P58:R58)&gt;0),"error","")))</f>
        <v/>
      </c>
      <c r="AL58" s="289" t="str">
        <f t="shared" si="3"/>
        <v/>
      </c>
      <c r="AM58" s="235" t="str">
        <f t="shared" si="4"/>
        <v/>
      </c>
      <c r="AN58" s="211" t="str">
        <f>IF(C58="","",IF(フラグ管理用!AP58=1,"",IF(AND(フラグ管理用!C58=1,フラグ管理用!G58=1),"",IF(AND(フラグ管理用!C58=2,フラグ管理用!D58=1,フラグ管理用!G58=1),"",IF(AND(フラグ管理用!C58=2,フラグ管理用!D58=2),"","error")))))</f>
        <v/>
      </c>
      <c r="AO58" s="240" t="str">
        <f t="shared" si="5"/>
        <v/>
      </c>
      <c r="AP58" s="240" t="str">
        <f t="shared" si="6"/>
        <v/>
      </c>
      <c r="AQ58" s="240" t="str">
        <f>IF(C58="","",IF(AND(フラグ管理用!B58=1,フラグ管理用!I58&gt;0),"",IF(AND(フラグ管理用!B58=2,フラグ管理用!I58&gt;14),"","error")))</f>
        <v/>
      </c>
      <c r="AR58" s="240" t="str">
        <f>IF(C58="","",IF(PRODUCT(フラグ管理用!H58:J58)=0,"error",""))</f>
        <v/>
      </c>
      <c r="AS58" s="240" t="str">
        <f t="shared" si="7"/>
        <v/>
      </c>
      <c r="AT58" s="240" t="str">
        <f>IF(C58="","",IF(AND(フラグ管理用!G58=1,フラグ管理用!K58=1),"",IF(AND(フラグ管理用!G58=2,フラグ管理用!K58&gt;1),"","error")))</f>
        <v/>
      </c>
      <c r="AU58" s="240" t="str">
        <f>IF(C58="","",IF(AND(フラグ管理用!K58=10,ISBLANK(L58)=FALSE),"",IF(AND(フラグ管理用!K58&lt;10,ISBLANK(L58)=TRUE),"","error")))</f>
        <v/>
      </c>
      <c r="AV58" s="211" t="str">
        <f t="shared" si="8"/>
        <v/>
      </c>
      <c r="AW58" s="211" t="str">
        <f t="shared" si="9"/>
        <v/>
      </c>
      <c r="AX58" s="211" t="str">
        <f>IF(C58="","",IF(AND(フラグ管理用!D58=2,フラグ管理用!G58=1),IF(Q58&lt;&gt;0,"error",""),""))</f>
        <v/>
      </c>
      <c r="AY58" s="211" t="str">
        <f>IF(C58="","",IF(フラグ管理用!G58=2,IF(OR(O58&lt;&gt;0,P58&lt;&gt;0,R58&lt;&gt;0),"error",""),""))</f>
        <v/>
      </c>
      <c r="AZ58" s="211" t="str">
        <f t="shared" si="10"/>
        <v/>
      </c>
      <c r="BA58" s="211" t="str">
        <f t="shared" si="11"/>
        <v/>
      </c>
      <c r="BB58" s="211" t="str">
        <f t="shared" si="12"/>
        <v/>
      </c>
      <c r="BC58" s="211" t="str">
        <f>IF(C58="","",IF(フラグ管理用!Y58=2,IF(AND(フラグ管理用!C58=2,フラグ管理用!V58=1),"","error"),""))</f>
        <v/>
      </c>
      <c r="BD58" s="211" t="str">
        <f t="shared" si="13"/>
        <v/>
      </c>
      <c r="BE58" s="211" t="str">
        <f>IF(C58="","",IF(フラグ管理用!Z58=30,"error",IF(AND(フラグ管理用!AI58="事業始期_通常",フラグ管理用!Z58&lt;18),"error",IF(AND(フラグ管理用!AI58="事業始期_補助",フラグ管理用!Z58&lt;15),"error",""))))</f>
        <v/>
      </c>
      <c r="BF58" s="211" t="str">
        <f t="shared" si="14"/>
        <v/>
      </c>
      <c r="BG58" s="211" t="str">
        <f>IF(C58="","",IF(AND(フラグ管理用!AJ58="事業終期_通常",OR(フラグ管理用!AA58&lt;18,フラグ管理用!AA58&gt;29)),"error",IF(AND(フラグ管理用!AJ58="事業終期_R3基金・R4",フラグ管理用!AA58&lt;18),"error","")))</f>
        <v/>
      </c>
      <c r="BH58" s="211" t="str">
        <f>IF(C58="","",IF(VLOOKUP(Z58,―!$X$2:$Y$31,2,FALSE)&lt;=VLOOKUP(AA58,―!$X$2:$Y$31,2,FALSE),"","error"))</f>
        <v/>
      </c>
      <c r="BI58" s="211" t="str">
        <f t="shared" si="15"/>
        <v/>
      </c>
      <c r="BJ58" s="211" t="str">
        <f t="shared" si="18"/>
        <v/>
      </c>
      <c r="BK58" s="211" t="str">
        <f t="shared" si="16"/>
        <v/>
      </c>
      <c r="BL58" s="211" t="str">
        <f>IF(C58="","",IF(AND(フラグ管理用!AK58="予算区分_地単_通常",フラグ管理用!AF58&gt;4),"error",IF(AND(フラグ管理用!AK58="予算区分_地単_協力金等",フラグ管理用!AF58&gt;9),"error",IF(AND(フラグ管理用!AK58="予算区分_補助",フラグ管理用!AF58&lt;9),"error",""))))</f>
        <v/>
      </c>
      <c r="BM58" s="241" t="str">
        <f>フラグ管理用!AO58</f>
        <v/>
      </c>
    </row>
    <row r="59" spans="1:65" ht="224.25" x14ac:dyDescent="0.15">
      <c r="A59" s="81">
        <v>38</v>
      </c>
      <c r="B59" s="285" t="s">
        <v>7630</v>
      </c>
      <c r="C59" s="61" t="s">
        <v>215</v>
      </c>
      <c r="D59" s="61" t="s">
        <v>7476</v>
      </c>
      <c r="E59" s="62" t="s">
        <v>7511</v>
      </c>
      <c r="F59" s="146" t="str">
        <f>IF(C59="補",VLOOKUP(E59,'事業名一覧 '!$A$3:$C$55,3,FALSE),"")</f>
        <v/>
      </c>
      <c r="G59" s="63" t="s">
        <v>7524</v>
      </c>
      <c r="H59" s="154" t="s">
        <v>7476</v>
      </c>
      <c r="I59" s="63" t="s">
        <v>7536</v>
      </c>
      <c r="J59" s="63" t="s">
        <v>7476</v>
      </c>
      <c r="K59" s="63" t="s">
        <v>7477</v>
      </c>
      <c r="L59" s="62"/>
      <c r="M59" s="97">
        <f t="shared" si="1"/>
        <v>31315</v>
      </c>
      <c r="N59" s="97">
        <f t="shared" si="17"/>
        <v>31315</v>
      </c>
      <c r="O59" s="64"/>
      <c r="P59" s="64">
        <v>31315</v>
      </c>
      <c r="Q59" s="64"/>
      <c r="R59" s="64"/>
      <c r="S59" s="64"/>
      <c r="T59" s="64"/>
      <c r="U59" s="62" t="s">
        <v>7650</v>
      </c>
      <c r="V59" s="63" t="s">
        <v>7477</v>
      </c>
      <c r="W59" s="63" t="s">
        <v>7477</v>
      </c>
      <c r="X59" s="63" t="s">
        <v>7477</v>
      </c>
      <c r="Y59" s="61" t="s">
        <v>7477</v>
      </c>
      <c r="Z59" s="61" t="s">
        <v>7207</v>
      </c>
      <c r="AA59" s="61" t="s">
        <v>7213</v>
      </c>
      <c r="AB59" s="230" t="s">
        <v>7603</v>
      </c>
      <c r="AC59" s="230" t="s">
        <v>7543</v>
      </c>
      <c r="AD59" s="62"/>
      <c r="AE59" s="62"/>
      <c r="AF59" s="301"/>
      <c r="AG59" s="165" t="s">
        <v>7627</v>
      </c>
      <c r="AH59" s="274"/>
      <c r="AI59" s="226"/>
      <c r="AJ59" s="293" t="str">
        <f t="shared" si="2"/>
        <v/>
      </c>
      <c r="AK59" s="297" t="str">
        <f>IF(C59="","",IF(AND(フラグ管理用!B59=2,O59&gt;0),"error",IF(AND(フラグ管理用!B59=1,SUM(P59:R59)&gt;0),"error","")))</f>
        <v/>
      </c>
      <c r="AL59" s="289" t="str">
        <f t="shared" si="3"/>
        <v/>
      </c>
      <c r="AM59" s="235" t="str">
        <f t="shared" si="4"/>
        <v/>
      </c>
      <c r="AN59" s="211" t="str">
        <f>IF(C59="","",IF(フラグ管理用!AP59=1,"",IF(AND(フラグ管理用!C59=1,フラグ管理用!G59=1),"",IF(AND(フラグ管理用!C59=2,フラグ管理用!D59=1,フラグ管理用!G59=1),"",IF(AND(フラグ管理用!C59=2,フラグ管理用!D59=2),"","error")))))</f>
        <v/>
      </c>
      <c r="AO59" s="240" t="str">
        <f t="shared" si="5"/>
        <v/>
      </c>
      <c r="AP59" s="240" t="str">
        <f t="shared" si="6"/>
        <v/>
      </c>
      <c r="AQ59" s="240" t="str">
        <f>IF(C59="","",IF(AND(フラグ管理用!B59=1,フラグ管理用!I59&gt;0),"",IF(AND(フラグ管理用!B59=2,フラグ管理用!I59&gt;14),"","error")))</f>
        <v/>
      </c>
      <c r="AR59" s="240" t="str">
        <f>IF(C59="","",IF(PRODUCT(フラグ管理用!H59:J59)=0,"error",""))</f>
        <v/>
      </c>
      <c r="AS59" s="240" t="str">
        <f t="shared" si="7"/>
        <v/>
      </c>
      <c r="AT59" s="240" t="str">
        <f>IF(C59="","",IF(AND(フラグ管理用!G59=1,フラグ管理用!K59=1),"",IF(AND(フラグ管理用!G59=2,フラグ管理用!K59&gt;1),"","error")))</f>
        <v/>
      </c>
      <c r="AU59" s="240" t="str">
        <f>IF(C59="","",IF(AND(フラグ管理用!K59=10,ISBLANK(L59)=FALSE),"",IF(AND(フラグ管理用!K59&lt;10,ISBLANK(L59)=TRUE),"","error")))</f>
        <v/>
      </c>
      <c r="AV59" s="211" t="str">
        <f t="shared" si="8"/>
        <v/>
      </c>
      <c r="AW59" s="211" t="str">
        <f t="shared" si="9"/>
        <v/>
      </c>
      <c r="AX59" s="211" t="str">
        <f>IF(C59="","",IF(AND(フラグ管理用!D59=2,フラグ管理用!G59=1),IF(Q59&lt;&gt;0,"error",""),""))</f>
        <v/>
      </c>
      <c r="AY59" s="211" t="str">
        <f>IF(C59="","",IF(フラグ管理用!G59=2,IF(OR(O59&lt;&gt;0,P59&lt;&gt;0,R59&lt;&gt;0),"error",""),""))</f>
        <v/>
      </c>
      <c r="AZ59" s="211" t="str">
        <f t="shared" si="10"/>
        <v/>
      </c>
      <c r="BA59" s="211" t="str">
        <f t="shared" si="11"/>
        <v/>
      </c>
      <c r="BB59" s="211" t="str">
        <f t="shared" si="12"/>
        <v/>
      </c>
      <c r="BC59" s="211" t="str">
        <f>IF(C59="","",IF(フラグ管理用!Y59=2,IF(AND(フラグ管理用!C59=2,フラグ管理用!V59=1),"","error"),""))</f>
        <v/>
      </c>
      <c r="BD59" s="211" t="str">
        <f t="shared" si="13"/>
        <v/>
      </c>
      <c r="BE59" s="211" t="str">
        <f>IF(C59="","",IF(フラグ管理用!Z59=30,"error",IF(AND(フラグ管理用!AI59="事業始期_通常",フラグ管理用!Z59&lt;18),"error",IF(AND(フラグ管理用!AI59="事業始期_補助",フラグ管理用!Z59&lt;15),"error",""))))</f>
        <v/>
      </c>
      <c r="BF59" s="211" t="str">
        <f t="shared" si="14"/>
        <v/>
      </c>
      <c r="BG59" s="211" t="str">
        <f>IF(C59="","",IF(AND(フラグ管理用!AJ59="事業終期_通常",OR(フラグ管理用!AA59&lt;18,フラグ管理用!AA59&gt;29)),"error",IF(AND(フラグ管理用!AJ59="事業終期_R3基金・R4",フラグ管理用!AA59&lt;18),"error","")))</f>
        <v/>
      </c>
      <c r="BH59" s="211" t="str">
        <f>IF(C59="","",IF(VLOOKUP(Z59,―!$X$2:$Y$31,2,FALSE)&lt;=VLOOKUP(AA59,―!$X$2:$Y$31,2,FALSE),"","error"))</f>
        <v/>
      </c>
      <c r="BI59" s="211" t="str">
        <f t="shared" si="15"/>
        <v/>
      </c>
      <c r="BJ59" s="211" t="str">
        <f t="shared" si="18"/>
        <v/>
      </c>
      <c r="BK59" s="211" t="str">
        <f t="shared" si="16"/>
        <v/>
      </c>
      <c r="BL59" s="211" t="str">
        <f>IF(C59="","",IF(AND(フラグ管理用!AK59="予算区分_地単_通常",フラグ管理用!AF59&gt;4),"error",IF(AND(フラグ管理用!AK59="予算区分_地単_協力金等",フラグ管理用!AF59&gt;9),"error",IF(AND(フラグ管理用!AK59="予算区分_補助",フラグ管理用!AF59&lt;9),"error",""))))</f>
        <v/>
      </c>
      <c r="BM59" s="241" t="str">
        <f>フラグ管理用!AO59</f>
        <v/>
      </c>
    </row>
    <row r="60" spans="1:65" ht="103.5" x14ac:dyDescent="0.15">
      <c r="A60" s="82">
        <v>39</v>
      </c>
      <c r="B60" s="286" t="s">
        <v>7630</v>
      </c>
      <c r="C60" s="66" t="s">
        <v>215</v>
      </c>
      <c r="D60" s="66" t="s">
        <v>7476</v>
      </c>
      <c r="E60" s="67" t="s">
        <v>7512</v>
      </c>
      <c r="F60" s="146" t="str">
        <f>IF(C60="補",VLOOKUP(E60,'事業名一覧 '!$A$3:$C$55,3,FALSE),"")</f>
        <v/>
      </c>
      <c r="G60" s="68" t="s">
        <v>7524</v>
      </c>
      <c r="H60" s="162" t="s">
        <v>7476</v>
      </c>
      <c r="I60" s="68" t="s">
        <v>7536</v>
      </c>
      <c r="J60" s="68" t="s">
        <v>7476</v>
      </c>
      <c r="K60" s="68" t="s">
        <v>7477</v>
      </c>
      <c r="L60" s="67"/>
      <c r="M60" s="98">
        <f t="shared" si="1"/>
        <v>750</v>
      </c>
      <c r="N60" s="98">
        <f t="shared" si="17"/>
        <v>750</v>
      </c>
      <c r="O60" s="69"/>
      <c r="P60" s="69">
        <v>750</v>
      </c>
      <c r="Q60" s="69"/>
      <c r="R60" s="69"/>
      <c r="S60" s="69"/>
      <c r="T60" s="69"/>
      <c r="U60" s="67" t="s">
        <v>7604</v>
      </c>
      <c r="V60" s="68" t="s">
        <v>7477</v>
      </c>
      <c r="W60" s="68" t="s">
        <v>7477</v>
      </c>
      <c r="X60" s="68" t="s">
        <v>7477</v>
      </c>
      <c r="Y60" s="66" t="s">
        <v>7477</v>
      </c>
      <c r="Z60" s="66" t="s">
        <v>7207</v>
      </c>
      <c r="AA60" s="66" t="s">
        <v>7213</v>
      </c>
      <c r="AB60" s="231" t="s">
        <v>7605</v>
      </c>
      <c r="AC60" s="231" t="s">
        <v>7543</v>
      </c>
      <c r="AD60" s="67"/>
      <c r="AE60" s="67"/>
      <c r="AF60" s="302"/>
      <c r="AG60" s="167" t="s">
        <v>7627</v>
      </c>
      <c r="AH60" s="319"/>
      <c r="AI60" s="320"/>
      <c r="AJ60" s="321" t="str">
        <f t="shared" si="2"/>
        <v/>
      </c>
      <c r="AK60" s="322" t="str">
        <f>IF(C60="","",IF(AND(フラグ管理用!B60=2,O60&gt;0),"error",IF(AND(フラグ管理用!B60=1,SUM(P60:R60)&gt;0),"error","")))</f>
        <v/>
      </c>
      <c r="AL60" s="323" t="str">
        <f t="shared" si="3"/>
        <v/>
      </c>
      <c r="AM60" s="324" t="str">
        <f t="shared" si="4"/>
        <v/>
      </c>
      <c r="AN60" s="211" t="str">
        <f>IF(C60="","",IF(フラグ管理用!AP60=1,"",IF(AND(フラグ管理用!C60=1,フラグ管理用!G60=1),"",IF(AND(フラグ管理用!C60=2,フラグ管理用!D60=1,フラグ管理用!G60=1),"",IF(AND(フラグ管理用!C60=2,フラグ管理用!D60=2),"","error")))))</f>
        <v/>
      </c>
      <c r="AO60" s="240" t="str">
        <f t="shared" si="5"/>
        <v/>
      </c>
      <c r="AP60" s="240" t="str">
        <f t="shared" si="6"/>
        <v/>
      </c>
      <c r="AQ60" s="240" t="str">
        <f>IF(C60="","",IF(AND(フラグ管理用!B60=1,フラグ管理用!I60&gt;0),"",IF(AND(フラグ管理用!B60=2,フラグ管理用!I60&gt;14),"","error")))</f>
        <v/>
      </c>
      <c r="AR60" s="240" t="str">
        <f>IF(C60="","",IF(PRODUCT(フラグ管理用!H60:J60)=0,"error",""))</f>
        <v/>
      </c>
      <c r="AS60" s="240" t="str">
        <f t="shared" si="7"/>
        <v/>
      </c>
      <c r="AT60" s="240" t="str">
        <f>IF(C60="","",IF(AND(フラグ管理用!G60=1,フラグ管理用!K60=1),"",IF(AND(フラグ管理用!G60=2,フラグ管理用!K60&gt;1),"","error")))</f>
        <v/>
      </c>
      <c r="AU60" s="240" t="str">
        <f>IF(C60="","",IF(AND(フラグ管理用!K60=10,ISBLANK(L60)=FALSE),"",IF(AND(フラグ管理用!K60&lt;10,ISBLANK(L60)=TRUE),"","error")))</f>
        <v/>
      </c>
      <c r="AV60" s="211" t="str">
        <f t="shared" si="8"/>
        <v/>
      </c>
      <c r="AW60" s="211" t="str">
        <f t="shared" si="9"/>
        <v/>
      </c>
      <c r="AX60" s="211" t="str">
        <f>IF(C60="","",IF(AND(フラグ管理用!D60=2,フラグ管理用!G60=1),IF(Q60&lt;&gt;0,"error",""),""))</f>
        <v/>
      </c>
      <c r="AY60" s="211" t="str">
        <f>IF(C60="","",IF(フラグ管理用!G60=2,IF(OR(O60&lt;&gt;0,P60&lt;&gt;0,R60&lt;&gt;0),"error",""),""))</f>
        <v/>
      </c>
      <c r="AZ60" s="211" t="str">
        <f t="shared" si="10"/>
        <v/>
      </c>
      <c r="BA60" s="211" t="str">
        <f t="shared" si="11"/>
        <v/>
      </c>
      <c r="BB60" s="211" t="str">
        <f t="shared" si="12"/>
        <v/>
      </c>
      <c r="BC60" s="211" t="str">
        <f>IF(C60="","",IF(フラグ管理用!Y60=2,IF(AND(フラグ管理用!C60=2,フラグ管理用!V60=1),"","error"),""))</f>
        <v/>
      </c>
      <c r="BD60" s="211" t="str">
        <f t="shared" si="13"/>
        <v/>
      </c>
      <c r="BE60" s="211" t="str">
        <f>IF(C60="","",IF(フラグ管理用!Z60=30,"error",IF(AND(フラグ管理用!AI60="事業始期_通常",フラグ管理用!Z60&lt;18),"error",IF(AND(フラグ管理用!AI60="事業始期_補助",フラグ管理用!Z60&lt;15),"error",""))))</f>
        <v/>
      </c>
      <c r="BF60" s="211" t="str">
        <f t="shared" si="14"/>
        <v/>
      </c>
      <c r="BG60" s="211" t="str">
        <f>IF(C60="","",IF(AND(フラグ管理用!AJ60="事業終期_通常",OR(フラグ管理用!AA60&lt;18,フラグ管理用!AA60&gt;29)),"error",IF(AND(フラグ管理用!AJ60="事業終期_R3基金・R4",フラグ管理用!AA60&lt;18),"error","")))</f>
        <v/>
      </c>
      <c r="BH60" s="211" t="str">
        <f>IF(C60="","",IF(VLOOKUP(Z60,―!$X$2:$Y$31,2,FALSE)&lt;=VLOOKUP(AA60,―!$X$2:$Y$31,2,FALSE),"","error"))</f>
        <v/>
      </c>
      <c r="BI60" s="211" t="str">
        <f t="shared" si="15"/>
        <v/>
      </c>
      <c r="BJ60" s="211" t="str">
        <f t="shared" si="18"/>
        <v/>
      </c>
      <c r="BK60" s="211" t="str">
        <f t="shared" si="16"/>
        <v/>
      </c>
      <c r="BL60" s="211" t="str">
        <f>IF(C60="","",IF(AND(フラグ管理用!AK60="予算区分_地単_通常",フラグ管理用!AF60&gt;4),"error",IF(AND(フラグ管理用!AK60="予算区分_地単_協力金等",フラグ管理用!AF60&gt;9),"error",IF(AND(フラグ管理用!AK60="予算区分_補助",フラグ管理用!AF60&lt;9),"error",""))))</f>
        <v/>
      </c>
      <c r="BM60" s="241" t="str">
        <f>フラグ管理用!AO60</f>
        <v/>
      </c>
    </row>
    <row r="61" spans="1:65" ht="155.25" x14ac:dyDescent="0.15">
      <c r="A61" s="83">
        <v>40</v>
      </c>
      <c r="B61" s="285" t="s">
        <v>7630</v>
      </c>
      <c r="C61" s="61" t="s">
        <v>215</v>
      </c>
      <c r="D61" s="61" t="s">
        <v>7476</v>
      </c>
      <c r="E61" s="62" t="s">
        <v>7513</v>
      </c>
      <c r="F61" s="146" t="str">
        <f>IF(C61="補",VLOOKUP(E61,'事業名一覧 '!$A$3:$C$55,3,FALSE),"")</f>
        <v/>
      </c>
      <c r="G61" s="63" t="s">
        <v>7524</v>
      </c>
      <c r="H61" s="154" t="s">
        <v>7476</v>
      </c>
      <c r="I61" s="63" t="s">
        <v>7537</v>
      </c>
      <c r="J61" s="63" t="s">
        <v>7476</v>
      </c>
      <c r="K61" s="63" t="s">
        <v>7477</v>
      </c>
      <c r="L61" s="62"/>
      <c r="M61" s="97">
        <f t="shared" si="1"/>
        <v>15300</v>
      </c>
      <c r="N61" s="97">
        <f t="shared" si="17"/>
        <v>15300</v>
      </c>
      <c r="O61" s="64"/>
      <c r="P61" s="64">
        <v>15300</v>
      </c>
      <c r="Q61" s="64"/>
      <c r="R61" s="64"/>
      <c r="S61" s="64"/>
      <c r="T61" s="64"/>
      <c r="U61" s="62" t="s">
        <v>7606</v>
      </c>
      <c r="V61" s="63" t="s">
        <v>7477</v>
      </c>
      <c r="W61" s="63" t="s">
        <v>7477</v>
      </c>
      <c r="X61" s="63" t="s">
        <v>7477</v>
      </c>
      <c r="Y61" s="61" t="s">
        <v>7477</v>
      </c>
      <c r="Z61" s="61" t="s">
        <v>7207</v>
      </c>
      <c r="AA61" s="61" t="s">
        <v>7213</v>
      </c>
      <c r="AB61" s="230" t="s">
        <v>7607</v>
      </c>
      <c r="AC61" s="230" t="s">
        <v>7543</v>
      </c>
      <c r="AD61" s="62"/>
      <c r="AE61" s="62"/>
      <c r="AF61" s="301"/>
      <c r="AG61" s="165" t="s">
        <v>7627</v>
      </c>
      <c r="AH61" s="325"/>
      <c r="AI61" s="326"/>
      <c r="AJ61" s="327" t="str">
        <f t="shared" si="2"/>
        <v/>
      </c>
      <c r="AK61" s="328" t="str">
        <f>IF(C61="","",IF(AND(フラグ管理用!B61=2,O61&gt;0),"error",IF(AND(フラグ管理用!B61=1,SUM(P61:R61)&gt;0),"error","")))</f>
        <v/>
      </c>
      <c r="AL61" s="329" t="str">
        <f t="shared" si="3"/>
        <v/>
      </c>
      <c r="AM61" s="330" t="str">
        <f t="shared" si="4"/>
        <v/>
      </c>
      <c r="AN61" s="211" t="str">
        <f>IF(C61="","",IF(フラグ管理用!AP61=1,"",IF(AND(フラグ管理用!C61=1,フラグ管理用!G61=1),"",IF(AND(フラグ管理用!C61=2,フラグ管理用!D61=1,フラグ管理用!G61=1),"",IF(AND(フラグ管理用!C61=2,フラグ管理用!D61=2),"","error")))))</f>
        <v/>
      </c>
      <c r="AO61" s="240" t="str">
        <f t="shared" si="5"/>
        <v/>
      </c>
      <c r="AP61" s="240" t="str">
        <f t="shared" si="6"/>
        <v/>
      </c>
      <c r="AQ61" s="240" t="str">
        <f>IF(C61="","",IF(AND(フラグ管理用!B61=1,フラグ管理用!I61&gt;0),"",IF(AND(フラグ管理用!B61=2,フラグ管理用!I61&gt;14),"","error")))</f>
        <v/>
      </c>
      <c r="AR61" s="240" t="str">
        <f>IF(C61="","",IF(PRODUCT(フラグ管理用!H61:J61)=0,"error",""))</f>
        <v/>
      </c>
      <c r="AS61" s="240" t="str">
        <f t="shared" si="7"/>
        <v/>
      </c>
      <c r="AT61" s="240" t="str">
        <f>IF(C61="","",IF(AND(フラグ管理用!G61=1,フラグ管理用!K61=1),"",IF(AND(フラグ管理用!G61=2,フラグ管理用!K61&gt;1),"","error")))</f>
        <v/>
      </c>
      <c r="AU61" s="240" t="str">
        <f>IF(C61="","",IF(AND(フラグ管理用!K61=10,ISBLANK(L61)=FALSE),"",IF(AND(フラグ管理用!K61&lt;10,ISBLANK(L61)=TRUE),"","error")))</f>
        <v/>
      </c>
      <c r="AV61" s="211" t="str">
        <f t="shared" si="8"/>
        <v/>
      </c>
      <c r="AW61" s="211" t="str">
        <f t="shared" si="9"/>
        <v/>
      </c>
      <c r="AX61" s="211" t="str">
        <f>IF(C61="","",IF(AND(フラグ管理用!D61=2,フラグ管理用!G61=1),IF(Q61&lt;&gt;0,"error",""),""))</f>
        <v/>
      </c>
      <c r="AY61" s="211" t="str">
        <f>IF(C61="","",IF(フラグ管理用!G61=2,IF(OR(O61&lt;&gt;0,P61&lt;&gt;0,R61&lt;&gt;0),"error",""),""))</f>
        <v/>
      </c>
      <c r="AZ61" s="211" t="str">
        <f t="shared" si="10"/>
        <v/>
      </c>
      <c r="BA61" s="211" t="str">
        <f t="shared" si="11"/>
        <v/>
      </c>
      <c r="BB61" s="211" t="str">
        <f t="shared" si="12"/>
        <v/>
      </c>
      <c r="BC61" s="211" t="str">
        <f>IF(C61="","",IF(フラグ管理用!Y61=2,IF(AND(フラグ管理用!C61=2,フラグ管理用!V61=1),"","error"),""))</f>
        <v/>
      </c>
      <c r="BD61" s="211" t="str">
        <f t="shared" si="13"/>
        <v/>
      </c>
      <c r="BE61" s="211" t="str">
        <f>IF(C61="","",IF(フラグ管理用!Z61=30,"error",IF(AND(フラグ管理用!AI61="事業始期_通常",フラグ管理用!Z61&lt;18),"error",IF(AND(フラグ管理用!AI61="事業始期_補助",フラグ管理用!Z61&lt;15),"error",""))))</f>
        <v/>
      </c>
      <c r="BF61" s="211" t="str">
        <f t="shared" si="14"/>
        <v/>
      </c>
      <c r="BG61" s="211" t="str">
        <f>IF(C61="","",IF(AND(フラグ管理用!AJ61="事業終期_通常",OR(フラグ管理用!AA61&lt;18,フラグ管理用!AA61&gt;29)),"error",IF(AND(フラグ管理用!AJ61="事業終期_R3基金・R4",フラグ管理用!AA61&lt;18),"error","")))</f>
        <v/>
      </c>
      <c r="BH61" s="211" t="str">
        <f>IF(C61="","",IF(VLOOKUP(Z61,―!$X$2:$Y$31,2,FALSE)&lt;=VLOOKUP(AA61,―!$X$2:$Y$31,2,FALSE),"","error"))</f>
        <v/>
      </c>
      <c r="BI61" s="211" t="str">
        <f t="shared" si="15"/>
        <v/>
      </c>
      <c r="BJ61" s="211" t="str">
        <f t="shared" si="18"/>
        <v/>
      </c>
      <c r="BK61" s="211" t="str">
        <f t="shared" si="16"/>
        <v/>
      </c>
      <c r="BL61" s="211" t="str">
        <f>IF(C61="","",IF(AND(フラグ管理用!AK61="予算区分_地単_通常",フラグ管理用!AF61&gt;4),"error",IF(AND(フラグ管理用!AK61="予算区分_地単_協力金等",フラグ管理用!AF61&gt;9),"error",IF(AND(フラグ管理用!AK61="予算区分_補助",フラグ管理用!AF61&lt;9),"error",""))))</f>
        <v/>
      </c>
      <c r="BM61" s="241" t="str">
        <f>フラグ管理用!AO61</f>
        <v/>
      </c>
    </row>
    <row r="62" spans="1:65" ht="155.25" x14ac:dyDescent="0.15">
      <c r="A62" s="84">
        <v>41</v>
      </c>
      <c r="B62" s="285" t="s">
        <v>7630</v>
      </c>
      <c r="C62" s="61" t="s">
        <v>215</v>
      </c>
      <c r="D62" s="61" t="s">
        <v>7476</v>
      </c>
      <c r="E62" s="62" t="s">
        <v>7514</v>
      </c>
      <c r="F62" s="146" t="str">
        <f>IF(C62="補",VLOOKUP(E62,'事業名一覧 '!$A$3:$C$55,3,FALSE),"")</f>
        <v/>
      </c>
      <c r="G62" s="63" t="s">
        <v>7524</v>
      </c>
      <c r="H62" s="154" t="s">
        <v>7476</v>
      </c>
      <c r="I62" s="63" t="s">
        <v>7537</v>
      </c>
      <c r="J62" s="63" t="s">
        <v>7476</v>
      </c>
      <c r="K62" s="63" t="s">
        <v>7477</v>
      </c>
      <c r="L62" s="62"/>
      <c r="M62" s="97">
        <f t="shared" si="1"/>
        <v>2709</v>
      </c>
      <c r="N62" s="97">
        <f t="shared" si="17"/>
        <v>1355</v>
      </c>
      <c r="O62" s="64"/>
      <c r="P62" s="64">
        <v>1355</v>
      </c>
      <c r="Q62" s="64"/>
      <c r="R62" s="64"/>
      <c r="S62" s="64"/>
      <c r="T62" s="64">
        <v>1354</v>
      </c>
      <c r="U62" s="62" t="s">
        <v>7608</v>
      </c>
      <c r="V62" s="63" t="s">
        <v>7477</v>
      </c>
      <c r="W62" s="63" t="s">
        <v>7477</v>
      </c>
      <c r="X62" s="63" t="s">
        <v>7477</v>
      </c>
      <c r="Y62" s="61" t="s">
        <v>7477</v>
      </c>
      <c r="Z62" s="61" t="s">
        <v>7541</v>
      </c>
      <c r="AA62" s="61" t="s">
        <v>7213</v>
      </c>
      <c r="AB62" s="230" t="s">
        <v>7609</v>
      </c>
      <c r="AC62" s="230" t="s">
        <v>7543</v>
      </c>
      <c r="AD62" s="62"/>
      <c r="AE62" s="62"/>
      <c r="AF62" s="301"/>
      <c r="AG62" s="165" t="s">
        <v>7627</v>
      </c>
      <c r="AH62" s="274"/>
      <c r="AI62" s="226"/>
      <c r="AJ62" s="293" t="str">
        <f t="shared" si="2"/>
        <v/>
      </c>
      <c r="AK62" s="297" t="str">
        <f>IF(C62="","",IF(AND(フラグ管理用!B62=2,O62&gt;0),"error",IF(AND(フラグ管理用!B62=1,SUM(P62:R62)&gt;0),"error","")))</f>
        <v/>
      </c>
      <c r="AL62" s="289" t="str">
        <f t="shared" si="3"/>
        <v/>
      </c>
      <c r="AM62" s="235" t="str">
        <f t="shared" si="4"/>
        <v/>
      </c>
      <c r="AN62" s="211" t="str">
        <f>IF(C62="","",IF(フラグ管理用!AP62=1,"",IF(AND(フラグ管理用!C62=1,フラグ管理用!G62=1),"",IF(AND(フラグ管理用!C62=2,フラグ管理用!D62=1,フラグ管理用!G62=1),"",IF(AND(フラグ管理用!C62=2,フラグ管理用!D62=2),"","error")))))</f>
        <v/>
      </c>
      <c r="AO62" s="240" t="str">
        <f t="shared" si="5"/>
        <v/>
      </c>
      <c r="AP62" s="240" t="str">
        <f t="shared" si="6"/>
        <v/>
      </c>
      <c r="AQ62" s="240" t="str">
        <f>IF(C62="","",IF(AND(フラグ管理用!B62=1,フラグ管理用!I62&gt;0),"",IF(AND(フラグ管理用!B62=2,フラグ管理用!I62&gt;14),"","error")))</f>
        <v/>
      </c>
      <c r="AR62" s="240" t="str">
        <f>IF(C62="","",IF(PRODUCT(フラグ管理用!H62:J62)=0,"error",""))</f>
        <v/>
      </c>
      <c r="AS62" s="240" t="str">
        <f t="shared" si="7"/>
        <v/>
      </c>
      <c r="AT62" s="240" t="str">
        <f>IF(C62="","",IF(AND(フラグ管理用!G62=1,フラグ管理用!K62=1),"",IF(AND(フラグ管理用!G62=2,フラグ管理用!K62&gt;1),"","error")))</f>
        <v/>
      </c>
      <c r="AU62" s="240" t="str">
        <f>IF(C62="","",IF(AND(フラグ管理用!K62=10,ISBLANK(L62)=FALSE),"",IF(AND(フラグ管理用!K62&lt;10,ISBLANK(L62)=TRUE),"","error")))</f>
        <v/>
      </c>
      <c r="AV62" s="211" t="str">
        <f t="shared" si="8"/>
        <v/>
      </c>
      <c r="AW62" s="211" t="str">
        <f t="shared" si="9"/>
        <v/>
      </c>
      <c r="AX62" s="211" t="str">
        <f>IF(C62="","",IF(AND(フラグ管理用!D62=2,フラグ管理用!G62=1),IF(Q62&lt;&gt;0,"error",""),""))</f>
        <v/>
      </c>
      <c r="AY62" s="211" t="str">
        <f>IF(C62="","",IF(フラグ管理用!G62=2,IF(OR(O62&lt;&gt;0,P62&lt;&gt;0,R62&lt;&gt;0),"error",""),""))</f>
        <v/>
      </c>
      <c r="AZ62" s="211" t="str">
        <f t="shared" si="10"/>
        <v/>
      </c>
      <c r="BA62" s="211" t="str">
        <f t="shared" si="11"/>
        <v/>
      </c>
      <c r="BB62" s="211" t="str">
        <f t="shared" si="12"/>
        <v/>
      </c>
      <c r="BC62" s="211" t="str">
        <f>IF(C62="","",IF(フラグ管理用!Y62=2,IF(AND(フラグ管理用!C62=2,フラグ管理用!V62=1),"","error"),""))</f>
        <v/>
      </c>
      <c r="BD62" s="211" t="str">
        <f t="shared" si="13"/>
        <v/>
      </c>
      <c r="BE62" s="211" t="str">
        <f>IF(C62="","",IF(フラグ管理用!Z62=30,"error",IF(AND(フラグ管理用!AI62="事業始期_通常",フラグ管理用!Z62&lt;18),"error",IF(AND(フラグ管理用!AI62="事業始期_補助",フラグ管理用!Z62&lt;15),"error",""))))</f>
        <v/>
      </c>
      <c r="BF62" s="211" t="str">
        <f t="shared" si="14"/>
        <v/>
      </c>
      <c r="BG62" s="211" t="str">
        <f>IF(C62="","",IF(AND(フラグ管理用!AJ62="事業終期_通常",OR(フラグ管理用!AA62&lt;18,フラグ管理用!AA62&gt;29)),"error",IF(AND(フラグ管理用!AJ62="事業終期_R3基金・R4",フラグ管理用!AA62&lt;18),"error","")))</f>
        <v/>
      </c>
      <c r="BH62" s="211" t="str">
        <f>IF(C62="","",IF(VLOOKUP(Z62,―!$X$2:$Y$31,2,FALSE)&lt;=VLOOKUP(AA62,―!$X$2:$Y$31,2,FALSE),"","error"))</f>
        <v/>
      </c>
      <c r="BI62" s="211" t="str">
        <f t="shared" si="15"/>
        <v/>
      </c>
      <c r="BJ62" s="211" t="str">
        <f t="shared" si="18"/>
        <v/>
      </c>
      <c r="BK62" s="211" t="str">
        <f t="shared" si="16"/>
        <v/>
      </c>
      <c r="BL62" s="211" t="str">
        <f>IF(C62="","",IF(AND(フラグ管理用!AK62="予算区分_地単_通常",フラグ管理用!AF62&gt;4),"error",IF(AND(フラグ管理用!AK62="予算区分_地単_協力金等",フラグ管理用!AF62&gt;9),"error",IF(AND(フラグ管理用!AK62="予算区分_補助",フラグ管理用!AF62&lt;9),"error",""))))</f>
        <v/>
      </c>
      <c r="BM62" s="241" t="str">
        <f>フラグ管理用!AO62</f>
        <v/>
      </c>
    </row>
    <row r="63" spans="1:65" ht="86.25" x14ac:dyDescent="0.15">
      <c r="A63" s="84">
        <v>42</v>
      </c>
      <c r="B63" s="285" t="s">
        <v>7630</v>
      </c>
      <c r="C63" s="61" t="s">
        <v>215</v>
      </c>
      <c r="D63" s="61" t="s">
        <v>7476</v>
      </c>
      <c r="E63" s="62" t="s">
        <v>7515</v>
      </c>
      <c r="F63" s="146" t="str">
        <f>IF(C63="補",VLOOKUP(E63,'事業名一覧 '!$A$3:$C$55,3,FALSE),"")</f>
        <v/>
      </c>
      <c r="G63" s="63" t="s">
        <v>7524</v>
      </c>
      <c r="H63" s="154" t="s">
        <v>7476</v>
      </c>
      <c r="I63" s="63" t="s">
        <v>7529</v>
      </c>
      <c r="J63" s="63" t="s">
        <v>7476</v>
      </c>
      <c r="K63" s="63" t="s">
        <v>7477</v>
      </c>
      <c r="L63" s="62"/>
      <c r="M63" s="97">
        <f t="shared" si="1"/>
        <v>600</v>
      </c>
      <c r="N63" s="97">
        <f t="shared" si="17"/>
        <v>600</v>
      </c>
      <c r="O63" s="64"/>
      <c r="P63" s="64">
        <v>600</v>
      </c>
      <c r="Q63" s="64"/>
      <c r="R63" s="64"/>
      <c r="S63" s="64"/>
      <c r="T63" s="64"/>
      <c r="U63" s="62" t="s">
        <v>7610</v>
      </c>
      <c r="V63" s="63" t="s">
        <v>7477</v>
      </c>
      <c r="W63" s="63" t="s">
        <v>7477</v>
      </c>
      <c r="X63" s="63" t="s">
        <v>7477</v>
      </c>
      <c r="Y63" s="61" t="s">
        <v>7477</v>
      </c>
      <c r="Z63" s="61" t="s">
        <v>7207</v>
      </c>
      <c r="AA63" s="61" t="s">
        <v>7213</v>
      </c>
      <c r="AB63" s="230" t="s">
        <v>7611</v>
      </c>
      <c r="AC63" s="230" t="s">
        <v>7543</v>
      </c>
      <c r="AD63" s="62"/>
      <c r="AE63" s="62"/>
      <c r="AF63" s="301"/>
      <c r="AG63" s="165" t="s">
        <v>7627</v>
      </c>
      <c r="AH63" s="274"/>
      <c r="AI63" s="226"/>
      <c r="AJ63" s="293" t="str">
        <f t="shared" si="2"/>
        <v/>
      </c>
      <c r="AK63" s="297" t="str">
        <f>IF(C63="","",IF(AND(フラグ管理用!B63=2,O63&gt;0),"error",IF(AND(フラグ管理用!B63=1,SUM(P63:R63)&gt;0),"error","")))</f>
        <v/>
      </c>
      <c r="AL63" s="289" t="str">
        <f t="shared" si="3"/>
        <v/>
      </c>
      <c r="AM63" s="235" t="str">
        <f t="shared" si="4"/>
        <v/>
      </c>
      <c r="AN63" s="211" t="str">
        <f>IF(C63="","",IF(フラグ管理用!AP63=1,"",IF(AND(フラグ管理用!C63=1,フラグ管理用!G63=1),"",IF(AND(フラグ管理用!C63=2,フラグ管理用!D63=1,フラグ管理用!G63=1),"",IF(AND(フラグ管理用!C63=2,フラグ管理用!D63=2),"","error")))))</f>
        <v/>
      </c>
      <c r="AO63" s="240" t="str">
        <f t="shared" si="5"/>
        <v/>
      </c>
      <c r="AP63" s="240" t="str">
        <f t="shared" si="6"/>
        <v/>
      </c>
      <c r="AQ63" s="240" t="str">
        <f>IF(C63="","",IF(AND(フラグ管理用!B63=1,フラグ管理用!I63&gt;0),"",IF(AND(フラグ管理用!B63=2,フラグ管理用!I63&gt;14),"","error")))</f>
        <v/>
      </c>
      <c r="AR63" s="240" t="str">
        <f>IF(C63="","",IF(PRODUCT(フラグ管理用!H63:J63)=0,"error",""))</f>
        <v/>
      </c>
      <c r="AS63" s="240" t="str">
        <f t="shared" si="7"/>
        <v/>
      </c>
      <c r="AT63" s="240" t="str">
        <f>IF(C63="","",IF(AND(フラグ管理用!G63=1,フラグ管理用!K63=1),"",IF(AND(フラグ管理用!G63=2,フラグ管理用!K63&gt;1),"","error")))</f>
        <v/>
      </c>
      <c r="AU63" s="240" t="str">
        <f>IF(C63="","",IF(AND(フラグ管理用!K63=10,ISBLANK(L63)=FALSE),"",IF(AND(フラグ管理用!K63&lt;10,ISBLANK(L63)=TRUE),"","error")))</f>
        <v/>
      </c>
      <c r="AV63" s="211" t="str">
        <f t="shared" si="8"/>
        <v/>
      </c>
      <c r="AW63" s="211" t="str">
        <f t="shared" si="9"/>
        <v/>
      </c>
      <c r="AX63" s="211" t="str">
        <f>IF(C63="","",IF(AND(フラグ管理用!D63=2,フラグ管理用!G63=1),IF(Q63&lt;&gt;0,"error",""),""))</f>
        <v/>
      </c>
      <c r="AY63" s="211" t="str">
        <f>IF(C63="","",IF(フラグ管理用!G63=2,IF(OR(O63&lt;&gt;0,P63&lt;&gt;0,R63&lt;&gt;0),"error",""),""))</f>
        <v/>
      </c>
      <c r="AZ63" s="211" t="str">
        <f t="shared" si="10"/>
        <v/>
      </c>
      <c r="BA63" s="211" t="str">
        <f t="shared" si="11"/>
        <v/>
      </c>
      <c r="BB63" s="211" t="str">
        <f t="shared" si="12"/>
        <v/>
      </c>
      <c r="BC63" s="211" t="str">
        <f>IF(C63="","",IF(フラグ管理用!Y63=2,IF(AND(フラグ管理用!C63=2,フラグ管理用!V63=1),"","error"),""))</f>
        <v/>
      </c>
      <c r="BD63" s="211" t="str">
        <f t="shared" si="13"/>
        <v/>
      </c>
      <c r="BE63" s="211" t="str">
        <f>IF(C63="","",IF(フラグ管理用!Z63=30,"error",IF(AND(フラグ管理用!AI63="事業始期_通常",フラグ管理用!Z63&lt;18),"error",IF(AND(フラグ管理用!AI63="事業始期_補助",フラグ管理用!Z63&lt;15),"error",""))))</f>
        <v/>
      </c>
      <c r="BF63" s="211" t="str">
        <f t="shared" si="14"/>
        <v/>
      </c>
      <c r="BG63" s="211" t="str">
        <f>IF(C63="","",IF(AND(フラグ管理用!AJ63="事業終期_通常",OR(フラグ管理用!AA63&lt;18,フラグ管理用!AA63&gt;29)),"error",IF(AND(フラグ管理用!AJ63="事業終期_R3基金・R4",フラグ管理用!AA63&lt;18),"error","")))</f>
        <v/>
      </c>
      <c r="BH63" s="211" t="str">
        <f>IF(C63="","",IF(VLOOKUP(Z63,―!$X$2:$Y$31,2,FALSE)&lt;=VLOOKUP(AA63,―!$X$2:$Y$31,2,FALSE),"","error"))</f>
        <v/>
      </c>
      <c r="BI63" s="211" t="str">
        <f t="shared" si="15"/>
        <v/>
      </c>
      <c r="BJ63" s="211" t="str">
        <f t="shared" si="18"/>
        <v/>
      </c>
      <c r="BK63" s="211" t="str">
        <f t="shared" si="16"/>
        <v/>
      </c>
      <c r="BL63" s="211" t="str">
        <f>IF(C63="","",IF(AND(フラグ管理用!AK63="予算区分_地単_通常",フラグ管理用!AF63&gt;4),"error",IF(AND(フラグ管理用!AK63="予算区分_地単_協力金等",フラグ管理用!AF63&gt;9),"error",IF(AND(フラグ管理用!AK63="予算区分_補助",フラグ管理用!AF63&lt;9),"error",""))))</f>
        <v/>
      </c>
      <c r="BM63" s="241" t="str">
        <f>フラグ管理用!AO63</f>
        <v/>
      </c>
    </row>
    <row r="64" spans="1:65" ht="86.25" x14ac:dyDescent="0.15">
      <c r="A64" s="84">
        <v>43</v>
      </c>
      <c r="B64" s="285" t="s">
        <v>7630</v>
      </c>
      <c r="C64" s="61" t="s">
        <v>215</v>
      </c>
      <c r="D64" s="61" t="s">
        <v>7476</v>
      </c>
      <c r="E64" s="62" t="s">
        <v>7516</v>
      </c>
      <c r="F64" s="146" t="str">
        <f>IF(C64="補",VLOOKUP(E64,'事業名一覧 '!$A$3:$C$55,3,FALSE),"")</f>
        <v/>
      </c>
      <c r="G64" s="63" t="s">
        <v>7524</v>
      </c>
      <c r="H64" s="154" t="s">
        <v>7476</v>
      </c>
      <c r="I64" s="63" t="s">
        <v>7529</v>
      </c>
      <c r="J64" s="63" t="s">
        <v>7476</v>
      </c>
      <c r="K64" s="63" t="s">
        <v>7477</v>
      </c>
      <c r="L64" s="62"/>
      <c r="M64" s="97">
        <f t="shared" si="1"/>
        <v>150</v>
      </c>
      <c r="N64" s="97">
        <f t="shared" si="17"/>
        <v>150</v>
      </c>
      <c r="O64" s="64"/>
      <c r="P64" s="64">
        <v>150</v>
      </c>
      <c r="Q64" s="64"/>
      <c r="R64" s="64"/>
      <c r="S64" s="64"/>
      <c r="T64" s="64"/>
      <c r="U64" s="62" t="s">
        <v>7612</v>
      </c>
      <c r="V64" s="63" t="s">
        <v>7477</v>
      </c>
      <c r="W64" s="63" t="s">
        <v>7477</v>
      </c>
      <c r="X64" s="63" t="s">
        <v>7477</v>
      </c>
      <c r="Y64" s="61" t="s">
        <v>7477</v>
      </c>
      <c r="Z64" s="61" t="s">
        <v>7207</v>
      </c>
      <c r="AA64" s="61" t="s">
        <v>7213</v>
      </c>
      <c r="AB64" s="230" t="s">
        <v>7613</v>
      </c>
      <c r="AC64" s="230" t="s">
        <v>7543</v>
      </c>
      <c r="AD64" s="62"/>
      <c r="AE64" s="62"/>
      <c r="AF64" s="301"/>
      <c r="AG64" s="165" t="s">
        <v>7627</v>
      </c>
      <c r="AH64" s="274"/>
      <c r="AI64" s="226"/>
      <c r="AJ64" s="293" t="str">
        <f t="shared" si="2"/>
        <v/>
      </c>
      <c r="AK64" s="297" t="str">
        <f>IF(C64="","",IF(AND(フラグ管理用!B64=2,O64&gt;0),"error",IF(AND(フラグ管理用!B64=1,SUM(P64:R64)&gt;0),"error","")))</f>
        <v/>
      </c>
      <c r="AL64" s="289" t="str">
        <f t="shared" si="3"/>
        <v/>
      </c>
      <c r="AM64" s="235" t="str">
        <f t="shared" si="4"/>
        <v/>
      </c>
      <c r="AN64" s="211" t="str">
        <f>IF(C64="","",IF(フラグ管理用!AP64=1,"",IF(AND(フラグ管理用!C64=1,フラグ管理用!G64=1),"",IF(AND(フラグ管理用!C64=2,フラグ管理用!D64=1,フラグ管理用!G64=1),"",IF(AND(フラグ管理用!C64=2,フラグ管理用!D64=2),"","error")))))</f>
        <v/>
      </c>
      <c r="AO64" s="240" t="str">
        <f t="shared" si="5"/>
        <v/>
      </c>
      <c r="AP64" s="240" t="str">
        <f t="shared" si="6"/>
        <v/>
      </c>
      <c r="AQ64" s="240" t="str">
        <f>IF(C64="","",IF(AND(フラグ管理用!B64=1,フラグ管理用!I64&gt;0),"",IF(AND(フラグ管理用!B64=2,フラグ管理用!I64&gt;14),"","error")))</f>
        <v/>
      </c>
      <c r="AR64" s="240" t="str">
        <f>IF(C64="","",IF(PRODUCT(フラグ管理用!H64:J64)=0,"error",""))</f>
        <v/>
      </c>
      <c r="AS64" s="240" t="str">
        <f t="shared" si="7"/>
        <v/>
      </c>
      <c r="AT64" s="240" t="str">
        <f>IF(C64="","",IF(AND(フラグ管理用!G64=1,フラグ管理用!K64=1),"",IF(AND(フラグ管理用!G64=2,フラグ管理用!K64&gt;1),"","error")))</f>
        <v/>
      </c>
      <c r="AU64" s="240" t="str">
        <f>IF(C64="","",IF(AND(フラグ管理用!K64=10,ISBLANK(L64)=FALSE),"",IF(AND(フラグ管理用!K64&lt;10,ISBLANK(L64)=TRUE),"","error")))</f>
        <v/>
      </c>
      <c r="AV64" s="211" t="str">
        <f t="shared" si="8"/>
        <v/>
      </c>
      <c r="AW64" s="211" t="str">
        <f t="shared" si="9"/>
        <v/>
      </c>
      <c r="AX64" s="211" t="str">
        <f>IF(C64="","",IF(AND(フラグ管理用!D64=2,フラグ管理用!G64=1),IF(Q64&lt;&gt;0,"error",""),""))</f>
        <v/>
      </c>
      <c r="AY64" s="211" t="str">
        <f>IF(C64="","",IF(フラグ管理用!G64=2,IF(OR(O64&lt;&gt;0,P64&lt;&gt;0,R64&lt;&gt;0),"error",""),""))</f>
        <v/>
      </c>
      <c r="AZ64" s="211" t="str">
        <f t="shared" si="10"/>
        <v/>
      </c>
      <c r="BA64" s="211" t="str">
        <f t="shared" si="11"/>
        <v/>
      </c>
      <c r="BB64" s="211" t="str">
        <f t="shared" si="12"/>
        <v/>
      </c>
      <c r="BC64" s="211" t="str">
        <f>IF(C64="","",IF(フラグ管理用!Y64=2,IF(AND(フラグ管理用!C64=2,フラグ管理用!V64=1),"","error"),""))</f>
        <v/>
      </c>
      <c r="BD64" s="211" t="str">
        <f t="shared" si="13"/>
        <v/>
      </c>
      <c r="BE64" s="211" t="str">
        <f>IF(C64="","",IF(フラグ管理用!Z64=30,"error",IF(AND(フラグ管理用!AI64="事業始期_通常",フラグ管理用!Z64&lt;18),"error",IF(AND(フラグ管理用!AI64="事業始期_補助",フラグ管理用!Z64&lt;15),"error",""))))</f>
        <v/>
      </c>
      <c r="BF64" s="211" t="str">
        <f t="shared" si="14"/>
        <v/>
      </c>
      <c r="BG64" s="211" t="str">
        <f>IF(C64="","",IF(AND(フラグ管理用!AJ64="事業終期_通常",OR(フラグ管理用!AA64&lt;18,フラグ管理用!AA64&gt;29)),"error",IF(AND(フラグ管理用!AJ64="事業終期_R3基金・R4",フラグ管理用!AA64&lt;18),"error","")))</f>
        <v/>
      </c>
      <c r="BH64" s="211" t="str">
        <f>IF(C64="","",IF(VLOOKUP(Z64,―!$X$2:$Y$31,2,FALSE)&lt;=VLOOKUP(AA64,―!$X$2:$Y$31,2,FALSE),"","error"))</f>
        <v/>
      </c>
      <c r="BI64" s="211" t="str">
        <f t="shared" si="15"/>
        <v/>
      </c>
      <c r="BJ64" s="211" t="str">
        <f t="shared" si="18"/>
        <v/>
      </c>
      <c r="BK64" s="211" t="str">
        <f t="shared" si="16"/>
        <v/>
      </c>
      <c r="BL64" s="211" t="str">
        <f>IF(C64="","",IF(AND(フラグ管理用!AK64="予算区分_地単_通常",フラグ管理用!AF64&gt;4),"error",IF(AND(フラグ管理用!AK64="予算区分_地単_協力金等",フラグ管理用!AF64&gt;9),"error",IF(AND(フラグ管理用!AK64="予算区分_補助",フラグ管理用!AF64&lt;9),"error",""))))</f>
        <v/>
      </c>
      <c r="BM64" s="241" t="str">
        <f>フラグ管理用!AO64</f>
        <v/>
      </c>
    </row>
    <row r="65" spans="1:65" ht="86.25" x14ac:dyDescent="0.15">
      <c r="A65" s="84">
        <v>44</v>
      </c>
      <c r="B65" s="285" t="s">
        <v>7630</v>
      </c>
      <c r="C65" s="61" t="s">
        <v>215</v>
      </c>
      <c r="D65" s="61" t="s">
        <v>7476</v>
      </c>
      <c r="E65" s="62" t="s">
        <v>7517</v>
      </c>
      <c r="F65" s="146" t="str">
        <f>IF(C65="補",VLOOKUP(E65,'事業名一覧 '!$A$3:$C$55,3,FALSE),"")</f>
        <v/>
      </c>
      <c r="G65" s="63" t="s">
        <v>7524</v>
      </c>
      <c r="H65" s="154" t="s">
        <v>7476</v>
      </c>
      <c r="I65" s="63" t="s">
        <v>7529</v>
      </c>
      <c r="J65" s="63" t="s">
        <v>7476</v>
      </c>
      <c r="K65" s="63" t="s">
        <v>7477</v>
      </c>
      <c r="L65" s="62"/>
      <c r="M65" s="97">
        <f t="shared" si="1"/>
        <v>800</v>
      </c>
      <c r="N65" s="97">
        <f t="shared" si="17"/>
        <v>800</v>
      </c>
      <c r="O65" s="64"/>
      <c r="P65" s="64">
        <v>800</v>
      </c>
      <c r="Q65" s="64"/>
      <c r="R65" s="64"/>
      <c r="S65" s="64"/>
      <c r="T65" s="64"/>
      <c r="U65" s="62" t="s">
        <v>7614</v>
      </c>
      <c r="V65" s="63" t="s">
        <v>7477</v>
      </c>
      <c r="W65" s="63" t="s">
        <v>7477</v>
      </c>
      <c r="X65" s="63" t="s">
        <v>7477</v>
      </c>
      <c r="Y65" s="61" t="s">
        <v>7477</v>
      </c>
      <c r="Z65" s="61" t="s">
        <v>7207</v>
      </c>
      <c r="AA65" s="61" t="s">
        <v>7213</v>
      </c>
      <c r="AB65" s="230" t="s">
        <v>7615</v>
      </c>
      <c r="AC65" s="230" t="s">
        <v>7543</v>
      </c>
      <c r="AD65" s="62"/>
      <c r="AE65" s="62"/>
      <c r="AF65" s="301"/>
      <c r="AG65" s="165" t="s">
        <v>7627</v>
      </c>
      <c r="AH65" s="274"/>
      <c r="AI65" s="226"/>
      <c r="AJ65" s="293" t="str">
        <f t="shared" si="2"/>
        <v/>
      </c>
      <c r="AK65" s="297" t="str">
        <f>IF(C65="","",IF(AND(フラグ管理用!B65=2,O65&gt;0),"error",IF(AND(フラグ管理用!B65=1,SUM(P65:R65)&gt;0),"error","")))</f>
        <v/>
      </c>
      <c r="AL65" s="289" t="str">
        <f t="shared" si="3"/>
        <v/>
      </c>
      <c r="AM65" s="235" t="str">
        <f t="shared" si="4"/>
        <v/>
      </c>
      <c r="AN65" s="211" t="str">
        <f>IF(C65="","",IF(フラグ管理用!AP65=1,"",IF(AND(フラグ管理用!C65=1,フラグ管理用!G65=1),"",IF(AND(フラグ管理用!C65=2,フラグ管理用!D65=1,フラグ管理用!G65=1),"",IF(AND(フラグ管理用!C65=2,フラグ管理用!D65=2),"","error")))))</f>
        <v/>
      </c>
      <c r="AO65" s="240" t="str">
        <f t="shared" si="5"/>
        <v/>
      </c>
      <c r="AP65" s="240" t="str">
        <f t="shared" si="6"/>
        <v/>
      </c>
      <c r="AQ65" s="240" t="str">
        <f>IF(C65="","",IF(AND(フラグ管理用!B65=1,フラグ管理用!I65&gt;0),"",IF(AND(フラグ管理用!B65=2,フラグ管理用!I65&gt;14),"","error")))</f>
        <v/>
      </c>
      <c r="AR65" s="240" t="str">
        <f>IF(C65="","",IF(PRODUCT(フラグ管理用!H65:J65)=0,"error",""))</f>
        <v/>
      </c>
      <c r="AS65" s="240" t="str">
        <f t="shared" si="7"/>
        <v/>
      </c>
      <c r="AT65" s="240" t="str">
        <f>IF(C65="","",IF(AND(フラグ管理用!G65=1,フラグ管理用!K65=1),"",IF(AND(フラグ管理用!G65=2,フラグ管理用!K65&gt;1),"","error")))</f>
        <v/>
      </c>
      <c r="AU65" s="240" t="str">
        <f>IF(C65="","",IF(AND(フラグ管理用!K65=10,ISBLANK(L65)=FALSE),"",IF(AND(フラグ管理用!K65&lt;10,ISBLANK(L65)=TRUE),"","error")))</f>
        <v/>
      </c>
      <c r="AV65" s="211" t="str">
        <f t="shared" si="8"/>
        <v/>
      </c>
      <c r="AW65" s="211" t="str">
        <f t="shared" si="9"/>
        <v/>
      </c>
      <c r="AX65" s="211" t="str">
        <f>IF(C65="","",IF(AND(フラグ管理用!D65=2,フラグ管理用!G65=1),IF(Q65&lt;&gt;0,"error",""),""))</f>
        <v/>
      </c>
      <c r="AY65" s="211" t="str">
        <f>IF(C65="","",IF(フラグ管理用!G65=2,IF(OR(O65&lt;&gt;0,P65&lt;&gt;0,R65&lt;&gt;0),"error",""),""))</f>
        <v/>
      </c>
      <c r="AZ65" s="211" t="str">
        <f t="shared" si="10"/>
        <v/>
      </c>
      <c r="BA65" s="211" t="str">
        <f t="shared" si="11"/>
        <v/>
      </c>
      <c r="BB65" s="211" t="str">
        <f t="shared" si="12"/>
        <v/>
      </c>
      <c r="BC65" s="211" t="str">
        <f>IF(C65="","",IF(フラグ管理用!Y65=2,IF(AND(フラグ管理用!C65=2,フラグ管理用!V65=1),"","error"),""))</f>
        <v/>
      </c>
      <c r="BD65" s="211" t="str">
        <f t="shared" si="13"/>
        <v/>
      </c>
      <c r="BE65" s="211" t="str">
        <f>IF(C65="","",IF(フラグ管理用!Z65=30,"error",IF(AND(フラグ管理用!AI65="事業始期_通常",フラグ管理用!Z65&lt;18),"error",IF(AND(フラグ管理用!AI65="事業始期_補助",フラグ管理用!Z65&lt;15),"error",""))))</f>
        <v/>
      </c>
      <c r="BF65" s="211" t="str">
        <f t="shared" si="14"/>
        <v/>
      </c>
      <c r="BG65" s="211" t="str">
        <f>IF(C65="","",IF(AND(フラグ管理用!AJ65="事業終期_通常",OR(フラグ管理用!AA65&lt;18,フラグ管理用!AA65&gt;29)),"error",IF(AND(フラグ管理用!AJ65="事業終期_R3基金・R4",フラグ管理用!AA65&lt;18),"error","")))</f>
        <v/>
      </c>
      <c r="BH65" s="211" t="str">
        <f>IF(C65="","",IF(VLOOKUP(Z65,―!$X$2:$Y$31,2,FALSE)&lt;=VLOOKUP(AA65,―!$X$2:$Y$31,2,FALSE),"","error"))</f>
        <v/>
      </c>
      <c r="BI65" s="211" t="str">
        <f t="shared" si="15"/>
        <v/>
      </c>
      <c r="BJ65" s="211" t="str">
        <f t="shared" si="18"/>
        <v/>
      </c>
      <c r="BK65" s="211" t="str">
        <f t="shared" si="16"/>
        <v/>
      </c>
      <c r="BL65" s="211" t="str">
        <f>IF(C65="","",IF(AND(フラグ管理用!AK65="予算区分_地単_通常",フラグ管理用!AF65&gt;4),"error",IF(AND(フラグ管理用!AK65="予算区分_地単_協力金等",フラグ管理用!AF65&gt;9),"error",IF(AND(フラグ管理用!AK65="予算区分_補助",フラグ管理用!AF65&lt;9),"error",""))))</f>
        <v/>
      </c>
      <c r="BM65" s="241" t="str">
        <f>フラグ管理用!AO65</f>
        <v/>
      </c>
    </row>
    <row r="66" spans="1:65" ht="103.5" x14ac:dyDescent="0.15">
      <c r="A66" s="84">
        <v>45</v>
      </c>
      <c r="B66" s="285" t="s">
        <v>7634</v>
      </c>
      <c r="C66" s="61" t="s">
        <v>215</v>
      </c>
      <c r="D66" s="61" t="s">
        <v>7477</v>
      </c>
      <c r="E66" s="62" t="s">
        <v>7518</v>
      </c>
      <c r="F66" s="146" t="str">
        <f>IF(C66="補",VLOOKUP(E66,'事業名一覧 '!$A$3:$C$55,3,FALSE),"")</f>
        <v/>
      </c>
      <c r="G66" s="63" t="s">
        <v>7524</v>
      </c>
      <c r="H66" s="154" t="s">
        <v>7476</v>
      </c>
      <c r="I66" s="63" t="s">
        <v>7536</v>
      </c>
      <c r="J66" s="63" t="s">
        <v>7476</v>
      </c>
      <c r="K66" s="63" t="s">
        <v>7477</v>
      </c>
      <c r="L66" s="62"/>
      <c r="M66" s="97">
        <f t="shared" si="1"/>
        <v>5000</v>
      </c>
      <c r="N66" s="97">
        <f t="shared" si="17"/>
        <v>5000</v>
      </c>
      <c r="O66" s="64">
        <v>5000</v>
      </c>
      <c r="P66" s="64"/>
      <c r="Q66" s="64"/>
      <c r="R66" s="64"/>
      <c r="S66" s="64"/>
      <c r="T66" s="64"/>
      <c r="U66" s="62" t="s">
        <v>7616</v>
      </c>
      <c r="V66" s="63" t="s">
        <v>7477</v>
      </c>
      <c r="W66" s="63" t="s">
        <v>7476</v>
      </c>
      <c r="X66" s="63" t="s">
        <v>7477</v>
      </c>
      <c r="Y66" s="61" t="s">
        <v>7477</v>
      </c>
      <c r="Z66" s="61" t="s">
        <v>7207</v>
      </c>
      <c r="AA66" s="61" t="s">
        <v>7213</v>
      </c>
      <c r="AB66" s="230" t="s">
        <v>7617</v>
      </c>
      <c r="AC66" s="230" t="s">
        <v>7543</v>
      </c>
      <c r="AD66" s="62"/>
      <c r="AE66" s="62"/>
      <c r="AF66" s="301"/>
      <c r="AG66" s="165" t="s">
        <v>7627</v>
      </c>
      <c r="AH66" s="274"/>
      <c r="AI66" s="226"/>
      <c r="AJ66" s="293" t="str">
        <f t="shared" si="2"/>
        <v/>
      </c>
      <c r="AK66" s="297" t="str">
        <f>IF(C66="","",IF(AND(フラグ管理用!B66=2,O66&gt;0),"error",IF(AND(フラグ管理用!B66=1,SUM(P66:R66)&gt;0),"error","")))</f>
        <v/>
      </c>
      <c r="AL66" s="289" t="str">
        <f t="shared" si="3"/>
        <v/>
      </c>
      <c r="AM66" s="235" t="str">
        <f t="shared" si="4"/>
        <v/>
      </c>
      <c r="AN66" s="211" t="str">
        <f>IF(C66="","",IF(フラグ管理用!AP66=1,"",IF(AND(フラグ管理用!C66=1,フラグ管理用!G66=1),"",IF(AND(フラグ管理用!C66=2,フラグ管理用!D66=1,フラグ管理用!G66=1),"",IF(AND(フラグ管理用!C66=2,フラグ管理用!D66=2),"","error")))))</f>
        <v/>
      </c>
      <c r="AO66" s="240" t="str">
        <f t="shared" si="5"/>
        <v/>
      </c>
      <c r="AP66" s="240" t="str">
        <f t="shared" si="6"/>
        <v/>
      </c>
      <c r="AQ66" s="240" t="str">
        <f>IF(C66="","",IF(AND(フラグ管理用!B66=1,フラグ管理用!I66&gt;0),"",IF(AND(フラグ管理用!B66=2,フラグ管理用!I66&gt;14),"","error")))</f>
        <v/>
      </c>
      <c r="AR66" s="240" t="str">
        <f>IF(C66="","",IF(PRODUCT(フラグ管理用!H66:J66)=0,"error",""))</f>
        <v/>
      </c>
      <c r="AS66" s="240" t="str">
        <f t="shared" si="7"/>
        <v/>
      </c>
      <c r="AT66" s="240" t="str">
        <f>IF(C66="","",IF(AND(フラグ管理用!G66=1,フラグ管理用!K66=1),"",IF(AND(フラグ管理用!G66=2,フラグ管理用!K66&gt;1),"","error")))</f>
        <v/>
      </c>
      <c r="AU66" s="240" t="str">
        <f>IF(C66="","",IF(AND(フラグ管理用!K66=10,ISBLANK(L66)=FALSE),"",IF(AND(フラグ管理用!K66&lt;10,ISBLANK(L66)=TRUE),"","error")))</f>
        <v/>
      </c>
      <c r="AV66" s="211" t="str">
        <f t="shared" si="8"/>
        <v/>
      </c>
      <c r="AW66" s="211" t="str">
        <f t="shared" si="9"/>
        <v/>
      </c>
      <c r="AX66" s="211" t="str">
        <f>IF(C66="","",IF(AND(フラグ管理用!D66=2,フラグ管理用!G66=1),IF(Q66&lt;&gt;0,"error",""),""))</f>
        <v/>
      </c>
      <c r="AY66" s="211" t="str">
        <f>IF(C66="","",IF(フラグ管理用!G66=2,IF(OR(O66&lt;&gt;0,P66&lt;&gt;0,R66&lt;&gt;0),"error",""),""))</f>
        <v/>
      </c>
      <c r="AZ66" s="211" t="str">
        <f t="shared" si="10"/>
        <v/>
      </c>
      <c r="BA66" s="211" t="str">
        <f t="shared" si="11"/>
        <v/>
      </c>
      <c r="BB66" s="211" t="str">
        <f t="shared" si="12"/>
        <v/>
      </c>
      <c r="BC66" s="211" t="str">
        <f>IF(C66="","",IF(フラグ管理用!Y66=2,IF(AND(フラグ管理用!C66=2,フラグ管理用!V66=1),"","error"),""))</f>
        <v/>
      </c>
      <c r="BD66" s="211" t="str">
        <f t="shared" si="13"/>
        <v/>
      </c>
      <c r="BE66" s="211" t="str">
        <f>IF(C66="","",IF(フラグ管理用!Z66=30,"error",IF(AND(フラグ管理用!AI66="事業始期_通常",フラグ管理用!Z66&lt;18),"error",IF(AND(フラグ管理用!AI66="事業始期_補助",フラグ管理用!Z66&lt;15),"error",""))))</f>
        <v/>
      </c>
      <c r="BF66" s="211" t="str">
        <f t="shared" si="14"/>
        <v/>
      </c>
      <c r="BG66" s="211" t="str">
        <f>IF(C66="","",IF(AND(フラグ管理用!AJ66="事業終期_通常",OR(フラグ管理用!AA66&lt;18,フラグ管理用!AA66&gt;29)),"error",IF(AND(フラグ管理用!AJ66="事業終期_R3基金・R4",フラグ管理用!AA66&lt;18),"error","")))</f>
        <v/>
      </c>
      <c r="BH66" s="211" t="str">
        <f>IF(C66="","",IF(VLOOKUP(Z66,―!$X$2:$Y$31,2,FALSE)&lt;=VLOOKUP(AA66,―!$X$2:$Y$31,2,FALSE),"","error"))</f>
        <v/>
      </c>
      <c r="BI66" s="211" t="str">
        <f t="shared" si="15"/>
        <v/>
      </c>
      <c r="BJ66" s="211" t="str">
        <f t="shared" si="18"/>
        <v/>
      </c>
      <c r="BK66" s="211" t="str">
        <f t="shared" si="16"/>
        <v/>
      </c>
      <c r="BL66" s="211" t="str">
        <f>IF(C66="","",IF(AND(フラグ管理用!AK66="予算区分_地単_通常",フラグ管理用!AF66&gt;4),"error",IF(AND(フラグ管理用!AK66="予算区分_地単_協力金等",フラグ管理用!AF66&gt;9),"error",IF(AND(フラグ管理用!AK66="予算区分_補助",フラグ管理用!AF66&lt;9),"error",""))))</f>
        <v/>
      </c>
      <c r="BM66" s="241" t="str">
        <f>フラグ管理用!AO66</f>
        <v/>
      </c>
    </row>
    <row r="67" spans="1:65" ht="155.25" x14ac:dyDescent="0.15">
      <c r="A67" s="84">
        <v>46</v>
      </c>
      <c r="B67" s="285" t="s">
        <v>7634</v>
      </c>
      <c r="C67" s="61" t="s">
        <v>215</v>
      </c>
      <c r="D67" s="61" t="s">
        <v>7477</v>
      </c>
      <c r="E67" s="62" t="s">
        <v>7519</v>
      </c>
      <c r="F67" s="146" t="str">
        <f>IF(C67="補",VLOOKUP(E67,'事業名一覧 '!$A$3:$C$55,3,FALSE),"")</f>
        <v/>
      </c>
      <c r="G67" s="63" t="s">
        <v>7524</v>
      </c>
      <c r="H67" s="154" t="s">
        <v>7476</v>
      </c>
      <c r="I67" s="63" t="s">
        <v>7526</v>
      </c>
      <c r="J67" s="63" t="s">
        <v>7476</v>
      </c>
      <c r="K67" s="63" t="s">
        <v>7477</v>
      </c>
      <c r="L67" s="62"/>
      <c r="M67" s="97">
        <f t="shared" si="1"/>
        <v>14893</v>
      </c>
      <c r="N67" s="97">
        <f t="shared" si="17"/>
        <v>14893</v>
      </c>
      <c r="O67" s="64">
        <v>14893</v>
      </c>
      <c r="P67" s="64"/>
      <c r="Q67" s="64"/>
      <c r="R67" s="64"/>
      <c r="S67" s="64"/>
      <c r="T67" s="64"/>
      <c r="U67" s="62" t="s">
        <v>7618</v>
      </c>
      <c r="V67" s="63" t="s">
        <v>7477</v>
      </c>
      <c r="W67" s="63" t="s">
        <v>7477</v>
      </c>
      <c r="X67" s="63" t="s">
        <v>7477</v>
      </c>
      <c r="Y67" s="61" t="s">
        <v>7477</v>
      </c>
      <c r="Z67" s="61" t="s">
        <v>7210</v>
      </c>
      <c r="AA67" s="61" t="s">
        <v>7213</v>
      </c>
      <c r="AB67" s="230" t="s">
        <v>7619</v>
      </c>
      <c r="AC67" s="230" t="s">
        <v>7543</v>
      </c>
      <c r="AD67" s="62"/>
      <c r="AE67" s="62"/>
      <c r="AF67" s="301"/>
      <c r="AG67" s="165" t="s">
        <v>7627</v>
      </c>
      <c r="AH67" s="274"/>
      <c r="AI67" s="226"/>
      <c r="AJ67" s="293" t="str">
        <f t="shared" si="2"/>
        <v/>
      </c>
      <c r="AK67" s="297" t="str">
        <f>IF(C67="","",IF(AND(フラグ管理用!B67=2,O67&gt;0),"error",IF(AND(フラグ管理用!B67=1,SUM(P67:R67)&gt;0),"error","")))</f>
        <v/>
      </c>
      <c r="AL67" s="289" t="str">
        <f t="shared" si="3"/>
        <v/>
      </c>
      <c r="AM67" s="235" t="str">
        <f t="shared" si="4"/>
        <v/>
      </c>
      <c r="AN67" s="211" t="str">
        <f>IF(C67="","",IF(フラグ管理用!AP67=1,"",IF(AND(フラグ管理用!C67=1,フラグ管理用!G67=1),"",IF(AND(フラグ管理用!C67=2,フラグ管理用!D67=1,フラグ管理用!G67=1),"",IF(AND(フラグ管理用!C67=2,フラグ管理用!D67=2),"","error")))))</f>
        <v/>
      </c>
      <c r="AO67" s="240" t="str">
        <f t="shared" si="5"/>
        <v/>
      </c>
      <c r="AP67" s="240" t="str">
        <f t="shared" si="6"/>
        <v/>
      </c>
      <c r="AQ67" s="240" t="str">
        <f>IF(C67="","",IF(AND(フラグ管理用!B67=1,フラグ管理用!I67&gt;0),"",IF(AND(フラグ管理用!B67=2,フラグ管理用!I67&gt;14),"","error")))</f>
        <v/>
      </c>
      <c r="AR67" s="240" t="str">
        <f>IF(C67="","",IF(PRODUCT(フラグ管理用!H67:J67)=0,"error",""))</f>
        <v/>
      </c>
      <c r="AS67" s="240" t="str">
        <f t="shared" si="7"/>
        <v/>
      </c>
      <c r="AT67" s="240" t="str">
        <f>IF(C67="","",IF(AND(フラグ管理用!G67=1,フラグ管理用!K67=1),"",IF(AND(フラグ管理用!G67=2,フラグ管理用!K67&gt;1),"","error")))</f>
        <v/>
      </c>
      <c r="AU67" s="240" t="str">
        <f>IF(C67="","",IF(AND(フラグ管理用!K67=10,ISBLANK(L67)=FALSE),"",IF(AND(フラグ管理用!K67&lt;10,ISBLANK(L67)=TRUE),"","error")))</f>
        <v/>
      </c>
      <c r="AV67" s="211" t="str">
        <f t="shared" si="8"/>
        <v/>
      </c>
      <c r="AW67" s="211" t="str">
        <f t="shared" si="9"/>
        <v/>
      </c>
      <c r="AX67" s="211" t="str">
        <f>IF(C67="","",IF(AND(フラグ管理用!D67=2,フラグ管理用!G67=1),IF(Q67&lt;&gt;0,"error",""),""))</f>
        <v/>
      </c>
      <c r="AY67" s="211" t="str">
        <f>IF(C67="","",IF(フラグ管理用!G67=2,IF(OR(O67&lt;&gt;0,P67&lt;&gt;0,R67&lt;&gt;0),"error",""),""))</f>
        <v/>
      </c>
      <c r="AZ67" s="211" t="str">
        <f t="shared" si="10"/>
        <v/>
      </c>
      <c r="BA67" s="211" t="str">
        <f t="shared" si="11"/>
        <v/>
      </c>
      <c r="BB67" s="211" t="str">
        <f t="shared" si="12"/>
        <v/>
      </c>
      <c r="BC67" s="211" t="str">
        <f>IF(C67="","",IF(フラグ管理用!Y67=2,IF(AND(フラグ管理用!C67=2,フラグ管理用!V67=1),"","error"),""))</f>
        <v/>
      </c>
      <c r="BD67" s="211" t="str">
        <f t="shared" si="13"/>
        <v/>
      </c>
      <c r="BE67" s="211" t="str">
        <f>IF(C67="","",IF(フラグ管理用!Z67=30,"error",IF(AND(フラグ管理用!AI67="事業始期_通常",フラグ管理用!Z67&lt;18),"error",IF(AND(フラグ管理用!AI67="事業始期_補助",フラグ管理用!Z67&lt;15),"error",""))))</f>
        <v/>
      </c>
      <c r="BF67" s="211" t="str">
        <f t="shared" si="14"/>
        <v/>
      </c>
      <c r="BG67" s="211" t="str">
        <f>IF(C67="","",IF(AND(フラグ管理用!AJ67="事業終期_通常",OR(フラグ管理用!AA67&lt;18,フラグ管理用!AA67&gt;29)),"error",IF(AND(フラグ管理用!AJ67="事業終期_R3基金・R4",フラグ管理用!AA67&lt;18),"error","")))</f>
        <v/>
      </c>
      <c r="BH67" s="211" t="str">
        <f>IF(C67="","",IF(VLOOKUP(Z67,―!$X$2:$Y$31,2,FALSE)&lt;=VLOOKUP(AA67,―!$X$2:$Y$31,2,FALSE),"","error"))</f>
        <v/>
      </c>
      <c r="BI67" s="211" t="str">
        <f t="shared" si="15"/>
        <v/>
      </c>
      <c r="BJ67" s="211" t="str">
        <f t="shared" si="18"/>
        <v/>
      </c>
      <c r="BK67" s="211" t="str">
        <f t="shared" si="16"/>
        <v/>
      </c>
      <c r="BL67" s="211" t="str">
        <f>IF(C67="","",IF(AND(フラグ管理用!AK67="予算区分_地単_通常",フラグ管理用!AF67&gt;4),"error",IF(AND(フラグ管理用!AK67="予算区分_地単_協力金等",フラグ管理用!AF67&gt;9),"error",IF(AND(フラグ管理用!AK67="予算区分_補助",フラグ管理用!AF67&lt;9),"error",""))))</f>
        <v/>
      </c>
      <c r="BM67" s="241" t="str">
        <f>フラグ管理用!AO67</f>
        <v/>
      </c>
    </row>
    <row r="68" spans="1:65" ht="172.5" x14ac:dyDescent="0.15">
      <c r="A68" s="84">
        <v>47</v>
      </c>
      <c r="B68" s="285" t="s">
        <v>7630</v>
      </c>
      <c r="C68" s="61" t="s">
        <v>215</v>
      </c>
      <c r="D68" s="61" t="s">
        <v>7476</v>
      </c>
      <c r="E68" s="62" t="s">
        <v>7520</v>
      </c>
      <c r="F68" s="146" t="str">
        <f>IF(C68="補",VLOOKUP(E68,'事業名一覧 '!$A$3:$C$55,3,FALSE),"")</f>
        <v/>
      </c>
      <c r="G68" s="63" t="s">
        <v>7524</v>
      </c>
      <c r="H68" s="154" t="s">
        <v>7476</v>
      </c>
      <c r="I68" s="63" t="s">
        <v>7536</v>
      </c>
      <c r="J68" s="63" t="s">
        <v>7476</v>
      </c>
      <c r="K68" s="63" t="s">
        <v>7477</v>
      </c>
      <c r="L68" s="62"/>
      <c r="M68" s="97">
        <f t="shared" si="1"/>
        <v>8970</v>
      </c>
      <c r="N68" s="97">
        <f t="shared" si="17"/>
        <v>8970</v>
      </c>
      <c r="O68" s="64"/>
      <c r="P68" s="64">
        <v>8970</v>
      </c>
      <c r="Q68" s="64"/>
      <c r="R68" s="64"/>
      <c r="S68" s="64"/>
      <c r="T68" s="64"/>
      <c r="U68" s="62" t="s">
        <v>7620</v>
      </c>
      <c r="V68" s="63" t="s">
        <v>7477</v>
      </c>
      <c r="W68" s="63" t="s">
        <v>7477</v>
      </c>
      <c r="X68" s="63" t="s">
        <v>7477</v>
      </c>
      <c r="Y68" s="61" t="s">
        <v>7477</v>
      </c>
      <c r="Z68" s="61" t="s">
        <v>7210</v>
      </c>
      <c r="AA68" s="61" t="s">
        <v>7213</v>
      </c>
      <c r="AB68" s="230" t="s">
        <v>7621</v>
      </c>
      <c r="AC68" s="230" t="s">
        <v>7543</v>
      </c>
      <c r="AD68" s="62"/>
      <c r="AE68" s="62"/>
      <c r="AF68" s="301"/>
      <c r="AG68" s="165" t="s">
        <v>7627</v>
      </c>
      <c r="AH68" s="274"/>
      <c r="AI68" s="226"/>
      <c r="AJ68" s="293" t="str">
        <f t="shared" si="2"/>
        <v/>
      </c>
      <c r="AK68" s="297" t="str">
        <f>IF(C68="","",IF(AND(フラグ管理用!B68=2,O68&gt;0),"error",IF(AND(フラグ管理用!B68=1,SUM(P68:R68)&gt;0),"error","")))</f>
        <v/>
      </c>
      <c r="AL68" s="289" t="str">
        <f t="shared" si="3"/>
        <v/>
      </c>
      <c r="AM68" s="235" t="str">
        <f t="shared" si="4"/>
        <v/>
      </c>
      <c r="AN68" s="211" t="str">
        <f>IF(C68="","",IF(フラグ管理用!AP68=1,"",IF(AND(フラグ管理用!C68=1,フラグ管理用!G68=1),"",IF(AND(フラグ管理用!C68=2,フラグ管理用!D68=1,フラグ管理用!G68=1),"",IF(AND(フラグ管理用!C68=2,フラグ管理用!D68=2),"","error")))))</f>
        <v/>
      </c>
      <c r="AO68" s="240" t="str">
        <f t="shared" si="5"/>
        <v/>
      </c>
      <c r="AP68" s="240" t="str">
        <f t="shared" si="6"/>
        <v/>
      </c>
      <c r="AQ68" s="240" t="str">
        <f>IF(C68="","",IF(AND(フラグ管理用!B68=1,フラグ管理用!I68&gt;0),"",IF(AND(フラグ管理用!B68=2,フラグ管理用!I68&gt;14),"","error")))</f>
        <v/>
      </c>
      <c r="AR68" s="240" t="str">
        <f>IF(C68="","",IF(PRODUCT(フラグ管理用!H68:J68)=0,"error",""))</f>
        <v/>
      </c>
      <c r="AS68" s="240" t="str">
        <f t="shared" si="7"/>
        <v/>
      </c>
      <c r="AT68" s="240" t="str">
        <f>IF(C68="","",IF(AND(フラグ管理用!G68=1,フラグ管理用!K68=1),"",IF(AND(フラグ管理用!G68=2,フラグ管理用!K68&gt;1),"","error")))</f>
        <v/>
      </c>
      <c r="AU68" s="240" t="str">
        <f>IF(C68="","",IF(AND(フラグ管理用!K68=10,ISBLANK(L68)=FALSE),"",IF(AND(フラグ管理用!K68&lt;10,ISBLANK(L68)=TRUE),"","error")))</f>
        <v/>
      </c>
      <c r="AV68" s="211" t="str">
        <f t="shared" si="8"/>
        <v/>
      </c>
      <c r="AW68" s="211" t="str">
        <f t="shared" si="9"/>
        <v/>
      </c>
      <c r="AX68" s="211" t="str">
        <f>IF(C68="","",IF(AND(フラグ管理用!D68=2,フラグ管理用!G68=1),IF(Q68&lt;&gt;0,"error",""),""))</f>
        <v/>
      </c>
      <c r="AY68" s="211" t="str">
        <f>IF(C68="","",IF(フラグ管理用!G68=2,IF(OR(O68&lt;&gt;0,P68&lt;&gt;0,R68&lt;&gt;0),"error",""),""))</f>
        <v/>
      </c>
      <c r="AZ68" s="211" t="str">
        <f t="shared" si="10"/>
        <v/>
      </c>
      <c r="BA68" s="211" t="str">
        <f t="shared" si="11"/>
        <v/>
      </c>
      <c r="BB68" s="211" t="str">
        <f t="shared" si="12"/>
        <v/>
      </c>
      <c r="BC68" s="211" t="str">
        <f>IF(C68="","",IF(フラグ管理用!Y68=2,IF(AND(フラグ管理用!C68=2,フラグ管理用!V68=1),"","error"),""))</f>
        <v/>
      </c>
      <c r="BD68" s="211" t="str">
        <f t="shared" si="13"/>
        <v/>
      </c>
      <c r="BE68" s="211" t="str">
        <f>IF(C68="","",IF(フラグ管理用!Z68=30,"error",IF(AND(フラグ管理用!AI68="事業始期_通常",フラグ管理用!Z68&lt;18),"error",IF(AND(フラグ管理用!AI68="事業始期_補助",フラグ管理用!Z68&lt;15),"error",""))))</f>
        <v/>
      </c>
      <c r="BF68" s="211" t="str">
        <f t="shared" si="14"/>
        <v/>
      </c>
      <c r="BG68" s="211" t="str">
        <f>IF(C68="","",IF(AND(フラグ管理用!AJ68="事業終期_通常",OR(フラグ管理用!AA68&lt;18,フラグ管理用!AA68&gt;29)),"error",IF(AND(フラグ管理用!AJ68="事業終期_R3基金・R4",フラグ管理用!AA68&lt;18),"error","")))</f>
        <v/>
      </c>
      <c r="BH68" s="211" t="str">
        <f>IF(C68="","",IF(VLOOKUP(Z68,―!$X$2:$Y$31,2,FALSE)&lt;=VLOOKUP(AA68,―!$X$2:$Y$31,2,FALSE),"","error"))</f>
        <v/>
      </c>
      <c r="BI68" s="211" t="str">
        <f t="shared" si="15"/>
        <v/>
      </c>
      <c r="BJ68" s="211" t="str">
        <f t="shared" si="18"/>
        <v/>
      </c>
      <c r="BK68" s="211" t="str">
        <f t="shared" si="16"/>
        <v/>
      </c>
      <c r="BL68" s="211" t="str">
        <f>IF(C68="","",IF(AND(フラグ管理用!AK68="予算区分_地単_通常",フラグ管理用!AF68&gt;4),"error",IF(AND(フラグ管理用!AK68="予算区分_地単_協力金等",フラグ管理用!AF68&gt;9),"error",IF(AND(フラグ管理用!AK68="予算区分_補助",フラグ管理用!AF68&lt;9),"error",""))))</f>
        <v/>
      </c>
      <c r="BM68" s="241" t="str">
        <f>フラグ管理用!AO68</f>
        <v/>
      </c>
    </row>
    <row r="69" spans="1:65" ht="172.5" x14ac:dyDescent="0.15">
      <c r="A69" s="84">
        <v>48</v>
      </c>
      <c r="B69" s="285" t="s">
        <v>7634</v>
      </c>
      <c r="C69" s="61" t="s">
        <v>215</v>
      </c>
      <c r="D69" s="61" t="s">
        <v>7477</v>
      </c>
      <c r="E69" s="62" t="s">
        <v>7521</v>
      </c>
      <c r="F69" s="146" t="str">
        <f>IF(C69="補",VLOOKUP(E69,'事業名一覧 '!$A$3:$C$55,3,FALSE),"")</f>
        <v/>
      </c>
      <c r="G69" s="63" t="s">
        <v>7524</v>
      </c>
      <c r="H69" s="154" t="s">
        <v>7476</v>
      </c>
      <c r="I69" s="63" t="s">
        <v>7526</v>
      </c>
      <c r="J69" s="63" t="s">
        <v>7476</v>
      </c>
      <c r="K69" s="63" t="s">
        <v>7477</v>
      </c>
      <c r="L69" s="62"/>
      <c r="M69" s="97">
        <f t="shared" si="1"/>
        <v>36098</v>
      </c>
      <c r="N69" s="97">
        <f t="shared" si="17"/>
        <v>36098</v>
      </c>
      <c r="O69" s="64">
        <v>36098</v>
      </c>
      <c r="P69" s="64"/>
      <c r="Q69" s="64"/>
      <c r="R69" s="64"/>
      <c r="S69" s="64"/>
      <c r="T69" s="64"/>
      <c r="U69" s="62" t="s">
        <v>7647</v>
      </c>
      <c r="V69" s="63" t="s">
        <v>7477</v>
      </c>
      <c r="W69" s="63" t="s">
        <v>7477</v>
      </c>
      <c r="X69" s="63" t="s">
        <v>7477</v>
      </c>
      <c r="Y69" s="61" t="s">
        <v>7477</v>
      </c>
      <c r="Z69" s="61" t="s">
        <v>7210</v>
      </c>
      <c r="AA69" s="61" t="s">
        <v>7213</v>
      </c>
      <c r="AB69" s="230" t="s">
        <v>7623</v>
      </c>
      <c r="AC69" s="230" t="s">
        <v>7543</v>
      </c>
      <c r="AD69" s="62"/>
      <c r="AE69" s="62"/>
      <c r="AF69" s="301"/>
      <c r="AG69" s="165" t="s">
        <v>7627</v>
      </c>
      <c r="AH69" s="274"/>
      <c r="AI69" s="226"/>
      <c r="AJ69" s="293" t="str">
        <f t="shared" si="2"/>
        <v/>
      </c>
      <c r="AK69" s="297" t="str">
        <f>IF(C69="","",IF(AND(フラグ管理用!B69=2,O69&gt;0),"error",IF(AND(フラグ管理用!B69=1,SUM(P69:R69)&gt;0),"error","")))</f>
        <v/>
      </c>
      <c r="AL69" s="289" t="str">
        <f t="shared" si="3"/>
        <v/>
      </c>
      <c r="AM69" s="235" t="str">
        <f t="shared" si="4"/>
        <v/>
      </c>
      <c r="AN69" s="211" t="str">
        <f>IF(C69="","",IF(フラグ管理用!AP69=1,"",IF(AND(フラグ管理用!C69=1,フラグ管理用!G69=1),"",IF(AND(フラグ管理用!C69=2,フラグ管理用!D69=1,フラグ管理用!G69=1),"",IF(AND(フラグ管理用!C69=2,フラグ管理用!D69=2),"","error")))))</f>
        <v/>
      </c>
      <c r="AO69" s="240" t="str">
        <f t="shared" si="5"/>
        <v/>
      </c>
      <c r="AP69" s="240" t="str">
        <f t="shared" si="6"/>
        <v/>
      </c>
      <c r="AQ69" s="240" t="str">
        <f>IF(C69="","",IF(AND(フラグ管理用!B69=1,フラグ管理用!I69&gt;0),"",IF(AND(フラグ管理用!B69=2,フラグ管理用!I69&gt;14),"","error")))</f>
        <v/>
      </c>
      <c r="AR69" s="240" t="str">
        <f>IF(C69="","",IF(PRODUCT(フラグ管理用!H69:J69)=0,"error",""))</f>
        <v/>
      </c>
      <c r="AS69" s="240" t="str">
        <f t="shared" si="7"/>
        <v/>
      </c>
      <c r="AT69" s="240" t="str">
        <f>IF(C69="","",IF(AND(フラグ管理用!G69=1,フラグ管理用!K69=1),"",IF(AND(フラグ管理用!G69=2,フラグ管理用!K69&gt;1),"","error")))</f>
        <v/>
      </c>
      <c r="AU69" s="240" t="str">
        <f>IF(C69="","",IF(AND(フラグ管理用!K69=10,ISBLANK(L69)=FALSE),"",IF(AND(フラグ管理用!K69&lt;10,ISBLANK(L69)=TRUE),"","error")))</f>
        <v/>
      </c>
      <c r="AV69" s="211" t="str">
        <f t="shared" si="8"/>
        <v/>
      </c>
      <c r="AW69" s="211" t="str">
        <f t="shared" si="9"/>
        <v/>
      </c>
      <c r="AX69" s="211" t="str">
        <f>IF(C69="","",IF(AND(フラグ管理用!D69=2,フラグ管理用!G69=1),IF(Q69&lt;&gt;0,"error",""),""))</f>
        <v/>
      </c>
      <c r="AY69" s="211" t="str">
        <f>IF(C69="","",IF(フラグ管理用!G69=2,IF(OR(O69&lt;&gt;0,P69&lt;&gt;0,R69&lt;&gt;0),"error",""),""))</f>
        <v/>
      </c>
      <c r="AZ69" s="211" t="str">
        <f t="shared" si="10"/>
        <v/>
      </c>
      <c r="BA69" s="211" t="str">
        <f t="shared" si="11"/>
        <v/>
      </c>
      <c r="BB69" s="211" t="str">
        <f t="shared" si="12"/>
        <v/>
      </c>
      <c r="BC69" s="211" t="str">
        <f>IF(C69="","",IF(フラグ管理用!Y69=2,IF(AND(フラグ管理用!C69=2,フラグ管理用!V69=1),"","error"),""))</f>
        <v/>
      </c>
      <c r="BD69" s="211" t="str">
        <f t="shared" si="13"/>
        <v/>
      </c>
      <c r="BE69" s="211" t="str">
        <f>IF(C69="","",IF(フラグ管理用!Z69=30,"error",IF(AND(フラグ管理用!AI69="事業始期_通常",フラグ管理用!Z69&lt;18),"error",IF(AND(フラグ管理用!AI69="事業始期_補助",フラグ管理用!Z69&lt;15),"error",""))))</f>
        <v/>
      </c>
      <c r="BF69" s="211" t="str">
        <f t="shared" si="14"/>
        <v/>
      </c>
      <c r="BG69" s="211" t="str">
        <f>IF(C69="","",IF(AND(フラグ管理用!AJ69="事業終期_通常",OR(フラグ管理用!AA69&lt;18,フラグ管理用!AA69&gt;29)),"error",IF(AND(フラグ管理用!AJ69="事業終期_R3基金・R4",フラグ管理用!AA69&lt;18),"error","")))</f>
        <v/>
      </c>
      <c r="BH69" s="211" t="str">
        <f>IF(C69="","",IF(VLOOKUP(Z69,―!$X$2:$Y$31,2,FALSE)&lt;=VLOOKUP(AA69,―!$X$2:$Y$31,2,FALSE),"","error"))</f>
        <v/>
      </c>
      <c r="BI69" s="211" t="str">
        <f t="shared" si="15"/>
        <v/>
      </c>
      <c r="BJ69" s="211" t="str">
        <f t="shared" si="18"/>
        <v/>
      </c>
      <c r="BK69" s="211" t="str">
        <f t="shared" si="16"/>
        <v/>
      </c>
      <c r="BL69" s="211" t="str">
        <f>IF(C69="","",IF(AND(フラグ管理用!AK69="予算区分_地単_通常",フラグ管理用!AF69&gt;4),"error",IF(AND(フラグ管理用!AK69="予算区分_地単_協力金等",フラグ管理用!AF69&gt;9),"error",IF(AND(フラグ管理用!AK69="予算区分_補助",フラグ管理用!AF69&lt;9),"error",""))))</f>
        <v/>
      </c>
      <c r="BM69" s="241" t="str">
        <f>フラグ管理用!AO69</f>
        <v/>
      </c>
    </row>
    <row r="70" spans="1:65" ht="189.75" x14ac:dyDescent="0.15">
      <c r="A70" s="84">
        <v>49</v>
      </c>
      <c r="B70" s="285" t="s">
        <v>7630</v>
      </c>
      <c r="C70" s="61" t="s">
        <v>215</v>
      </c>
      <c r="D70" s="61" t="s">
        <v>7476</v>
      </c>
      <c r="E70" s="62" t="s">
        <v>7522</v>
      </c>
      <c r="F70" s="146" t="str">
        <f>IF(C70="補",VLOOKUP(E70,'事業名一覧 '!$A$3:$C$55,3,FALSE),"")</f>
        <v/>
      </c>
      <c r="G70" s="63" t="s">
        <v>7525</v>
      </c>
      <c r="H70" s="154" t="s">
        <v>7476</v>
      </c>
      <c r="I70" s="63" t="s">
        <v>7526</v>
      </c>
      <c r="J70" s="63" t="s">
        <v>7476</v>
      </c>
      <c r="K70" s="63" t="s">
        <v>7538</v>
      </c>
      <c r="L70" s="62"/>
      <c r="M70" s="97">
        <f t="shared" si="1"/>
        <v>22318</v>
      </c>
      <c r="N70" s="97">
        <f t="shared" si="17"/>
        <v>22318</v>
      </c>
      <c r="O70" s="64"/>
      <c r="P70" s="64"/>
      <c r="Q70" s="64">
        <v>22318</v>
      </c>
      <c r="R70" s="64"/>
      <c r="S70" s="64"/>
      <c r="T70" s="64"/>
      <c r="U70" s="62" t="s">
        <v>7648</v>
      </c>
      <c r="V70" s="63" t="s">
        <v>7477</v>
      </c>
      <c r="W70" s="63" t="s">
        <v>7477</v>
      </c>
      <c r="X70" s="63" t="s">
        <v>7476</v>
      </c>
      <c r="Y70" s="61" t="s">
        <v>7477</v>
      </c>
      <c r="Z70" s="61" t="s">
        <v>7210</v>
      </c>
      <c r="AA70" s="61" t="s">
        <v>7213</v>
      </c>
      <c r="AB70" s="230" t="s">
        <v>7625</v>
      </c>
      <c r="AC70" s="230" t="s">
        <v>7543</v>
      </c>
      <c r="AD70" s="62"/>
      <c r="AE70" s="62"/>
      <c r="AF70" s="301"/>
      <c r="AG70" s="165" t="s">
        <v>7627</v>
      </c>
      <c r="AH70" s="274"/>
      <c r="AI70" s="226"/>
      <c r="AJ70" s="293" t="str">
        <f t="shared" si="2"/>
        <v/>
      </c>
      <c r="AK70" s="297" t="str">
        <f>IF(C70="","",IF(AND(フラグ管理用!B70=2,O70&gt;0),"error",IF(AND(フラグ管理用!B70=1,SUM(P70:R70)&gt;0),"error","")))</f>
        <v/>
      </c>
      <c r="AL70" s="289" t="str">
        <f t="shared" si="3"/>
        <v/>
      </c>
      <c r="AM70" s="235" t="str">
        <f t="shared" si="4"/>
        <v/>
      </c>
      <c r="AN70" s="211" t="str">
        <f>IF(C70="","",IF(フラグ管理用!AP70=1,"",IF(AND(フラグ管理用!C70=1,フラグ管理用!G70=1),"",IF(AND(フラグ管理用!C70=2,フラグ管理用!D70=1,フラグ管理用!G70=1),"",IF(AND(フラグ管理用!C70=2,フラグ管理用!D70=2),"","error")))))</f>
        <v/>
      </c>
      <c r="AO70" s="240" t="str">
        <f t="shared" si="5"/>
        <v/>
      </c>
      <c r="AP70" s="240" t="str">
        <f t="shared" si="6"/>
        <v/>
      </c>
      <c r="AQ70" s="240" t="str">
        <f>IF(C70="","",IF(AND(フラグ管理用!B70=1,フラグ管理用!I70&gt;0),"",IF(AND(フラグ管理用!B70=2,フラグ管理用!I70&gt;14),"","error")))</f>
        <v/>
      </c>
      <c r="AR70" s="240" t="str">
        <f>IF(C70="","",IF(PRODUCT(フラグ管理用!H70:J70)=0,"error",""))</f>
        <v/>
      </c>
      <c r="AS70" s="240" t="str">
        <f t="shared" si="7"/>
        <v/>
      </c>
      <c r="AT70" s="240" t="str">
        <f>IF(C70="","",IF(AND(フラグ管理用!G70=1,フラグ管理用!K70=1),"",IF(AND(フラグ管理用!G70=2,フラグ管理用!K70&gt;1),"","error")))</f>
        <v/>
      </c>
      <c r="AU70" s="240" t="str">
        <f>IF(C70="","",IF(AND(フラグ管理用!K70=10,ISBLANK(L70)=FALSE),"",IF(AND(フラグ管理用!K70&lt;10,ISBLANK(L70)=TRUE),"","error")))</f>
        <v/>
      </c>
      <c r="AV70" s="211" t="str">
        <f t="shared" si="8"/>
        <v/>
      </c>
      <c r="AW70" s="211" t="str">
        <f t="shared" si="9"/>
        <v/>
      </c>
      <c r="AX70" s="211" t="str">
        <f>IF(C70="","",IF(AND(フラグ管理用!D70=2,フラグ管理用!G70=1),IF(Q70&lt;&gt;0,"error",""),""))</f>
        <v/>
      </c>
      <c r="AY70" s="211" t="str">
        <f>IF(C70="","",IF(フラグ管理用!G70=2,IF(OR(O70&lt;&gt;0,P70&lt;&gt;0,R70&lt;&gt;0),"error",""),""))</f>
        <v/>
      </c>
      <c r="AZ70" s="211" t="str">
        <f t="shared" si="10"/>
        <v/>
      </c>
      <c r="BA70" s="211" t="str">
        <f t="shared" si="11"/>
        <v/>
      </c>
      <c r="BB70" s="211" t="str">
        <f t="shared" si="12"/>
        <v/>
      </c>
      <c r="BC70" s="211" t="str">
        <f>IF(C70="","",IF(フラグ管理用!Y70=2,IF(AND(フラグ管理用!C70=2,フラグ管理用!V70=1),"","error"),""))</f>
        <v/>
      </c>
      <c r="BD70" s="211" t="str">
        <f t="shared" si="13"/>
        <v/>
      </c>
      <c r="BE70" s="211" t="str">
        <f>IF(C70="","",IF(フラグ管理用!Z70=30,"error",IF(AND(フラグ管理用!AI70="事業始期_通常",フラグ管理用!Z70&lt;18),"error",IF(AND(フラグ管理用!AI70="事業始期_補助",フラグ管理用!Z70&lt;15),"error",""))))</f>
        <v/>
      </c>
      <c r="BF70" s="211" t="str">
        <f t="shared" si="14"/>
        <v/>
      </c>
      <c r="BG70" s="211" t="str">
        <f>IF(C70="","",IF(AND(フラグ管理用!AJ70="事業終期_通常",OR(フラグ管理用!AA70&lt;18,フラグ管理用!AA70&gt;29)),"error",IF(AND(フラグ管理用!AJ70="事業終期_R3基金・R4",フラグ管理用!AA70&lt;18),"error","")))</f>
        <v/>
      </c>
      <c r="BH70" s="211" t="str">
        <f>IF(C70="","",IF(VLOOKUP(Z70,―!$X$2:$Y$31,2,FALSE)&lt;=VLOOKUP(AA70,―!$X$2:$Y$31,2,FALSE),"","error"))</f>
        <v/>
      </c>
      <c r="BI70" s="211" t="str">
        <f t="shared" si="15"/>
        <v/>
      </c>
      <c r="BJ70" s="211" t="str">
        <f t="shared" si="18"/>
        <v/>
      </c>
      <c r="BK70" s="211" t="str">
        <f t="shared" si="16"/>
        <v/>
      </c>
      <c r="BL70" s="211" t="str">
        <f>IF(C70="","",IF(AND(フラグ管理用!AK70="予算区分_地単_通常",フラグ管理用!AF70&gt;4),"error",IF(AND(フラグ管理用!AK70="予算区分_地単_協力金等",フラグ管理用!AF70&gt;9),"error",IF(AND(フラグ管理用!AK70="予算区分_補助",フラグ管理用!AF70&lt;9),"error",""))))</f>
        <v/>
      </c>
      <c r="BM70" s="241" t="str">
        <f>フラグ管理用!AO70</f>
        <v/>
      </c>
    </row>
    <row r="71" spans="1:65" ht="103.5" x14ac:dyDescent="0.15">
      <c r="A71" s="84">
        <v>50</v>
      </c>
      <c r="B71" s="285" t="s">
        <v>7630</v>
      </c>
      <c r="C71" s="61" t="s">
        <v>215</v>
      </c>
      <c r="D71" s="61" t="s">
        <v>7476</v>
      </c>
      <c r="E71" s="62" t="s">
        <v>7523</v>
      </c>
      <c r="F71" s="146" t="str">
        <f>IF(C71="補",VLOOKUP(E71,'事業名一覧 '!$A$3:$C$55,3,FALSE),"")</f>
        <v/>
      </c>
      <c r="G71" s="63" t="s">
        <v>7525</v>
      </c>
      <c r="H71" s="154" t="s">
        <v>7476</v>
      </c>
      <c r="I71" s="63" t="s">
        <v>7526</v>
      </c>
      <c r="J71" s="63" t="s">
        <v>7476</v>
      </c>
      <c r="K71" s="63" t="s">
        <v>7539</v>
      </c>
      <c r="L71" s="62"/>
      <c r="M71" s="97">
        <f t="shared" si="1"/>
        <v>30886</v>
      </c>
      <c r="N71" s="97">
        <f t="shared" si="17"/>
        <v>30886</v>
      </c>
      <c r="O71" s="64"/>
      <c r="P71" s="64"/>
      <c r="Q71" s="64">
        <v>30886</v>
      </c>
      <c r="R71" s="64"/>
      <c r="S71" s="64"/>
      <c r="T71" s="64"/>
      <c r="U71" s="62" t="s">
        <v>7649</v>
      </c>
      <c r="V71" s="63" t="s">
        <v>7477</v>
      </c>
      <c r="W71" s="63" t="s">
        <v>7477</v>
      </c>
      <c r="X71" s="63" t="s">
        <v>7476</v>
      </c>
      <c r="Y71" s="61" t="s">
        <v>7477</v>
      </c>
      <c r="Z71" s="61" t="s">
        <v>7210</v>
      </c>
      <c r="AA71" s="61" t="s">
        <v>7213</v>
      </c>
      <c r="AB71" s="230" t="s">
        <v>7625</v>
      </c>
      <c r="AC71" s="230" t="s">
        <v>7543</v>
      </c>
      <c r="AD71" s="62"/>
      <c r="AE71" s="62"/>
      <c r="AF71" s="301"/>
      <c r="AG71" s="165" t="s">
        <v>7627</v>
      </c>
      <c r="AH71" s="274"/>
      <c r="AI71" s="226"/>
      <c r="AJ71" s="293" t="str">
        <f t="shared" si="2"/>
        <v/>
      </c>
      <c r="AK71" s="297" t="str">
        <f>IF(C71="","",IF(AND(フラグ管理用!B71=2,O71&gt;0),"error",IF(AND(フラグ管理用!B71=1,SUM(P71:R71)&gt;0),"error","")))</f>
        <v/>
      </c>
      <c r="AL71" s="289" t="str">
        <f t="shared" si="3"/>
        <v/>
      </c>
      <c r="AM71" s="235" t="str">
        <f t="shared" si="4"/>
        <v/>
      </c>
      <c r="AN71" s="211" t="str">
        <f>IF(C71="","",IF(フラグ管理用!AP71=1,"",IF(AND(フラグ管理用!C71=1,フラグ管理用!G71=1),"",IF(AND(フラグ管理用!C71=2,フラグ管理用!D71=1,フラグ管理用!G71=1),"",IF(AND(フラグ管理用!C71=2,フラグ管理用!D71=2),"","error")))))</f>
        <v/>
      </c>
      <c r="AO71" s="240" t="str">
        <f t="shared" si="5"/>
        <v/>
      </c>
      <c r="AP71" s="240" t="str">
        <f t="shared" si="6"/>
        <v/>
      </c>
      <c r="AQ71" s="240" t="str">
        <f>IF(C71="","",IF(AND(フラグ管理用!B71=1,フラグ管理用!I71&gt;0),"",IF(AND(フラグ管理用!B71=2,フラグ管理用!I71&gt;14),"","error")))</f>
        <v/>
      </c>
      <c r="AR71" s="240" t="str">
        <f>IF(C71="","",IF(PRODUCT(フラグ管理用!H71:J71)=0,"error",""))</f>
        <v/>
      </c>
      <c r="AS71" s="240" t="str">
        <f t="shared" si="7"/>
        <v/>
      </c>
      <c r="AT71" s="240" t="str">
        <f>IF(C71="","",IF(AND(フラグ管理用!G71=1,フラグ管理用!K71=1),"",IF(AND(フラグ管理用!G71=2,フラグ管理用!K71&gt;1),"","error")))</f>
        <v/>
      </c>
      <c r="AU71" s="240" t="str">
        <f>IF(C71="","",IF(AND(フラグ管理用!K71=10,ISBLANK(L71)=FALSE),"",IF(AND(フラグ管理用!K71&lt;10,ISBLANK(L71)=TRUE),"","error")))</f>
        <v/>
      </c>
      <c r="AV71" s="211" t="str">
        <f t="shared" si="8"/>
        <v/>
      </c>
      <c r="AW71" s="211" t="str">
        <f t="shared" si="9"/>
        <v/>
      </c>
      <c r="AX71" s="211" t="str">
        <f>IF(C71="","",IF(AND(フラグ管理用!D71=2,フラグ管理用!G71=1),IF(Q71&lt;&gt;0,"error",""),""))</f>
        <v/>
      </c>
      <c r="AY71" s="211" t="str">
        <f>IF(C71="","",IF(フラグ管理用!G71=2,IF(OR(O71&lt;&gt;0,P71&lt;&gt;0,R71&lt;&gt;0),"error",""),""))</f>
        <v/>
      </c>
      <c r="AZ71" s="211" t="str">
        <f t="shared" si="10"/>
        <v/>
      </c>
      <c r="BA71" s="211" t="str">
        <f t="shared" si="11"/>
        <v/>
      </c>
      <c r="BB71" s="211" t="str">
        <f t="shared" si="12"/>
        <v/>
      </c>
      <c r="BC71" s="211" t="str">
        <f>IF(C71="","",IF(フラグ管理用!Y71=2,IF(AND(フラグ管理用!C71=2,フラグ管理用!V71=1),"","error"),""))</f>
        <v/>
      </c>
      <c r="BD71" s="211" t="str">
        <f t="shared" si="13"/>
        <v/>
      </c>
      <c r="BE71" s="211" t="str">
        <f>IF(C71="","",IF(フラグ管理用!Z71=30,"error",IF(AND(フラグ管理用!AI71="事業始期_通常",フラグ管理用!Z71&lt;18),"error",IF(AND(フラグ管理用!AI71="事業始期_補助",フラグ管理用!Z71&lt;15),"error",""))))</f>
        <v/>
      </c>
      <c r="BF71" s="211" t="str">
        <f t="shared" si="14"/>
        <v/>
      </c>
      <c r="BG71" s="211" t="str">
        <f>IF(C71="","",IF(AND(フラグ管理用!AJ71="事業終期_通常",OR(フラグ管理用!AA71&lt;18,フラグ管理用!AA71&gt;29)),"error",IF(AND(フラグ管理用!AJ71="事業終期_R3基金・R4",フラグ管理用!AA71&lt;18),"error","")))</f>
        <v/>
      </c>
      <c r="BH71" s="211" t="str">
        <f>IF(C71="","",IF(VLOOKUP(Z71,―!$X$2:$Y$31,2,FALSE)&lt;=VLOOKUP(AA71,―!$X$2:$Y$31,2,FALSE),"","error"))</f>
        <v/>
      </c>
      <c r="BI71" s="211" t="str">
        <f t="shared" si="15"/>
        <v/>
      </c>
      <c r="BJ71" s="211" t="str">
        <f t="shared" si="18"/>
        <v/>
      </c>
      <c r="BK71" s="211" t="str">
        <f t="shared" si="16"/>
        <v/>
      </c>
      <c r="BL71" s="211" t="str">
        <f>IF(C71="","",IF(AND(フラグ管理用!AK71="予算区分_地単_通常",フラグ管理用!AF71&gt;4),"error",IF(AND(フラグ管理用!AK71="予算区分_地単_協力金等",フラグ管理用!AF71&gt;9),"error",IF(AND(フラグ管理用!AK71="予算区分_補助",フラグ管理用!AF71&lt;9),"error",""))))</f>
        <v/>
      </c>
      <c r="BM71" s="241" t="str">
        <f>フラグ管理用!AO71</f>
        <v/>
      </c>
    </row>
    <row r="72" spans="1:65" ht="103.5" x14ac:dyDescent="0.15">
      <c r="A72" s="84">
        <v>51</v>
      </c>
      <c r="B72" s="285" t="s">
        <v>7630</v>
      </c>
      <c r="C72" s="61" t="s">
        <v>215</v>
      </c>
      <c r="D72" s="61" t="s">
        <v>7477</v>
      </c>
      <c r="E72" s="62" t="s">
        <v>7629</v>
      </c>
      <c r="F72" s="146" t="str">
        <f>IF(C72="補",VLOOKUP(E72,'事業名一覧 '!$A$3:$C$55,3,FALSE),"")</f>
        <v/>
      </c>
      <c r="G72" s="63" t="s">
        <v>7373</v>
      </c>
      <c r="H72" s="154" t="s">
        <v>7476</v>
      </c>
      <c r="I72" s="63" t="s">
        <v>7631</v>
      </c>
      <c r="J72" s="63" t="s">
        <v>7476</v>
      </c>
      <c r="K72" s="63" t="s">
        <v>7477</v>
      </c>
      <c r="L72" s="62"/>
      <c r="M72" s="97">
        <f t="shared" si="1"/>
        <v>3750</v>
      </c>
      <c r="N72" s="97">
        <f t="shared" si="17"/>
        <v>3750</v>
      </c>
      <c r="O72" s="64"/>
      <c r="P72" s="64"/>
      <c r="Q72" s="64"/>
      <c r="R72" s="64">
        <v>3750</v>
      </c>
      <c r="S72" s="64"/>
      <c r="T72" s="64"/>
      <c r="U72" s="62" t="s">
        <v>7632</v>
      </c>
      <c r="V72" s="63" t="s">
        <v>7477</v>
      </c>
      <c r="W72" s="63" t="s">
        <v>7477</v>
      </c>
      <c r="X72" s="63" t="s">
        <v>7477</v>
      </c>
      <c r="Y72" s="61" t="s">
        <v>7477</v>
      </c>
      <c r="Z72" s="61" t="s">
        <v>7210</v>
      </c>
      <c r="AA72" s="61" t="s">
        <v>7213</v>
      </c>
      <c r="AB72" s="230" t="s">
        <v>7633</v>
      </c>
      <c r="AC72" s="230" t="s">
        <v>7543</v>
      </c>
      <c r="AD72" s="62"/>
      <c r="AE72" s="62"/>
      <c r="AF72" s="301"/>
      <c r="AG72" s="165" t="s">
        <v>7220</v>
      </c>
      <c r="AH72" s="274"/>
      <c r="AI72" s="226"/>
      <c r="AJ72" s="293" t="str">
        <f t="shared" si="2"/>
        <v/>
      </c>
      <c r="AK72" s="297" t="str">
        <f>IF(C72="","",IF(AND(フラグ管理用!B72=2,O72&gt;0),"error",IF(AND(フラグ管理用!B72=1,SUM(P72:R72)&gt;0),"error","")))</f>
        <v/>
      </c>
      <c r="AL72" s="289" t="str">
        <f t="shared" si="3"/>
        <v/>
      </c>
      <c r="AM72" s="235" t="str">
        <f t="shared" si="4"/>
        <v/>
      </c>
      <c r="AN72" s="211" t="str">
        <f>IF(C72="","",IF(フラグ管理用!AP72=1,"",IF(AND(フラグ管理用!C72=1,フラグ管理用!G72=1),"",IF(AND(フラグ管理用!C72=2,フラグ管理用!D72=1,フラグ管理用!G72=1),"",IF(AND(フラグ管理用!C72=2,フラグ管理用!D72=2),"","error")))))</f>
        <v/>
      </c>
      <c r="AO72" s="240" t="str">
        <f t="shared" si="5"/>
        <v/>
      </c>
      <c r="AP72" s="240" t="str">
        <f t="shared" si="6"/>
        <v/>
      </c>
      <c r="AQ72" s="240" t="str">
        <f>IF(C72="","",IF(AND(フラグ管理用!B72=1,フラグ管理用!I72&gt;0),"",IF(AND(フラグ管理用!B72=2,フラグ管理用!I72&gt;14),"","error")))</f>
        <v/>
      </c>
      <c r="AR72" s="240" t="str">
        <f>IF(C72="","",IF(PRODUCT(フラグ管理用!H72:J72)=0,"error",""))</f>
        <v/>
      </c>
      <c r="AS72" s="240" t="str">
        <f t="shared" si="7"/>
        <v/>
      </c>
      <c r="AT72" s="240" t="str">
        <f>IF(C72="","",IF(AND(フラグ管理用!G72=1,フラグ管理用!K72=1),"",IF(AND(フラグ管理用!G72=2,フラグ管理用!K72&gt;1),"","error")))</f>
        <v/>
      </c>
      <c r="AU72" s="240" t="str">
        <f>IF(C72="","",IF(AND(フラグ管理用!K72=10,ISBLANK(L72)=FALSE),"",IF(AND(フラグ管理用!K72&lt;10,ISBLANK(L72)=TRUE),"","error")))</f>
        <v/>
      </c>
      <c r="AV72" s="211" t="str">
        <f t="shared" si="8"/>
        <v/>
      </c>
      <c r="AW72" s="211" t="str">
        <f t="shared" si="9"/>
        <v/>
      </c>
      <c r="AX72" s="211" t="str">
        <f>IF(C72="","",IF(AND(フラグ管理用!D72=2,フラグ管理用!G72=1),IF(Q72&lt;&gt;0,"error",""),""))</f>
        <v/>
      </c>
      <c r="AY72" s="211" t="str">
        <f>IF(C72="","",IF(フラグ管理用!G72=2,IF(OR(O72&lt;&gt;0,P72&lt;&gt;0,R72&lt;&gt;0),"error",""),""))</f>
        <v/>
      </c>
      <c r="AZ72" s="211" t="str">
        <f t="shared" si="10"/>
        <v/>
      </c>
      <c r="BA72" s="211" t="str">
        <f t="shared" si="11"/>
        <v/>
      </c>
      <c r="BB72" s="211" t="str">
        <f t="shared" si="12"/>
        <v/>
      </c>
      <c r="BC72" s="211" t="str">
        <f>IF(C72="","",IF(フラグ管理用!Y72=2,IF(AND(フラグ管理用!C72=2,フラグ管理用!V72=1),"","error"),""))</f>
        <v/>
      </c>
      <c r="BD72" s="211" t="str">
        <f t="shared" si="13"/>
        <v/>
      </c>
      <c r="BE72" s="211" t="str">
        <f>IF(C72="","",IF(フラグ管理用!Z72=30,"error",IF(AND(フラグ管理用!AI72="事業始期_通常",フラグ管理用!Z72&lt;18),"error",IF(AND(フラグ管理用!AI72="事業始期_補助",フラグ管理用!Z72&lt;15),"error",""))))</f>
        <v/>
      </c>
      <c r="BF72" s="211" t="str">
        <f t="shared" si="14"/>
        <v/>
      </c>
      <c r="BG72" s="211" t="str">
        <f>IF(C72="","",IF(AND(フラグ管理用!AJ72="事業終期_通常",OR(フラグ管理用!AA72&lt;18,フラグ管理用!AA72&gt;29)),"error",IF(AND(フラグ管理用!AJ72="事業終期_R3基金・R4",フラグ管理用!AA72&lt;18),"error","")))</f>
        <v/>
      </c>
      <c r="BH72" s="211" t="str">
        <f>IF(C72="","",IF(VLOOKUP(Z72,―!$X$2:$Y$31,2,FALSE)&lt;=VLOOKUP(AA72,―!$X$2:$Y$31,2,FALSE),"","error"))</f>
        <v/>
      </c>
      <c r="BI72" s="211" t="str">
        <f t="shared" si="15"/>
        <v/>
      </c>
      <c r="BJ72" s="211" t="str">
        <f t="shared" si="18"/>
        <v/>
      </c>
      <c r="BK72" s="211" t="str">
        <f t="shared" si="16"/>
        <v/>
      </c>
      <c r="BL72" s="211" t="str">
        <f>IF(C72="","",IF(AND(フラグ管理用!AK72="予算区分_地単_通常",フラグ管理用!AF72&gt;4),"error",IF(AND(フラグ管理用!AK72="予算区分_地単_協力金等",フラグ管理用!AF72&gt;9),"error",IF(AND(フラグ管理用!AK72="予算区分_補助",フラグ管理用!AF72&lt;9),"error",""))))</f>
        <v/>
      </c>
      <c r="BM72" s="241" t="str">
        <f>フラグ管理用!AO72</f>
        <v/>
      </c>
    </row>
    <row r="73" spans="1:65" x14ac:dyDescent="0.15">
      <c r="A73" s="84">
        <v>52</v>
      </c>
      <c r="B73" s="285"/>
      <c r="C73" s="61"/>
      <c r="D73" s="61"/>
      <c r="E73" s="62"/>
      <c r="F73" s="146" t="str">
        <f>IF(C73="補",VLOOKUP(E73,'事業名一覧 '!$A$3:$C$55,3,FALSE),"")</f>
        <v/>
      </c>
      <c r="G73" s="63"/>
      <c r="H73" s="154"/>
      <c r="I73" s="63"/>
      <c r="J73" s="63"/>
      <c r="K73" s="63"/>
      <c r="L73" s="62"/>
      <c r="M73" s="97" t="str">
        <f t="shared" si="1"/>
        <v/>
      </c>
      <c r="N73" s="97" t="str">
        <f t="shared" si="17"/>
        <v/>
      </c>
      <c r="O73" s="64"/>
      <c r="P73" s="64"/>
      <c r="Q73" s="64"/>
      <c r="R73" s="64"/>
      <c r="S73" s="64"/>
      <c r="T73" s="64"/>
      <c r="U73" s="62"/>
      <c r="V73" s="63"/>
      <c r="W73" s="63"/>
      <c r="X73" s="63"/>
      <c r="Y73" s="61"/>
      <c r="Z73" s="61"/>
      <c r="AA73" s="61"/>
      <c r="AB73" s="230"/>
      <c r="AC73" s="230"/>
      <c r="AD73" s="62"/>
      <c r="AE73" s="62"/>
      <c r="AF73" s="301"/>
      <c r="AG73" s="165"/>
      <c r="AH73" s="274"/>
      <c r="AI73" s="226"/>
      <c r="AJ73" s="293" t="str">
        <f t="shared" si="2"/>
        <v/>
      </c>
      <c r="AK73" s="297" t="str">
        <f>IF(C73="","",IF(AND(フラグ管理用!B73=2,O73&gt;0),"error",IF(AND(フラグ管理用!B73=1,SUM(P73:R73)&gt;0),"error","")))</f>
        <v/>
      </c>
      <c r="AL73" s="289" t="str">
        <f t="shared" si="3"/>
        <v/>
      </c>
      <c r="AM73" s="235" t="str">
        <f t="shared" si="4"/>
        <v/>
      </c>
      <c r="AN73" s="211" t="str">
        <f>IF(C73="","",IF(フラグ管理用!AP73=1,"",IF(AND(フラグ管理用!C73=1,フラグ管理用!G73=1),"",IF(AND(フラグ管理用!C73=2,フラグ管理用!D73=1,フラグ管理用!G73=1),"",IF(AND(フラグ管理用!C73=2,フラグ管理用!D73=2),"","error")))))</f>
        <v/>
      </c>
      <c r="AO73" s="240" t="str">
        <f t="shared" si="5"/>
        <v/>
      </c>
      <c r="AP73" s="240" t="str">
        <f t="shared" si="6"/>
        <v/>
      </c>
      <c r="AQ73" s="240" t="str">
        <f>IF(C73="","",IF(AND(フラグ管理用!B73=1,フラグ管理用!I73&gt;0),"",IF(AND(フラグ管理用!B73=2,フラグ管理用!I73&gt;14),"","error")))</f>
        <v/>
      </c>
      <c r="AR73" s="240" t="str">
        <f>IF(C73="","",IF(PRODUCT(フラグ管理用!H73:J73)=0,"error",""))</f>
        <v/>
      </c>
      <c r="AS73" s="240" t="str">
        <f t="shared" si="7"/>
        <v/>
      </c>
      <c r="AT73" s="240" t="str">
        <f>IF(C73="","",IF(AND(フラグ管理用!G73=1,フラグ管理用!K73=1),"",IF(AND(フラグ管理用!G73=2,フラグ管理用!K73&gt;1),"","error")))</f>
        <v/>
      </c>
      <c r="AU73" s="240" t="str">
        <f>IF(C73="","",IF(AND(フラグ管理用!K73=10,ISBLANK(L73)=FALSE),"",IF(AND(フラグ管理用!K73&lt;10,ISBLANK(L73)=TRUE),"","error")))</f>
        <v/>
      </c>
      <c r="AV73" s="211" t="str">
        <f t="shared" si="8"/>
        <v/>
      </c>
      <c r="AW73" s="211" t="str">
        <f t="shared" si="9"/>
        <v/>
      </c>
      <c r="AX73" s="211" t="str">
        <f>IF(C73="","",IF(AND(フラグ管理用!D73=2,フラグ管理用!G73=1),IF(Q73&lt;&gt;0,"error",""),""))</f>
        <v/>
      </c>
      <c r="AY73" s="211" t="str">
        <f>IF(C73="","",IF(フラグ管理用!G73=2,IF(OR(O73&lt;&gt;0,P73&lt;&gt;0,R73&lt;&gt;0),"error",""),""))</f>
        <v/>
      </c>
      <c r="AZ73" s="211" t="str">
        <f t="shared" si="10"/>
        <v/>
      </c>
      <c r="BA73" s="211" t="str">
        <f t="shared" si="11"/>
        <v/>
      </c>
      <c r="BB73" s="211" t="str">
        <f t="shared" si="12"/>
        <v/>
      </c>
      <c r="BC73" s="211" t="str">
        <f>IF(C73="","",IF(フラグ管理用!Y73=2,IF(AND(フラグ管理用!C73=2,フラグ管理用!V73=1),"","error"),""))</f>
        <v/>
      </c>
      <c r="BD73" s="211" t="str">
        <f t="shared" si="13"/>
        <v/>
      </c>
      <c r="BE73" s="211" t="str">
        <f>IF(C73="","",IF(フラグ管理用!Z73=30,"error",IF(AND(フラグ管理用!AI73="事業始期_通常",フラグ管理用!Z73&lt;18),"error",IF(AND(フラグ管理用!AI73="事業始期_補助",フラグ管理用!Z73&lt;15),"error",""))))</f>
        <v/>
      </c>
      <c r="BF73" s="211" t="str">
        <f t="shared" si="14"/>
        <v/>
      </c>
      <c r="BG73" s="211" t="str">
        <f>IF(C73="","",IF(AND(フラグ管理用!AJ73="事業終期_通常",OR(フラグ管理用!AA73&lt;18,フラグ管理用!AA73&gt;29)),"error",IF(AND(フラグ管理用!AJ73="事業終期_R3基金・R4",フラグ管理用!AA73&lt;18),"error","")))</f>
        <v/>
      </c>
      <c r="BH73" s="211" t="str">
        <f>IF(C73="","",IF(VLOOKUP(Z73,―!$X$2:$Y$31,2,FALSE)&lt;=VLOOKUP(AA73,―!$X$2:$Y$31,2,FALSE),"","error"))</f>
        <v/>
      </c>
      <c r="BI73" s="211" t="str">
        <f t="shared" si="15"/>
        <v/>
      </c>
      <c r="BJ73" s="211" t="str">
        <f t="shared" si="18"/>
        <v/>
      </c>
      <c r="BK73" s="211" t="str">
        <f t="shared" si="16"/>
        <v/>
      </c>
      <c r="BL73" s="211" t="str">
        <f>IF(C73="","",IF(AND(フラグ管理用!AK73="予算区分_地単_通常",フラグ管理用!AF73&gt;4),"error",IF(AND(フラグ管理用!AK73="予算区分_地単_協力金等",フラグ管理用!AF73&gt;9),"error",IF(AND(フラグ管理用!AK73="予算区分_補助",フラグ管理用!AF73&lt;9),"error",""))))</f>
        <v/>
      </c>
      <c r="BM73" s="241" t="str">
        <f>フラグ管理用!AO73</f>
        <v/>
      </c>
    </row>
    <row r="74" spans="1:65" x14ac:dyDescent="0.15">
      <c r="A74" s="84">
        <v>53</v>
      </c>
      <c r="B74" s="285"/>
      <c r="C74" s="61"/>
      <c r="D74" s="61"/>
      <c r="E74" s="62"/>
      <c r="F74" s="146" t="str">
        <f>IF(C74="補",VLOOKUP(E74,'事業名一覧 '!$A$3:$C$55,3,FALSE),"")</f>
        <v/>
      </c>
      <c r="G74" s="63"/>
      <c r="H74" s="154"/>
      <c r="I74" s="63"/>
      <c r="J74" s="63"/>
      <c r="K74" s="63"/>
      <c r="L74" s="62"/>
      <c r="M74" s="97" t="str">
        <f t="shared" si="1"/>
        <v/>
      </c>
      <c r="N74" s="97" t="str">
        <f t="shared" si="17"/>
        <v/>
      </c>
      <c r="O74" s="64"/>
      <c r="P74" s="64"/>
      <c r="Q74" s="64"/>
      <c r="R74" s="64"/>
      <c r="S74" s="64"/>
      <c r="T74" s="64"/>
      <c r="U74" s="62"/>
      <c r="V74" s="63"/>
      <c r="W74" s="63"/>
      <c r="X74" s="63"/>
      <c r="Y74" s="61"/>
      <c r="Z74" s="61"/>
      <c r="AA74" s="61"/>
      <c r="AB74" s="230"/>
      <c r="AC74" s="230"/>
      <c r="AD74" s="62"/>
      <c r="AE74" s="62"/>
      <c r="AF74" s="301"/>
      <c r="AG74" s="165"/>
      <c r="AH74" s="274"/>
      <c r="AI74" s="226"/>
      <c r="AJ74" s="293" t="str">
        <f t="shared" si="2"/>
        <v/>
      </c>
      <c r="AK74" s="297" t="str">
        <f>IF(C74="","",IF(AND(フラグ管理用!B74=2,O74&gt;0),"error",IF(AND(フラグ管理用!B74=1,SUM(P74:R74)&gt;0),"error","")))</f>
        <v/>
      </c>
      <c r="AL74" s="289" t="str">
        <f t="shared" si="3"/>
        <v/>
      </c>
      <c r="AM74" s="235" t="str">
        <f t="shared" si="4"/>
        <v/>
      </c>
      <c r="AN74" s="211" t="str">
        <f>IF(C74="","",IF(フラグ管理用!AP74=1,"",IF(AND(フラグ管理用!C74=1,フラグ管理用!G74=1),"",IF(AND(フラグ管理用!C74=2,フラグ管理用!D74=1,フラグ管理用!G74=1),"",IF(AND(フラグ管理用!C74=2,フラグ管理用!D74=2),"","error")))))</f>
        <v/>
      </c>
      <c r="AO74" s="240" t="str">
        <f t="shared" si="5"/>
        <v/>
      </c>
      <c r="AP74" s="240" t="str">
        <f t="shared" si="6"/>
        <v/>
      </c>
      <c r="AQ74" s="240" t="str">
        <f>IF(C74="","",IF(AND(フラグ管理用!B74=1,フラグ管理用!I74&gt;0),"",IF(AND(フラグ管理用!B74=2,フラグ管理用!I74&gt;14),"","error")))</f>
        <v/>
      </c>
      <c r="AR74" s="240" t="str">
        <f>IF(C74="","",IF(PRODUCT(フラグ管理用!H74:J74)=0,"error",""))</f>
        <v/>
      </c>
      <c r="AS74" s="240" t="str">
        <f t="shared" si="7"/>
        <v/>
      </c>
      <c r="AT74" s="240" t="str">
        <f>IF(C74="","",IF(AND(フラグ管理用!G74=1,フラグ管理用!K74=1),"",IF(AND(フラグ管理用!G74=2,フラグ管理用!K74&gt;1),"","error")))</f>
        <v/>
      </c>
      <c r="AU74" s="240" t="str">
        <f>IF(C74="","",IF(AND(フラグ管理用!K74=10,ISBLANK(L74)=FALSE),"",IF(AND(フラグ管理用!K74&lt;10,ISBLANK(L74)=TRUE),"","error")))</f>
        <v/>
      </c>
      <c r="AV74" s="211" t="str">
        <f t="shared" si="8"/>
        <v/>
      </c>
      <c r="AW74" s="211" t="str">
        <f t="shared" si="9"/>
        <v/>
      </c>
      <c r="AX74" s="211" t="str">
        <f>IF(C74="","",IF(AND(フラグ管理用!D74=2,フラグ管理用!G74=1),IF(Q74&lt;&gt;0,"error",""),""))</f>
        <v/>
      </c>
      <c r="AY74" s="211" t="str">
        <f>IF(C74="","",IF(フラグ管理用!G74=2,IF(OR(O74&lt;&gt;0,P74&lt;&gt;0,R74&lt;&gt;0),"error",""),""))</f>
        <v/>
      </c>
      <c r="AZ74" s="211" t="str">
        <f t="shared" si="10"/>
        <v/>
      </c>
      <c r="BA74" s="211" t="str">
        <f t="shared" si="11"/>
        <v/>
      </c>
      <c r="BB74" s="211" t="str">
        <f t="shared" si="12"/>
        <v/>
      </c>
      <c r="BC74" s="211" t="str">
        <f>IF(C74="","",IF(フラグ管理用!Y74=2,IF(AND(フラグ管理用!C74=2,フラグ管理用!V74=1),"","error"),""))</f>
        <v/>
      </c>
      <c r="BD74" s="211" t="str">
        <f t="shared" si="13"/>
        <v/>
      </c>
      <c r="BE74" s="211" t="str">
        <f>IF(C74="","",IF(フラグ管理用!Z74=30,"error",IF(AND(フラグ管理用!AI74="事業始期_通常",フラグ管理用!Z74&lt;18),"error",IF(AND(フラグ管理用!AI74="事業始期_補助",フラグ管理用!Z74&lt;15),"error",""))))</f>
        <v/>
      </c>
      <c r="BF74" s="211" t="str">
        <f t="shared" si="14"/>
        <v/>
      </c>
      <c r="BG74" s="211" t="str">
        <f>IF(C74="","",IF(AND(フラグ管理用!AJ74="事業終期_通常",OR(フラグ管理用!AA74&lt;18,フラグ管理用!AA74&gt;29)),"error",IF(AND(フラグ管理用!AJ74="事業終期_R3基金・R4",フラグ管理用!AA74&lt;18),"error","")))</f>
        <v/>
      </c>
      <c r="BH74" s="211" t="str">
        <f>IF(C74="","",IF(VLOOKUP(Z74,―!$X$2:$Y$31,2,FALSE)&lt;=VLOOKUP(AA74,―!$X$2:$Y$31,2,FALSE),"","error"))</f>
        <v/>
      </c>
      <c r="BI74" s="211" t="str">
        <f t="shared" si="15"/>
        <v/>
      </c>
      <c r="BJ74" s="211" t="str">
        <f t="shared" si="18"/>
        <v/>
      </c>
      <c r="BK74" s="211" t="str">
        <f t="shared" si="16"/>
        <v/>
      </c>
      <c r="BL74" s="211" t="str">
        <f>IF(C74="","",IF(AND(フラグ管理用!AK74="予算区分_地単_通常",フラグ管理用!AF74&gt;4),"error",IF(AND(フラグ管理用!AK74="予算区分_地単_協力金等",フラグ管理用!AF74&gt;9),"error",IF(AND(フラグ管理用!AK74="予算区分_補助",フラグ管理用!AF74&lt;9),"error",""))))</f>
        <v/>
      </c>
      <c r="BM74" s="241" t="str">
        <f>フラグ管理用!AO74</f>
        <v/>
      </c>
    </row>
    <row r="75" spans="1:65" x14ac:dyDescent="0.15">
      <c r="A75" s="84">
        <v>54</v>
      </c>
      <c r="B75" s="285"/>
      <c r="C75" s="61"/>
      <c r="D75" s="61"/>
      <c r="E75" s="62"/>
      <c r="F75" s="146" t="str">
        <f>IF(C75="補",VLOOKUP(E75,'事業名一覧 '!$A$3:$C$55,3,FALSE),"")</f>
        <v/>
      </c>
      <c r="G75" s="63"/>
      <c r="H75" s="154"/>
      <c r="I75" s="63"/>
      <c r="J75" s="63"/>
      <c r="K75" s="63"/>
      <c r="L75" s="62"/>
      <c r="M75" s="97" t="str">
        <f t="shared" si="1"/>
        <v/>
      </c>
      <c r="N75" s="97" t="str">
        <f t="shared" si="17"/>
        <v/>
      </c>
      <c r="O75" s="64"/>
      <c r="P75" s="64"/>
      <c r="Q75" s="64"/>
      <c r="R75" s="64"/>
      <c r="S75" s="64"/>
      <c r="T75" s="64"/>
      <c r="U75" s="62"/>
      <c r="V75" s="63"/>
      <c r="W75" s="63"/>
      <c r="X75" s="63"/>
      <c r="Y75" s="61"/>
      <c r="Z75" s="61"/>
      <c r="AA75" s="61"/>
      <c r="AB75" s="230"/>
      <c r="AC75" s="230"/>
      <c r="AD75" s="62"/>
      <c r="AE75" s="62"/>
      <c r="AF75" s="301"/>
      <c r="AG75" s="165"/>
      <c r="AH75" s="274"/>
      <c r="AI75" s="226"/>
      <c r="AJ75" s="293" t="str">
        <f t="shared" si="2"/>
        <v/>
      </c>
      <c r="AK75" s="297" t="str">
        <f>IF(C75="","",IF(AND(フラグ管理用!B75=2,O75&gt;0),"error",IF(AND(フラグ管理用!B75=1,SUM(P75:R75)&gt;0),"error","")))</f>
        <v/>
      </c>
      <c r="AL75" s="289" t="str">
        <f t="shared" si="3"/>
        <v/>
      </c>
      <c r="AM75" s="235" t="str">
        <f t="shared" si="4"/>
        <v/>
      </c>
      <c r="AN75" s="211" t="str">
        <f>IF(C75="","",IF(フラグ管理用!AP75=1,"",IF(AND(フラグ管理用!C75=1,フラグ管理用!G75=1),"",IF(AND(フラグ管理用!C75=2,フラグ管理用!D75=1,フラグ管理用!G75=1),"",IF(AND(フラグ管理用!C75=2,フラグ管理用!D75=2),"","error")))))</f>
        <v/>
      </c>
      <c r="AO75" s="240" t="str">
        <f t="shared" si="5"/>
        <v/>
      </c>
      <c r="AP75" s="240" t="str">
        <f t="shared" si="6"/>
        <v/>
      </c>
      <c r="AQ75" s="240" t="str">
        <f>IF(C75="","",IF(AND(フラグ管理用!B75=1,フラグ管理用!I75&gt;0),"",IF(AND(フラグ管理用!B75=2,フラグ管理用!I75&gt;14),"","error")))</f>
        <v/>
      </c>
      <c r="AR75" s="240" t="str">
        <f>IF(C75="","",IF(PRODUCT(フラグ管理用!H75:J75)=0,"error",""))</f>
        <v/>
      </c>
      <c r="AS75" s="240" t="str">
        <f t="shared" si="7"/>
        <v/>
      </c>
      <c r="AT75" s="240" t="str">
        <f>IF(C75="","",IF(AND(フラグ管理用!G75=1,フラグ管理用!K75=1),"",IF(AND(フラグ管理用!G75=2,フラグ管理用!K75&gt;1),"","error")))</f>
        <v/>
      </c>
      <c r="AU75" s="240" t="str">
        <f>IF(C75="","",IF(AND(フラグ管理用!K75=10,ISBLANK(L75)=FALSE),"",IF(AND(フラグ管理用!K75&lt;10,ISBLANK(L75)=TRUE),"","error")))</f>
        <v/>
      </c>
      <c r="AV75" s="211" t="str">
        <f t="shared" si="8"/>
        <v/>
      </c>
      <c r="AW75" s="211" t="str">
        <f t="shared" si="9"/>
        <v/>
      </c>
      <c r="AX75" s="211" t="str">
        <f>IF(C75="","",IF(AND(フラグ管理用!D75=2,フラグ管理用!G75=1),IF(Q75&lt;&gt;0,"error",""),""))</f>
        <v/>
      </c>
      <c r="AY75" s="211" t="str">
        <f>IF(C75="","",IF(フラグ管理用!G75=2,IF(OR(O75&lt;&gt;0,P75&lt;&gt;0,R75&lt;&gt;0),"error",""),""))</f>
        <v/>
      </c>
      <c r="AZ75" s="211" t="str">
        <f t="shared" si="10"/>
        <v/>
      </c>
      <c r="BA75" s="211" t="str">
        <f t="shared" si="11"/>
        <v/>
      </c>
      <c r="BB75" s="211" t="str">
        <f t="shared" si="12"/>
        <v/>
      </c>
      <c r="BC75" s="211" t="str">
        <f>IF(C75="","",IF(フラグ管理用!Y75=2,IF(AND(フラグ管理用!C75=2,フラグ管理用!V75=1),"","error"),""))</f>
        <v/>
      </c>
      <c r="BD75" s="211" t="str">
        <f t="shared" si="13"/>
        <v/>
      </c>
      <c r="BE75" s="211" t="str">
        <f>IF(C75="","",IF(フラグ管理用!Z75=30,"error",IF(AND(フラグ管理用!AI75="事業始期_通常",フラグ管理用!Z75&lt;18),"error",IF(AND(フラグ管理用!AI75="事業始期_補助",フラグ管理用!Z75&lt;15),"error",""))))</f>
        <v/>
      </c>
      <c r="BF75" s="211" t="str">
        <f t="shared" si="14"/>
        <v/>
      </c>
      <c r="BG75" s="211" t="str">
        <f>IF(C75="","",IF(AND(フラグ管理用!AJ75="事業終期_通常",OR(フラグ管理用!AA75&lt;18,フラグ管理用!AA75&gt;29)),"error",IF(AND(フラグ管理用!AJ75="事業終期_R3基金・R4",フラグ管理用!AA75&lt;18),"error","")))</f>
        <v/>
      </c>
      <c r="BH75" s="211" t="str">
        <f>IF(C75="","",IF(VLOOKUP(Z75,―!$X$2:$Y$31,2,FALSE)&lt;=VLOOKUP(AA75,―!$X$2:$Y$31,2,FALSE),"","error"))</f>
        <v/>
      </c>
      <c r="BI75" s="211" t="str">
        <f t="shared" si="15"/>
        <v/>
      </c>
      <c r="BJ75" s="211" t="str">
        <f t="shared" si="18"/>
        <v/>
      </c>
      <c r="BK75" s="211" t="str">
        <f t="shared" si="16"/>
        <v/>
      </c>
      <c r="BL75" s="211" t="str">
        <f>IF(C75="","",IF(AND(フラグ管理用!AK75="予算区分_地単_通常",フラグ管理用!AF75&gt;4),"error",IF(AND(フラグ管理用!AK75="予算区分_地単_協力金等",フラグ管理用!AF75&gt;9),"error",IF(AND(フラグ管理用!AK75="予算区分_補助",フラグ管理用!AF75&lt;9),"error",""))))</f>
        <v/>
      </c>
      <c r="BM75" s="241" t="str">
        <f>フラグ管理用!AO75</f>
        <v/>
      </c>
    </row>
    <row r="76" spans="1:65" x14ac:dyDescent="0.15">
      <c r="A76" s="84">
        <v>55</v>
      </c>
      <c r="B76" s="285"/>
      <c r="C76" s="61"/>
      <c r="D76" s="61"/>
      <c r="E76" s="62"/>
      <c r="F76" s="146" t="str">
        <f>IF(C76="補",VLOOKUP(E76,'事業名一覧 '!$A$3:$C$55,3,FALSE),"")</f>
        <v/>
      </c>
      <c r="G76" s="63"/>
      <c r="H76" s="154"/>
      <c r="I76" s="63"/>
      <c r="J76" s="63"/>
      <c r="K76" s="63"/>
      <c r="L76" s="62"/>
      <c r="M76" s="97" t="str">
        <f t="shared" si="1"/>
        <v/>
      </c>
      <c r="N76" s="97" t="str">
        <f t="shared" si="17"/>
        <v/>
      </c>
      <c r="O76" s="64"/>
      <c r="P76" s="64"/>
      <c r="Q76" s="64"/>
      <c r="R76" s="64"/>
      <c r="S76" s="64"/>
      <c r="T76" s="64"/>
      <c r="U76" s="62"/>
      <c r="V76" s="63"/>
      <c r="W76" s="63"/>
      <c r="X76" s="63"/>
      <c r="Y76" s="61"/>
      <c r="Z76" s="61"/>
      <c r="AA76" s="61"/>
      <c r="AB76" s="230"/>
      <c r="AC76" s="230"/>
      <c r="AD76" s="62"/>
      <c r="AE76" s="62"/>
      <c r="AF76" s="301"/>
      <c r="AG76" s="165"/>
      <c r="AH76" s="274"/>
      <c r="AI76" s="226"/>
      <c r="AJ76" s="293" t="str">
        <f t="shared" si="2"/>
        <v/>
      </c>
      <c r="AK76" s="297" t="str">
        <f>IF(C76="","",IF(AND(フラグ管理用!B76=2,O76&gt;0),"error",IF(AND(フラグ管理用!B76=1,SUM(P76:R76)&gt;0),"error","")))</f>
        <v/>
      </c>
      <c r="AL76" s="289" t="str">
        <f t="shared" si="3"/>
        <v/>
      </c>
      <c r="AM76" s="235" t="str">
        <f t="shared" si="4"/>
        <v/>
      </c>
      <c r="AN76" s="211" t="str">
        <f>IF(C76="","",IF(フラグ管理用!AP76=1,"",IF(AND(フラグ管理用!C76=1,フラグ管理用!G76=1),"",IF(AND(フラグ管理用!C76=2,フラグ管理用!D76=1,フラグ管理用!G76=1),"",IF(AND(フラグ管理用!C76=2,フラグ管理用!D76=2),"","error")))))</f>
        <v/>
      </c>
      <c r="AO76" s="240" t="str">
        <f t="shared" si="5"/>
        <v/>
      </c>
      <c r="AP76" s="240" t="str">
        <f t="shared" si="6"/>
        <v/>
      </c>
      <c r="AQ76" s="240" t="str">
        <f>IF(C76="","",IF(AND(フラグ管理用!B76=1,フラグ管理用!I76&gt;0),"",IF(AND(フラグ管理用!B76=2,フラグ管理用!I76&gt;14),"","error")))</f>
        <v/>
      </c>
      <c r="AR76" s="240" t="str">
        <f>IF(C76="","",IF(PRODUCT(フラグ管理用!H76:J76)=0,"error",""))</f>
        <v/>
      </c>
      <c r="AS76" s="240" t="str">
        <f t="shared" si="7"/>
        <v/>
      </c>
      <c r="AT76" s="240" t="str">
        <f>IF(C76="","",IF(AND(フラグ管理用!G76=1,フラグ管理用!K76=1),"",IF(AND(フラグ管理用!G76=2,フラグ管理用!K76&gt;1),"","error")))</f>
        <v/>
      </c>
      <c r="AU76" s="240" t="str">
        <f>IF(C76="","",IF(AND(フラグ管理用!K76=10,ISBLANK(L76)=FALSE),"",IF(AND(フラグ管理用!K76&lt;10,ISBLANK(L76)=TRUE),"","error")))</f>
        <v/>
      </c>
      <c r="AV76" s="211" t="str">
        <f t="shared" si="8"/>
        <v/>
      </c>
      <c r="AW76" s="211" t="str">
        <f t="shared" si="9"/>
        <v/>
      </c>
      <c r="AX76" s="211" t="str">
        <f>IF(C76="","",IF(AND(フラグ管理用!D76=2,フラグ管理用!G76=1),IF(Q76&lt;&gt;0,"error",""),""))</f>
        <v/>
      </c>
      <c r="AY76" s="211" t="str">
        <f>IF(C76="","",IF(フラグ管理用!G76=2,IF(OR(O76&lt;&gt;0,P76&lt;&gt;0,R76&lt;&gt;0),"error",""),""))</f>
        <v/>
      </c>
      <c r="AZ76" s="211" t="str">
        <f t="shared" si="10"/>
        <v/>
      </c>
      <c r="BA76" s="211" t="str">
        <f t="shared" si="11"/>
        <v/>
      </c>
      <c r="BB76" s="211" t="str">
        <f t="shared" si="12"/>
        <v/>
      </c>
      <c r="BC76" s="211" t="str">
        <f>IF(C76="","",IF(フラグ管理用!Y76=2,IF(AND(フラグ管理用!C76=2,フラグ管理用!V76=1),"","error"),""))</f>
        <v/>
      </c>
      <c r="BD76" s="211" t="str">
        <f t="shared" si="13"/>
        <v/>
      </c>
      <c r="BE76" s="211" t="str">
        <f>IF(C76="","",IF(フラグ管理用!Z76=30,"error",IF(AND(フラグ管理用!AI76="事業始期_通常",フラグ管理用!Z76&lt;18),"error",IF(AND(フラグ管理用!AI76="事業始期_補助",フラグ管理用!Z76&lt;15),"error",""))))</f>
        <v/>
      </c>
      <c r="BF76" s="211" t="str">
        <f t="shared" si="14"/>
        <v/>
      </c>
      <c r="BG76" s="211" t="str">
        <f>IF(C76="","",IF(AND(フラグ管理用!AJ76="事業終期_通常",OR(フラグ管理用!AA76&lt;18,フラグ管理用!AA76&gt;29)),"error",IF(AND(フラグ管理用!AJ76="事業終期_R3基金・R4",フラグ管理用!AA76&lt;18),"error","")))</f>
        <v/>
      </c>
      <c r="BH76" s="211" t="str">
        <f>IF(C76="","",IF(VLOOKUP(Z76,―!$X$2:$Y$31,2,FALSE)&lt;=VLOOKUP(AA76,―!$X$2:$Y$31,2,FALSE),"","error"))</f>
        <v/>
      </c>
      <c r="BI76" s="211" t="str">
        <f t="shared" si="15"/>
        <v/>
      </c>
      <c r="BJ76" s="211" t="str">
        <f t="shared" si="18"/>
        <v/>
      </c>
      <c r="BK76" s="211" t="str">
        <f t="shared" si="16"/>
        <v/>
      </c>
      <c r="BL76" s="211" t="str">
        <f>IF(C76="","",IF(AND(フラグ管理用!AK76="予算区分_地単_通常",フラグ管理用!AF76&gt;4),"error",IF(AND(フラグ管理用!AK76="予算区分_地単_協力金等",フラグ管理用!AF76&gt;9),"error",IF(AND(フラグ管理用!AK76="予算区分_補助",フラグ管理用!AF76&lt;9),"error",""))))</f>
        <v/>
      </c>
      <c r="BM76" s="241" t="str">
        <f>フラグ管理用!AO76</f>
        <v/>
      </c>
    </row>
    <row r="77" spans="1:65" x14ac:dyDescent="0.15">
      <c r="A77" s="84">
        <v>56</v>
      </c>
      <c r="B77" s="285"/>
      <c r="C77" s="61"/>
      <c r="D77" s="61"/>
      <c r="E77" s="62"/>
      <c r="F77" s="146" t="str">
        <f>IF(C77="補",VLOOKUP(E77,'事業名一覧 '!$A$3:$C$55,3,FALSE),"")</f>
        <v/>
      </c>
      <c r="G77" s="63"/>
      <c r="H77" s="154"/>
      <c r="I77" s="63"/>
      <c r="J77" s="63"/>
      <c r="K77" s="63"/>
      <c r="L77" s="62"/>
      <c r="M77" s="97" t="str">
        <f t="shared" si="1"/>
        <v/>
      </c>
      <c r="N77" s="97" t="str">
        <f t="shared" si="17"/>
        <v/>
      </c>
      <c r="O77" s="64"/>
      <c r="P77" s="64"/>
      <c r="Q77" s="64"/>
      <c r="R77" s="64"/>
      <c r="S77" s="64"/>
      <c r="T77" s="64"/>
      <c r="U77" s="62"/>
      <c r="V77" s="63"/>
      <c r="W77" s="63"/>
      <c r="X77" s="63"/>
      <c r="Y77" s="61"/>
      <c r="Z77" s="61"/>
      <c r="AA77" s="61"/>
      <c r="AB77" s="230"/>
      <c r="AC77" s="230"/>
      <c r="AD77" s="62"/>
      <c r="AE77" s="62"/>
      <c r="AF77" s="301"/>
      <c r="AG77" s="165"/>
      <c r="AH77" s="274"/>
      <c r="AI77" s="226"/>
      <c r="AJ77" s="293" t="str">
        <f t="shared" si="2"/>
        <v/>
      </c>
      <c r="AK77" s="297" t="str">
        <f>IF(C77="","",IF(AND(フラグ管理用!B77=2,O77&gt;0),"error",IF(AND(フラグ管理用!B77=1,SUM(P77:R77)&gt;0),"error","")))</f>
        <v/>
      </c>
      <c r="AL77" s="289" t="str">
        <f t="shared" si="3"/>
        <v/>
      </c>
      <c r="AM77" s="235" t="str">
        <f t="shared" si="4"/>
        <v/>
      </c>
      <c r="AN77" s="211" t="str">
        <f>IF(C77="","",IF(フラグ管理用!AP77=1,"",IF(AND(フラグ管理用!C77=1,フラグ管理用!G77=1),"",IF(AND(フラグ管理用!C77=2,フラグ管理用!D77=1,フラグ管理用!G77=1),"",IF(AND(フラグ管理用!C77=2,フラグ管理用!D77=2),"","error")))))</f>
        <v/>
      </c>
      <c r="AO77" s="240" t="str">
        <f t="shared" si="5"/>
        <v/>
      </c>
      <c r="AP77" s="240" t="str">
        <f t="shared" si="6"/>
        <v/>
      </c>
      <c r="AQ77" s="240" t="str">
        <f>IF(C77="","",IF(AND(フラグ管理用!B77=1,フラグ管理用!I77&gt;0),"",IF(AND(フラグ管理用!B77=2,フラグ管理用!I77&gt;14),"","error")))</f>
        <v/>
      </c>
      <c r="AR77" s="240" t="str">
        <f>IF(C77="","",IF(PRODUCT(フラグ管理用!H77:J77)=0,"error",""))</f>
        <v/>
      </c>
      <c r="AS77" s="240" t="str">
        <f t="shared" si="7"/>
        <v/>
      </c>
      <c r="AT77" s="240" t="str">
        <f>IF(C77="","",IF(AND(フラグ管理用!G77=1,フラグ管理用!K77=1),"",IF(AND(フラグ管理用!G77=2,フラグ管理用!K77&gt;1),"","error")))</f>
        <v/>
      </c>
      <c r="AU77" s="240" t="str">
        <f>IF(C77="","",IF(AND(フラグ管理用!K77=10,ISBLANK(L77)=FALSE),"",IF(AND(フラグ管理用!K77&lt;10,ISBLANK(L77)=TRUE),"","error")))</f>
        <v/>
      </c>
      <c r="AV77" s="211" t="str">
        <f t="shared" si="8"/>
        <v/>
      </c>
      <c r="AW77" s="211" t="str">
        <f t="shared" si="9"/>
        <v/>
      </c>
      <c r="AX77" s="211" t="str">
        <f>IF(C77="","",IF(AND(フラグ管理用!D77=2,フラグ管理用!G77=1),IF(Q77&lt;&gt;0,"error",""),""))</f>
        <v/>
      </c>
      <c r="AY77" s="211" t="str">
        <f>IF(C77="","",IF(フラグ管理用!G77=2,IF(OR(O77&lt;&gt;0,P77&lt;&gt;0,R77&lt;&gt;0),"error",""),""))</f>
        <v/>
      </c>
      <c r="AZ77" s="211" t="str">
        <f t="shared" si="10"/>
        <v/>
      </c>
      <c r="BA77" s="211" t="str">
        <f t="shared" si="11"/>
        <v/>
      </c>
      <c r="BB77" s="211" t="str">
        <f t="shared" si="12"/>
        <v/>
      </c>
      <c r="BC77" s="211" t="str">
        <f>IF(C77="","",IF(フラグ管理用!Y77=2,IF(AND(フラグ管理用!C77=2,フラグ管理用!V77=1),"","error"),""))</f>
        <v/>
      </c>
      <c r="BD77" s="211" t="str">
        <f t="shared" si="13"/>
        <v/>
      </c>
      <c r="BE77" s="211" t="str">
        <f>IF(C77="","",IF(フラグ管理用!Z77=30,"error",IF(AND(フラグ管理用!AI77="事業始期_通常",フラグ管理用!Z77&lt;18),"error",IF(AND(フラグ管理用!AI77="事業始期_補助",フラグ管理用!Z77&lt;15),"error",""))))</f>
        <v/>
      </c>
      <c r="BF77" s="211" t="str">
        <f t="shared" si="14"/>
        <v/>
      </c>
      <c r="BG77" s="211" t="str">
        <f>IF(C77="","",IF(AND(フラグ管理用!AJ77="事業終期_通常",OR(フラグ管理用!AA77&lt;18,フラグ管理用!AA77&gt;29)),"error",IF(AND(フラグ管理用!AJ77="事業終期_R3基金・R4",フラグ管理用!AA77&lt;18),"error","")))</f>
        <v/>
      </c>
      <c r="BH77" s="211" t="str">
        <f>IF(C77="","",IF(VLOOKUP(Z77,―!$X$2:$Y$31,2,FALSE)&lt;=VLOOKUP(AA77,―!$X$2:$Y$31,2,FALSE),"","error"))</f>
        <v/>
      </c>
      <c r="BI77" s="211" t="str">
        <f t="shared" si="15"/>
        <v/>
      </c>
      <c r="BJ77" s="211" t="str">
        <f t="shared" si="18"/>
        <v/>
      </c>
      <c r="BK77" s="211" t="str">
        <f t="shared" si="16"/>
        <v/>
      </c>
      <c r="BL77" s="211" t="str">
        <f>IF(C77="","",IF(AND(フラグ管理用!AK77="予算区分_地単_通常",フラグ管理用!AF77&gt;4),"error",IF(AND(フラグ管理用!AK77="予算区分_地単_協力金等",フラグ管理用!AF77&gt;9),"error",IF(AND(フラグ管理用!AK77="予算区分_補助",フラグ管理用!AF77&lt;9),"error",""))))</f>
        <v/>
      </c>
      <c r="BM77" s="241" t="str">
        <f>フラグ管理用!AO77</f>
        <v/>
      </c>
    </row>
    <row r="78" spans="1:65" x14ac:dyDescent="0.15">
      <c r="A78" s="84">
        <v>57</v>
      </c>
      <c r="B78" s="285"/>
      <c r="C78" s="61"/>
      <c r="D78" s="61"/>
      <c r="E78" s="62"/>
      <c r="F78" s="146" t="str">
        <f>IF(C78="補",VLOOKUP(E78,'事業名一覧 '!$A$3:$C$55,3,FALSE),"")</f>
        <v/>
      </c>
      <c r="G78" s="63"/>
      <c r="H78" s="154"/>
      <c r="I78" s="63"/>
      <c r="J78" s="63"/>
      <c r="K78" s="63"/>
      <c r="L78" s="62"/>
      <c r="M78" s="97" t="str">
        <f t="shared" si="1"/>
        <v/>
      </c>
      <c r="N78" s="97" t="str">
        <f t="shared" si="17"/>
        <v/>
      </c>
      <c r="O78" s="64"/>
      <c r="P78" s="64"/>
      <c r="Q78" s="64"/>
      <c r="R78" s="64"/>
      <c r="S78" s="64"/>
      <c r="T78" s="64"/>
      <c r="U78" s="62"/>
      <c r="V78" s="63"/>
      <c r="W78" s="63"/>
      <c r="X78" s="63"/>
      <c r="Y78" s="61"/>
      <c r="Z78" s="61"/>
      <c r="AA78" s="61"/>
      <c r="AB78" s="230"/>
      <c r="AC78" s="230"/>
      <c r="AD78" s="62"/>
      <c r="AE78" s="62"/>
      <c r="AF78" s="301"/>
      <c r="AG78" s="165"/>
      <c r="AH78" s="274"/>
      <c r="AI78" s="226"/>
      <c r="AJ78" s="293" t="str">
        <f t="shared" si="2"/>
        <v/>
      </c>
      <c r="AK78" s="297" t="str">
        <f>IF(C78="","",IF(AND(フラグ管理用!B78=2,O78&gt;0),"error",IF(AND(フラグ管理用!B78=1,SUM(P78:R78)&gt;0),"error","")))</f>
        <v/>
      </c>
      <c r="AL78" s="289" t="str">
        <f t="shared" si="3"/>
        <v/>
      </c>
      <c r="AM78" s="235" t="str">
        <f t="shared" si="4"/>
        <v/>
      </c>
      <c r="AN78" s="211" t="str">
        <f>IF(C78="","",IF(フラグ管理用!AP78=1,"",IF(AND(フラグ管理用!C78=1,フラグ管理用!G78=1),"",IF(AND(フラグ管理用!C78=2,フラグ管理用!D78=1,フラグ管理用!G78=1),"",IF(AND(フラグ管理用!C78=2,フラグ管理用!D78=2),"","error")))))</f>
        <v/>
      </c>
      <c r="AO78" s="240" t="str">
        <f t="shared" si="5"/>
        <v/>
      </c>
      <c r="AP78" s="240" t="str">
        <f t="shared" si="6"/>
        <v/>
      </c>
      <c r="AQ78" s="240" t="str">
        <f>IF(C78="","",IF(AND(フラグ管理用!B78=1,フラグ管理用!I78&gt;0),"",IF(AND(フラグ管理用!B78=2,フラグ管理用!I78&gt;14),"","error")))</f>
        <v/>
      </c>
      <c r="AR78" s="240" t="str">
        <f>IF(C78="","",IF(PRODUCT(フラグ管理用!H78:J78)=0,"error",""))</f>
        <v/>
      </c>
      <c r="AS78" s="240" t="str">
        <f t="shared" si="7"/>
        <v/>
      </c>
      <c r="AT78" s="240" t="str">
        <f>IF(C78="","",IF(AND(フラグ管理用!G78=1,フラグ管理用!K78=1),"",IF(AND(フラグ管理用!G78=2,フラグ管理用!K78&gt;1),"","error")))</f>
        <v/>
      </c>
      <c r="AU78" s="240" t="str">
        <f>IF(C78="","",IF(AND(フラグ管理用!K78=10,ISBLANK(L78)=FALSE),"",IF(AND(フラグ管理用!K78&lt;10,ISBLANK(L78)=TRUE),"","error")))</f>
        <v/>
      </c>
      <c r="AV78" s="211" t="str">
        <f t="shared" si="8"/>
        <v/>
      </c>
      <c r="AW78" s="211" t="str">
        <f t="shared" si="9"/>
        <v/>
      </c>
      <c r="AX78" s="211" t="str">
        <f>IF(C78="","",IF(AND(フラグ管理用!D78=2,フラグ管理用!G78=1),IF(Q78&lt;&gt;0,"error",""),""))</f>
        <v/>
      </c>
      <c r="AY78" s="211" t="str">
        <f>IF(C78="","",IF(フラグ管理用!G78=2,IF(OR(O78&lt;&gt;0,P78&lt;&gt;0,R78&lt;&gt;0),"error",""),""))</f>
        <v/>
      </c>
      <c r="AZ78" s="211" t="str">
        <f t="shared" si="10"/>
        <v/>
      </c>
      <c r="BA78" s="211" t="str">
        <f t="shared" si="11"/>
        <v/>
      </c>
      <c r="BB78" s="211" t="str">
        <f t="shared" si="12"/>
        <v/>
      </c>
      <c r="BC78" s="211" t="str">
        <f>IF(C78="","",IF(フラグ管理用!Y78=2,IF(AND(フラグ管理用!C78=2,フラグ管理用!V78=1),"","error"),""))</f>
        <v/>
      </c>
      <c r="BD78" s="211" t="str">
        <f t="shared" si="13"/>
        <v/>
      </c>
      <c r="BE78" s="211" t="str">
        <f>IF(C78="","",IF(フラグ管理用!Z78=30,"error",IF(AND(フラグ管理用!AI78="事業始期_通常",フラグ管理用!Z78&lt;18),"error",IF(AND(フラグ管理用!AI78="事業始期_補助",フラグ管理用!Z78&lt;15),"error",""))))</f>
        <v/>
      </c>
      <c r="BF78" s="211" t="str">
        <f t="shared" si="14"/>
        <v/>
      </c>
      <c r="BG78" s="211" t="str">
        <f>IF(C78="","",IF(AND(フラグ管理用!AJ78="事業終期_通常",OR(フラグ管理用!AA78&lt;18,フラグ管理用!AA78&gt;29)),"error",IF(AND(フラグ管理用!AJ78="事業終期_R3基金・R4",フラグ管理用!AA78&lt;18),"error","")))</f>
        <v/>
      </c>
      <c r="BH78" s="211" t="str">
        <f>IF(C78="","",IF(VLOOKUP(Z78,―!$X$2:$Y$31,2,FALSE)&lt;=VLOOKUP(AA78,―!$X$2:$Y$31,2,FALSE),"","error"))</f>
        <v/>
      </c>
      <c r="BI78" s="211" t="str">
        <f t="shared" si="15"/>
        <v/>
      </c>
      <c r="BJ78" s="211" t="str">
        <f t="shared" si="18"/>
        <v/>
      </c>
      <c r="BK78" s="211" t="str">
        <f t="shared" si="16"/>
        <v/>
      </c>
      <c r="BL78" s="211" t="str">
        <f>IF(C78="","",IF(AND(フラグ管理用!AK78="予算区分_地単_通常",フラグ管理用!AF78&gt;4),"error",IF(AND(フラグ管理用!AK78="予算区分_地単_協力金等",フラグ管理用!AF78&gt;9),"error",IF(AND(フラグ管理用!AK78="予算区分_補助",フラグ管理用!AF78&lt;9),"error",""))))</f>
        <v/>
      </c>
      <c r="BM78" s="241" t="str">
        <f>フラグ管理用!AO78</f>
        <v/>
      </c>
    </row>
    <row r="79" spans="1:65" x14ac:dyDescent="0.15">
      <c r="A79" s="84">
        <v>58</v>
      </c>
      <c r="B79" s="285"/>
      <c r="C79" s="61"/>
      <c r="D79" s="61"/>
      <c r="E79" s="62"/>
      <c r="F79" s="146" t="str">
        <f>IF(C79="補",VLOOKUP(E79,'事業名一覧 '!$A$3:$C$55,3,FALSE),"")</f>
        <v/>
      </c>
      <c r="G79" s="63"/>
      <c r="H79" s="154"/>
      <c r="I79" s="63"/>
      <c r="J79" s="63"/>
      <c r="K79" s="63"/>
      <c r="L79" s="62"/>
      <c r="M79" s="97" t="str">
        <f t="shared" si="1"/>
        <v/>
      </c>
      <c r="N79" s="97" t="str">
        <f t="shared" si="17"/>
        <v/>
      </c>
      <c r="O79" s="64"/>
      <c r="P79" s="64"/>
      <c r="Q79" s="64"/>
      <c r="R79" s="64"/>
      <c r="S79" s="64"/>
      <c r="T79" s="64"/>
      <c r="U79" s="62"/>
      <c r="V79" s="63"/>
      <c r="W79" s="63"/>
      <c r="X79" s="63"/>
      <c r="Y79" s="61"/>
      <c r="Z79" s="61"/>
      <c r="AA79" s="61"/>
      <c r="AB79" s="230"/>
      <c r="AC79" s="230"/>
      <c r="AD79" s="62"/>
      <c r="AE79" s="62"/>
      <c r="AF79" s="301"/>
      <c r="AG79" s="165"/>
      <c r="AH79" s="274"/>
      <c r="AI79" s="226"/>
      <c r="AJ79" s="293" t="str">
        <f t="shared" si="2"/>
        <v/>
      </c>
      <c r="AK79" s="297" t="str">
        <f>IF(C79="","",IF(AND(フラグ管理用!B79=2,O79&gt;0),"error",IF(AND(フラグ管理用!B79=1,SUM(P79:R79)&gt;0),"error","")))</f>
        <v/>
      </c>
      <c r="AL79" s="289" t="str">
        <f t="shared" si="3"/>
        <v/>
      </c>
      <c r="AM79" s="235" t="str">
        <f t="shared" si="4"/>
        <v/>
      </c>
      <c r="AN79" s="211" t="str">
        <f>IF(C79="","",IF(フラグ管理用!AP79=1,"",IF(AND(フラグ管理用!C79=1,フラグ管理用!G79=1),"",IF(AND(フラグ管理用!C79=2,フラグ管理用!D79=1,フラグ管理用!G79=1),"",IF(AND(フラグ管理用!C79=2,フラグ管理用!D79=2),"","error")))))</f>
        <v/>
      </c>
      <c r="AO79" s="240" t="str">
        <f t="shared" si="5"/>
        <v/>
      </c>
      <c r="AP79" s="240" t="str">
        <f t="shared" si="6"/>
        <v/>
      </c>
      <c r="AQ79" s="240" t="str">
        <f>IF(C79="","",IF(AND(フラグ管理用!B79=1,フラグ管理用!I79&gt;0),"",IF(AND(フラグ管理用!B79=2,フラグ管理用!I79&gt;14),"","error")))</f>
        <v/>
      </c>
      <c r="AR79" s="240" t="str">
        <f>IF(C79="","",IF(PRODUCT(フラグ管理用!H79:J79)=0,"error",""))</f>
        <v/>
      </c>
      <c r="AS79" s="240" t="str">
        <f t="shared" si="7"/>
        <v/>
      </c>
      <c r="AT79" s="240" t="str">
        <f>IF(C79="","",IF(AND(フラグ管理用!G79=1,フラグ管理用!K79=1),"",IF(AND(フラグ管理用!G79=2,フラグ管理用!K79&gt;1),"","error")))</f>
        <v/>
      </c>
      <c r="AU79" s="240" t="str">
        <f>IF(C79="","",IF(AND(フラグ管理用!K79=10,ISBLANK(L79)=FALSE),"",IF(AND(フラグ管理用!K79&lt;10,ISBLANK(L79)=TRUE),"","error")))</f>
        <v/>
      </c>
      <c r="AV79" s="211" t="str">
        <f t="shared" si="8"/>
        <v/>
      </c>
      <c r="AW79" s="211" t="str">
        <f t="shared" si="9"/>
        <v/>
      </c>
      <c r="AX79" s="211" t="str">
        <f>IF(C79="","",IF(AND(フラグ管理用!D79=2,フラグ管理用!G79=1),IF(Q79&lt;&gt;0,"error",""),""))</f>
        <v/>
      </c>
      <c r="AY79" s="211" t="str">
        <f>IF(C79="","",IF(フラグ管理用!G79=2,IF(OR(O79&lt;&gt;0,P79&lt;&gt;0,R79&lt;&gt;0),"error",""),""))</f>
        <v/>
      </c>
      <c r="AZ79" s="211" t="str">
        <f t="shared" si="10"/>
        <v/>
      </c>
      <c r="BA79" s="211" t="str">
        <f t="shared" si="11"/>
        <v/>
      </c>
      <c r="BB79" s="211" t="str">
        <f t="shared" si="12"/>
        <v/>
      </c>
      <c r="BC79" s="211" t="str">
        <f>IF(C79="","",IF(フラグ管理用!Y79=2,IF(AND(フラグ管理用!C79=2,フラグ管理用!V79=1),"","error"),""))</f>
        <v/>
      </c>
      <c r="BD79" s="211" t="str">
        <f t="shared" si="13"/>
        <v/>
      </c>
      <c r="BE79" s="211" t="str">
        <f>IF(C79="","",IF(フラグ管理用!Z79=30,"error",IF(AND(フラグ管理用!AI79="事業始期_通常",フラグ管理用!Z79&lt;18),"error",IF(AND(フラグ管理用!AI79="事業始期_補助",フラグ管理用!Z79&lt;15),"error",""))))</f>
        <v/>
      </c>
      <c r="BF79" s="211" t="str">
        <f t="shared" si="14"/>
        <v/>
      </c>
      <c r="BG79" s="211" t="str">
        <f>IF(C79="","",IF(AND(フラグ管理用!AJ79="事業終期_通常",OR(フラグ管理用!AA79&lt;18,フラグ管理用!AA79&gt;29)),"error",IF(AND(フラグ管理用!AJ79="事業終期_R3基金・R4",フラグ管理用!AA79&lt;18),"error","")))</f>
        <v/>
      </c>
      <c r="BH79" s="211" t="str">
        <f>IF(C79="","",IF(VLOOKUP(Z79,―!$X$2:$Y$31,2,FALSE)&lt;=VLOOKUP(AA79,―!$X$2:$Y$31,2,FALSE),"","error"))</f>
        <v/>
      </c>
      <c r="BI79" s="211" t="str">
        <f t="shared" si="15"/>
        <v/>
      </c>
      <c r="BJ79" s="211" t="str">
        <f t="shared" si="18"/>
        <v/>
      </c>
      <c r="BK79" s="211" t="str">
        <f t="shared" si="16"/>
        <v/>
      </c>
      <c r="BL79" s="211" t="str">
        <f>IF(C79="","",IF(AND(フラグ管理用!AK79="予算区分_地単_通常",フラグ管理用!AF79&gt;4),"error",IF(AND(フラグ管理用!AK79="予算区分_地単_協力金等",フラグ管理用!AF79&gt;9),"error",IF(AND(フラグ管理用!AK79="予算区分_補助",フラグ管理用!AF79&lt;9),"error",""))))</f>
        <v/>
      </c>
      <c r="BM79" s="241" t="str">
        <f>フラグ管理用!AO79</f>
        <v/>
      </c>
    </row>
    <row r="80" spans="1:65" x14ac:dyDescent="0.15">
      <c r="A80" s="84">
        <v>59</v>
      </c>
      <c r="B80" s="285"/>
      <c r="C80" s="61"/>
      <c r="D80" s="61"/>
      <c r="E80" s="62"/>
      <c r="F80" s="146" t="str">
        <f>IF(C80="補",VLOOKUP(E80,'事業名一覧 '!$A$3:$C$55,3,FALSE),"")</f>
        <v/>
      </c>
      <c r="G80" s="63"/>
      <c r="H80" s="154"/>
      <c r="I80" s="63"/>
      <c r="J80" s="63"/>
      <c r="K80" s="63"/>
      <c r="L80" s="62"/>
      <c r="M80" s="97" t="str">
        <f t="shared" si="1"/>
        <v/>
      </c>
      <c r="N80" s="97" t="str">
        <f t="shared" si="17"/>
        <v/>
      </c>
      <c r="O80" s="64"/>
      <c r="P80" s="64"/>
      <c r="Q80" s="64"/>
      <c r="R80" s="64"/>
      <c r="S80" s="64"/>
      <c r="T80" s="64"/>
      <c r="U80" s="62"/>
      <c r="V80" s="63"/>
      <c r="W80" s="63"/>
      <c r="X80" s="63"/>
      <c r="Y80" s="61"/>
      <c r="Z80" s="61"/>
      <c r="AA80" s="61"/>
      <c r="AB80" s="230"/>
      <c r="AC80" s="230"/>
      <c r="AD80" s="62"/>
      <c r="AE80" s="62"/>
      <c r="AF80" s="301"/>
      <c r="AG80" s="165"/>
      <c r="AH80" s="274"/>
      <c r="AI80" s="226"/>
      <c r="AJ80" s="293" t="str">
        <f t="shared" si="2"/>
        <v/>
      </c>
      <c r="AK80" s="297" t="str">
        <f>IF(C80="","",IF(AND(フラグ管理用!B80=2,O80&gt;0),"error",IF(AND(フラグ管理用!B80=1,SUM(P80:R80)&gt;0),"error","")))</f>
        <v/>
      </c>
      <c r="AL80" s="289" t="str">
        <f t="shared" si="3"/>
        <v/>
      </c>
      <c r="AM80" s="235" t="str">
        <f t="shared" si="4"/>
        <v/>
      </c>
      <c r="AN80" s="211" t="str">
        <f>IF(C80="","",IF(フラグ管理用!AP80=1,"",IF(AND(フラグ管理用!C80=1,フラグ管理用!G80=1),"",IF(AND(フラグ管理用!C80=2,フラグ管理用!D80=1,フラグ管理用!G80=1),"",IF(AND(フラグ管理用!C80=2,フラグ管理用!D80=2),"","error")))))</f>
        <v/>
      </c>
      <c r="AO80" s="240" t="str">
        <f t="shared" si="5"/>
        <v/>
      </c>
      <c r="AP80" s="240" t="str">
        <f t="shared" si="6"/>
        <v/>
      </c>
      <c r="AQ80" s="240" t="str">
        <f>IF(C80="","",IF(AND(フラグ管理用!B80=1,フラグ管理用!I80&gt;0),"",IF(AND(フラグ管理用!B80=2,フラグ管理用!I80&gt;14),"","error")))</f>
        <v/>
      </c>
      <c r="AR80" s="240" t="str">
        <f>IF(C80="","",IF(PRODUCT(フラグ管理用!H80:J80)=0,"error",""))</f>
        <v/>
      </c>
      <c r="AS80" s="240" t="str">
        <f t="shared" si="7"/>
        <v/>
      </c>
      <c r="AT80" s="240" t="str">
        <f>IF(C80="","",IF(AND(フラグ管理用!G80=1,フラグ管理用!K80=1),"",IF(AND(フラグ管理用!G80=2,フラグ管理用!K80&gt;1),"","error")))</f>
        <v/>
      </c>
      <c r="AU80" s="240" t="str">
        <f>IF(C80="","",IF(AND(フラグ管理用!K80=10,ISBLANK(L80)=FALSE),"",IF(AND(フラグ管理用!K80&lt;10,ISBLANK(L80)=TRUE),"","error")))</f>
        <v/>
      </c>
      <c r="AV80" s="211" t="str">
        <f t="shared" si="8"/>
        <v/>
      </c>
      <c r="AW80" s="211" t="str">
        <f t="shared" si="9"/>
        <v/>
      </c>
      <c r="AX80" s="211" t="str">
        <f>IF(C80="","",IF(AND(フラグ管理用!D80=2,フラグ管理用!G80=1),IF(Q80&lt;&gt;0,"error",""),""))</f>
        <v/>
      </c>
      <c r="AY80" s="211" t="str">
        <f>IF(C80="","",IF(フラグ管理用!G80=2,IF(OR(O80&lt;&gt;0,P80&lt;&gt;0,R80&lt;&gt;0),"error",""),""))</f>
        <v/>
      </c>
      <c r="AZ80" s="211" t="str">
        <f t="shared" si="10"/>
        <v/>
      </c>
      <c r="BA80" s="211" t="str">
        <f t="shared" si="11"/>
        <v/>
      </c>
      <c r="BB80" s="211" t="str">
        <f t="shared" si="12"/>
        <v/>
      </c>
      <c r="BC80" s="211" t="str">
        <f>IF(C80="","",IF(フラグ管理用!Y80=2,IF(AND(フラグ管理用!C80=2,フラグ管理用!V80=1),"","error"),""))</f>
        <v/>
      </c>
      <c r="BD80" s="211" t="str">
        <f t="shared" si="13"/>
        <v/>
      </c>
      <c r="BE80" s="211" t="str">
        <f>IF(C80="","",IF(フラグ管理用!Z80=30,"error",IF(AND(フラグ管理用!AI80="事業始期_通常",フラグ管理用!Z80&lt;18),"error",IF(AND(フラグ管理用!AI80="事業始期_補助",フラグ管理用!Z80&lt;15),"error",""))))</f>
        <v/>
      </c>
      <c r="BF80" s="211" t="str">
        <f t="shared" si="14"/>
        <v/>
      </c>
      <c r="BG80" s="211" t="str">
        <f>IF(C80="","",IF(AND(フラグ管理用!AJ80="事業終期_通常",OR(フラグ管理用!AA80&lt;18,フラグ管理用!AA80&gt;29)),"error",IF(AND(フラグ管理用!AJ80="事業終期_R3基金・R4",フラグ管理用!AA80&lt;18),"error","")))</f>
        <v/>
      </c>
      <c r="BH80" s="211" t="str">
        <f>IF(C80="","",IF(VLOOKUP(Z80,―!$X$2:$Y$31,2,FALSE)&lt;=VLOOKUP(AA80,―!$X$2:$Y$31,2,FALSE),"","error"))</f>
        <v/>
      </c>
      <c r="BI80" s="211" t="str">
        <f t="shared" si="15"/>
        <v/>
      </c>
      <c r="BJ80" s="211" t="str">
        <f t="shared" si="18"/>
        <v/>
      </c>
      <c r="BK80" s="211" t="str">
        <f t="shared" si="16"/>
        <v/>
      </c>
      <c r="BL80" s="211" t="str">
        <f>IF(C80="","",IF(AND(フラグ管理用!AK80="予算区分_地単_通常",フラグ管理用!AF80&gt;4),"error",IF(AND(フラグ管理用!AK80="予算区分_地単_協力金等",フラグ管理用!AF80&gt;9),"error",IF(AND(フラグ管理用!AK80="予算区分_補助",フラグ管理用!AF80&lt;9),"error",""))))</f>
        <v/>
      </c>
      <c r="BM80" s="241" t="str">
        <f>フラグ管理用!AO80</f>
        <v/>
      </c>
    </row>
    <row r="81" spans="1:65" x14ac:dyDescent="0.15">
      <c r="A81" s="84">
        <v>60</v>
      </c>
      <c r="B81" s="285"/>
      <c r="C81" s="61"/>
      <c r="D81" s="61"/>
      <c r="E81" s="62"/>
      <c r="F81" s="146" t="str">
        <f>IF(C81="補",VLOOKUP(E81,'事業名一覧 '!$A$3:$C$55,3,FALSE),"")</f>
        <v/>
      </c>
      <c r="G81" s="63"/>
      <c r="H81" s="154"/>
      <c r="I81" s="63"/>
      <c r="J81" s="63"/>
      <c r="K81" s="63"/>
      <c r="L81" s="62"/>
      <c r="M81" s="97" t="str">
        <f t="shared" si="1"/>
        <v/>
      </c>
      <c r="N81" s="97" t="str">
        <f t="shared" si="17"/>
        <v/>
      </c>
      <c r="O81" s="64"/>
      <c r="P81" s="64"/>
      <c r="Q81" s="64"/>
      <c r="R81" s="64"/>
      <c r="S81" s="64"/>
      <c r="T81" s="64"/>
      <c r="U81" s="62"/>
      <c r="V81" s="63"/>
      <c r="W81" s="63"/>
      <c r="X81" s="63"/>
      <c r="Y81" s="61"/>
      <c r="Z81" s="61"/>
      <c r="AA81" s="61"/>
      <c r="AB81" s="230"/>
      <c r="AC81" s="230"/>
      <c r="AD81" s="62"/>
      <c r="AE81" s="62"/>
      <c r="AF81" s="301"/>
      <c r="AG81" s="165"/>
      <c r="AH81" s="274"/>
      <c r="AI81" s="226"/>
      <c r="AJ81" s="293" t="str">
        <f t="shared" si="2"/>
        <v/>
      </c>
      <c r="AK81" s="297" t="str">
        <f>IF(C81="","",IF(AND(フラグ管理用!B81=2,O81&gt;0),"error",IF(AND(フラグ管理用!B81=1,SUM(P81:R81)&gt;0),"error","")))</f>
        <v/>
      </c>
      <c r="AL81" s="289" t="str">
        <f t="shared" si="3"/>
        <v/>
      </c>
      <c r="AM81" s="235" t="str">
        <f t="shared" si="4"/>
        <v/>
      </c>
      <c r="AN81" s="211" t="str">
        <f>IF(C81="","",IF(フラグ管理用!AP81=1,"",IF(AND(フラグ管理用!C81=1,フラグ管理用!G81=1),"",IF(AND(フラグ管理用!C81=2,フラグ管理用!D81=1,フラグ管理用!G81=1),"",IF(AND(フラグ管理用!C81=2,フラグ管理用!D81=2),"","error")))))</f>
        <v/>
      </c>
      <c r="AO81" s="240" t="str">
        <f t="shared" si="5"/>
        <v/>
      </c>
      <c r="AP81" s="240" t="str">
        <f t="shared" si="6"/>
        <v/>
      </c>
      <c r="AQ81" s="240" t="str">
        <f>IF(C81="","",IF(AND(フラグ管理用!B81=1,フラグ管理用!I81&gt;0),"",IF(AND(フラグ管理用!B81=2,フラグ管理用!I81&gt;14),"","error")))</f>
        <v/>
      </c>
      <c r="AR81" s="240" t="str">
        <f>IF(C81="","",IF(PRODUCT(フラグ管理用!H81:J81)=0,"error",""))</f>
        <v/>
      </c>
      <c r="AS81" s="240" t="str">
        <f t="shared" si="7"/>
        <v/>
      </c>
      <c r="AT81" s="240" t="str">
        <f>IF(C81="","",IF(AND(フラグ管理用!G81=1,フラグ管理用!K81=1),"",IF(AND(フラグ管理用!G81=2,フラグ管理用!K81&gt;1),"","error")))</f>
        <v/>
      </c>
      <c r="AU81" s="240" t="str">
        <f>IF(C81="","",IF(AND(フラグ管理用!K81=10,ISBLANK(L81)=FALSE),"",IF(AND(フラグ管理用!K81&lt;10,ISBLANK(L81)=TRUE),"","error")))</f>
        <v/>
      </c>
      <c r="AV81" s="211" t="str">
        <f t="shared" si="8"/>
        <v/>
      </c>
      <c r="AW81" s="211" t="str">
        <f t="shared" si="9"/>
        <v/>
      </c>
      <c r="AX81" s="211" t="str">
        <f>IF(C81="","",IF(AND(フラグ管理用!D81=2,フラグ管理用!G81=1),IF(Q81&lt;&gt;0,"error",""),""))</f>
        <v/>
      </c>
      <c r="AY81" s="211" t="str">
        <f>IF(C81="","",IF(フラグ管理用!G81=2,IF(OR(O81&lt;&gt;0,P81&lt;&gt;0,R81&lt;&gt;0),"error",""),""))</f>
        <v/>
      </c>
      <c r="AZ81" s="211" t="str">
        <f t="shared" si="10"/>
        <v/>
      </c>
      <c r="BA81" s="211" t="str">
        <f t="shared" si="11"/>
        <v/>
      </c>
      <c r="BB81" s="211" t="str">
        <f t="shared" si="12"/>
        <v/>
      </c>
      <c r="BC81" s="211" t="str">
        <f>IF(C81="","",IF(フラグ管理用!Y81=2,IF(AND(フラグ管理用!C81=2,フラグ管理用!V81=1),"","error"),""))</f>
        <v/>
      </c>
      <c r="BD81" s="211" t="str">
        <f t="shared" si="13"/>
        <v/>
      </c>
      <c r="BE81" s="211" t="str">
        <f>IF(C81="","",IF(フラグ管理用!Z81=30,"error",IF(AND(フラグ管理用!AI81="事業始期_通常",フラグ管理用!Z81&lt;18),"error",IF(AND(フラグ管理用!AI81="事業始期_補助",フラグ管理用!Z81&lt;15),"error",""))))</f>
        <v/>
      </c>
      <c r="BF81" s="211" t="str">
        <f t="shared" si="14"/>
        <v/>
      </c>
      <c r="BG81" s="211" t="str">
        <f>IF(C81="","",IF(AND(フラグ管理用!AJ81="事業終期_通常",OR(フラグ管理用!AA81&lt;18,フラグ管理用!AA81&gt;29)),"error",IF(AND(フラグ管理用!AJ81="事業終期_R3基金・R4",フラグ管理用!AA81&lt;18),"error","")))</f>
        <v/>
      </c>
      <c r="BH81" s="211" t="str">
        <f>IF(C81="","",IF(VLOOKUP(Z81,―!$X$2:$Y$31,2,FALSE)&lt;=VLOOKUP(AA81,―!$X$2:$Y$31,2,FALSE),"","error"))</f>
        <v/>
      </c>
      <c r="BI81" s="211" t="str">
        <f t="shared" si="15"/>
        <v/>
      </c>
      <c r="BJ81" s="211" t="str">
        <f t="shared" si="18"/>
        <v/>
      </c>
      <c r="BK81" s="211" t="str">
        <f t="shared" si="16"/>
        <v/>
      </c>
      <c r="BL81" s="211" t="str">
        <f>IF(C81="","",IF(AND(フラグ管理用!AK81="予算区分_地単_通常",フラグ管理用!AF81&gt;4),"error",IF(AND(フラグ管理用!AK81="予算区分_地単_協力金等",フラグ管理用!AF81&gt;9),"error",IF(AND(フラグ管理用!AK81="予算区分_補助",フラグ管理用!AF81&lt;9),"error",""))))</f>
        <v/>
      </c>
      <c r="BM81" s="241" t="str">
        <f>フラグ管理用!AO81</f>
        <v/>
      </c>
    </row>
    <row r="82" spans="1:65" x14ac:dyDescent="0.15">
      <c r="A82" s="84">
        <v>61</v>
      </c>
      <c r="B82" s="285"/>
      <c r="C82" s="61"/>
      <c r="D82" s="61"/>
      <c r="E82" s="62"/>
      <c r="F82" s="146" t="str">
        <f>IF(C82="補",VLOOKUP(E82,'事業名一覧 '!$A$3:$C$55,3,FALSE),"")</f>
        <v/>
      </c>
      <c r="G82" s="63"/>
      <c r="H82" s="154"/>
      <c r="I82" s="63"/>
      <c r="J82" s="63"/>
      <c r="K82" s="63"/>
      <c r="L82" s="62"/>
      <c r="M82" s="97" t="str">
        <f t="shared" si="1"/>
        <v/>
      </c>
      <c r="N82" s="97" t="str">
        <f t="shared" si="17"/>
        <v/>
      </c>
      <c r="O82" s="64"/>
      <c r="P82" s="64"/>
      <c r="Q82" s="64"/>
      <c r="R82" s="64"/>
      <c r="S82" s="64"/>
      <c r="T82" s="64"/>
      <c r="U82" s="62"/>
      <c r="V82" s="63"/>
      <c r="W82" s="63"/>
      <c r="X82" s="63"/>
      <c r="Y82" s="61"/>
      <c r="Z82" s="61"/>
      <c r="AA82" s="61"/>
      <c r="AB82" s="230"/>
      <c r="AC82" s="230"/>
      <c r="AD82" s="62"/>
      <c r="AE82" s="62"/>
      <c r="AF82" s="301"/>
      <c r="AG82" s="165"/>
      <c r="AH82" s="274"/>
      <c r="AI82" s="226"/>
      <c r="AJ82" s="293" t="str">
        <f t="shared" si="2"/>
        <v/>
      </c>
      <c r="AK82" s="297" t="str">
        <f>IF(C82="","",IF(AND(フラグ管理用!B82=2,O82&gt;0),"error",IF(AND(フラグ管理用!B82=1,SUM(P82:R82)&gt;0),"error","")))</f>
        <v/>
      </c>
      <c r="AL82" s="289" t="str">
        <f t="shared" si="3"/>
        <v/>
      </c>
      <c r="AM82" s="235" t="str">
        <f t="shared" si="4"/>
        <v/>
      </c>
      <c r="AN82" s="211" t="str">
        <f>IF(C82="","",IF(フラグ管理用!AP82=1,"",IF(AND(フラグ管理用!C82=1,フラグ管理用!G82=1),"",IF(AND(フラグ管理用!C82=2,フラグ管理用!D82=1,フラグ管理用!G82=1),"",IF(AND(フラグ管理用!C82=2,フラグ管理用!D82=2),"","error")))))</f>
        <v/>
      </c>
      <c r="AO82" s="240" t="str">
        <f t="shared" si="5"/>
        <v/>
      </c>
      <c r="AP82" s="240" t="str">
        <f t="shared" si="6"/>
        <v/>
      </c>
      <c r="AQ82" s="240" t="str">
        <f>IF(C82="","",IF(AND(フラグ管理用!B82=1,フラグ管理用!I82&gt;0),"",IF(AND(フラグ管理用!B82=2,フラグ管理用!I82&gt;14),"","error")))</f>
        <v/>
      </c>
      <c r="AR82" s="240" t="str">
        <f>IF(C82="","",IF(PRODUCT(フラグ管理用!H82:J82)=0,"error",""))</f>
        <v/>
      </c>
      <c r="AS82" s="240" t="str">
        <f t="shared" si="7"/>
        <v/>
      </c>
      <c r="AT82" s="240" t="str">
        <f>IF(C82="","",IF(AND(フラグ管理用!G82=1,フラグ管理用!K82=1),"",IF(AND(フラグ管理用!G82=2,フラグ管理用!K82&gt;1),"","error")))</f>
        <v/>
      </c>
      <c r="AU82" s="240" t="str">
        <f>IF(C82="","",IF(AND(フラグ管理用!K82=10,ISBLANK(L82)=FALSE),"",IF(AND(フラグ管理用!K82&lt;10,ISBLANK(L82)=TRUE),"","error")))</f>
        <v/>
      </c>
      <c r="AV82" s="211" t="str">
        <f t="shared" si="8"/>
        <v/>
      </c>
      <c r="AW82" s="211" t="str">
        <f t="shared" si="9"/>
        <v/>
      </c>
      <c r="AX82" s="211" t="str">
        <f>IF(C82="","",IF(AND(フラグ管理用!D82=2,フラグ管理用!G82=1),IF(Q82&lt;&gt;0,"error",""),""))</f>
        <v/>
      </c>
      <c r="AY82" s="211" t="str">
        <f>IF(C82="","",IF(フラグ管理用!G82=2,IF(OR(O82&lt;&gt;0,P82&lt;&gt;0,R82&lt;&gt;0),"error",""),""))</f>
        <v/>
      </c>
      <c r="AZ82" s="211" t="str">
        <f t="shared" si="10"/>
        <v/>
      </c>
      <c r="BA82" s="211" t="str">
        <f t="shared" si="11"/>
        <v/>
      </c>
      <c r="BB82" s="211" t="str">
        <f t="shared" si="12"/>
        <v/>
      </c>
      <c r="BC82" s="211" t="str">
        <f>IF(C82="","",IF(フラグ管理用!Y82=2,IF(AND(フラグ管理用!C82=2,フラグ管理用!V82=1),"","error"),""))</f>
        <v/>
      </c>
      <c r="BD82" s="211" t="str">
        <f t="shared" si="13"/>
        <v/>
      </c>
      <c r="BE82" s="211" t="str">
        <f>IF(C82="","",IF(フラグ管理用!Z82=30,"error",IF(AND(フラグ管理用!AI82="事業始期_通常",フラグ管理用!Z82&lt;18),"error",IF(AND(フラグ管理用!AI82="事業始期_補助",フラグ管理用!Z82&lt;15),"error",""))))</f>
        <v/>
      </c>
      <c r="BF82" s="211" t="str">
        <f t="shared" si="14"/>
        <v/>
      </c>
      <c r="BG82" s="211" t="str">
        <f>IF(C82="","",IF(AND(フラグ管理用!AJ82="事業終期_通常",OR(フラグ管理用!AA82&lt;18,フラグ管理用!AA82&gt;29)),"error",IF(AND(フラグ管理用!AJ82="事業終期_R3基金・R4",フラグ管理用!AA82&lt;18),"error","")))</f>
        <v/>
      </c>
      <c r="BH82" s="211" t="str">
        <f>IF(C82="","",IF(VLOOKUP(Z82,―!$X$2:$Y$31,2,FALSE)&lt;=VLOOKUP(AA82,―!$X$2:$Y$31,2,FALSE),"","error"))</f>
        <v/>
      </c>
      <c r="BI82" s="211" t="str">
        <f t="shared" si="15"/>
        <v/>
      </c>
      <c r="BJ82" s="211" t="str">
        <f t="shared" si="18"/>
        <v/>
      </c>
      <c r="BK82" s="211" t="str">
        <f t="shared" si="16"/>
        <v/>
      </c>
      <c r="BL82" s="211" t="str">
        <f>IF(C82="","",IF(AND(フラグ管理用!AK82="予算区分_地単_通常",フラグ管理用!AF82&gt;4),"error",IF(AND(フラグ管理用!AK82="予算区分_地単_協力金等",フラグ管理用!AF82&gt;9),"error",IF(AND(フラグ管理用!AK82="予算区分_補助",フラグ管理用!AF82&lt;9),"error",""))))</f>
        <v/>
      </c>
      <c r="BM82" s="241" t="str">
        <f>フラグ管理用!AO82</f>
        <v/>
      </c>
    </row>
    <row r="83" spans="1:65" x14ac:dyDescent="0.15">
      <c r="A83" s="84">
        <v>62</v>
      </c>
      <c r="B83" s="285"/>
      <c r="C83" s="61"/>
      <c r="D83" s="61"/>
      <c r="E83" s="62"/>
      <c r="F83" s="146" t="str">
        <f>IF(C83="補",VLOOKUP(E83,'事業名一覧 '!$A$3:$C$55,3,FALSE),"")</f>
        <v/>
      </c>
      <c r="G83" s="63"/>
      <c r="H83" s="154"/>
      <c r="I83" s="63"/>
      <c r="J83" s="63"/>
      <c r="K83" s="63"/>
      <c r="L83" s="62"/>
      <c r="M83" s="97" t="str">
        <f t="shared" si="1"/>
        <v/>
      </c>
      <c r="N83" s="97" t="str">
        <f t="shared" si="17"/>
        <v/>
      </c>
      <c r="O83" s="64"/>
      <c r="P83" s="64"/>
      <c r="Q83" s="64"/>
      <c r="R83" s="64"/>
      <c r="S83" s="64"/>
      <c r="T83" s="64"/>
      <c r="U83" s="62"/>
      <c r="V83" s="63"/>
      <c r="W83" s="63"/>
      <c r="X83" s="63"/>
      <c r="Y83" s="61"/>
      <c r="Z83" s="61"/>
      <c r="AA83" s="61"/>
      <c r="AB83" s="230"/>
      <c r="AC83" s="230"/>
      <c r="AD83" s="62"/>
      <c r="AE83" s="62"/>
      <c r="AF83" s="301"/>
      <c r="AG83" s="165"/>
      <c r="AH83" s="274"/>
      <c r="AI83" s="226"/>
      <c r="AJ83" s="293" t="str">
        <f t="shared" si="2"/>
        <v/>
      </c>
      <c r="AK83" s="297" t="str">
        <f>IF(C83="","",IF(AND(フラグ管理用!B83=2,O83&gt;0),"error",IF(AND(フラグ管理用!B83=1,SUM(P83:R83)&gt;0),"error","")))</f>
        <v/>
      </c>
      <c r="AL83" s="289" t="str">
        <f t="shared" si="3"/>
        <v/>
      </c>
      <c r="AM83" s="235" t="str">
        <f t="shared" si="4"/>
        <v/>
      </c>
      <c r="AN83" s="211" t="str">
        <f>IF(C83="","",IF(フラグ管理用!AP83=1,"",IF(AND(フラグ管理用!C83=1,フラグ管理用!G83=1),"",IF(AND(フラグ管理用!C83=2,フラグ管理用!D83=1,フラグ管理用!G83=1),"",IF(AND(フラグ管理用!C83=2,フラグ管理用!D83=2),"","error")))))</f>
        <v/>
      </c>
      <c r="AO83" s="240" t="str">
        <f t="shared" si="5"/>
        <v/>
      </c>
      <c r="AP83" s="240" t="str">
        <f t="shared" si="6"/>
        <v/>
      </c>
      <c r="AQ83" s="240" t="str">
        <f>IF(C83="","",IF(AND(フラグ管理用!B83=1,フラグ管理用!I83&gt;0),"",IF(AND(フラグ管理用!B83=2,フラグ管理用!I83&gt;14),"","error")))</f>
        <v/>
      </c>
      <c r="AR83" s="240" t="str">
        <f>IF(C83="","",IF(PRODUCT(フラグ管理用!H83:J83)=0,"error",""))</f>
        <v/>
      </c>
      <c r="AS83" s="240" t="str">
        <f t="shared" si="7"/>
        <v/>
      </c>
      <c r="AT83" s="240" t="str">
        <f>IF(C83="","",IF(AND(フラグ管理用!G83=1,フラグ管理用!K83=1),"",IF(AND(フラグ管理用!G83=2,フラグ管理用!K83&gt;1),"","error")))</f>
        <v/>
      </c>
      <c r="AU83" s="240" t="str">
        <f>IF(C83="","",IF(AND(フラグ管理用!K83=10,ISBLANK(L83)=FALSE),"",IF(AND(フラグ管理用!K83&lt;10,ISBLANK(L83)=TRUE),"","error")))</f>
        <v/>
      </c>
      <c r="AV83" s="211" t="str">
        <f t="shared" si="8"/>
        <v/>
      </c>
      <c r="AW83" s="211" t="str">
        <f t="shared" si="9"/>
        <v/>
      </c>
      <c r="AX83" s="211" t="str">
        <f>IF(C83="","",IF(AND(フラグ管理用!D83=2,フラグ管理用!G83=1),IF(Q83&lt;&gt;0,"error",""),""))</f>
        <v/>
      </c>
      <c r="AY83" s="211" t="str">
        <f>IF(C83="","",IF(フラグ管理用!G83=2,IF(OR(O83&lt;&gt;0,P83&lt;&gt;0,R83&lt;&gt;0),"error",""),""))</f>
        <v/>
      </c>
      <c r="AZ83" s="211" t="str">
        <f t="shared" si="10"/>
        <v/>
      </c>
      <c r="BA83" s="211" t="str">
        <f t="shared" si="11"/>
        <v/>
      </c>
      <c r="BB83" s="211" t="str">
        <f t="shared" si="12"/>
        <v/>
      </c>
      <c r="BC83" s="211" t="str">
        <f>IF(C83="","",IF(フラグ管理用!Y83=2,IF(AND(フラグ管理用!C83=2,フラグ管理用!V83=1),"","error"),""))</f>
        <v/>
      </c>
      <c r="BD83" s="211" t="str">
        <f t="shared" si="13"/>
        <v/>
      </c>
      <c r="BE83" s="211" t="str">
        <f>IF(C83="","",IF(フラグ管理用!Z83=30,"error",IF(AND(フラグ管理用!AI83="事業始期_通常",フラグ管理用!Z83&lt;18),"error",IF(AND(フラグ管理用!AI83="事業始期_補助",フラグ管理用!Z83&lt;15),"error",""))))</f>
        <v/>
      </c>
      <c r="BF83" s="211" t="str">
        <f t="shared" si="14"/>
        <v/>
      </c>
      <c r="BG83" s="211" t="str">
        <f>IF(C83="","",IF(AND(フラグ管理用!AJ83="事業終期_通常",OR(フラグ管理用!AA83&lt;18,フラグ管理用!AA83&gt;29)),"error",IF(AND(フラグ管理用!AJ83="事業終期_R3基金・R4",フラグ管理用!AA83&lt;18),"error","")))</f>
        <v/>
      </c>
      <c r="BH83" s="211" t="str">
        <f>IF(C83="","",IF(VLOOKUP(Z83,―!$X$2:$Y$31,2,FALSE)&lt;=VLOOKUP(AA83,―!$X$2:$Y$31,2,FALSE),"","error"))</f>
        <v/>
      </c>
      <c r="BI83" s="211" t="str">
        <f t="shared" si="15"/>
        <v/>
      </c>
      <c r="BJ83" s="211" t="str">
        <f t="shared" si="18"/>
        <v/>
      </c>
      <c r="BK83" s="211" t="str">
        <f t="shared" si="16"/>
        <v/>
      </c>
      <c r="BL83" s="211" t="str">
        <f>IF(C83="","",IF(AND(フラグ管理用!AK83="予算区分_地単_通常",フラグ管理用!AF83&gt;4),"error",IF(AND(フラグ管理用!AK83="予算区分_地単_協力金等",フラグ管理用!AF83&gt;9),"error",IF(AND(フラグ管理用!AK83="予算区分_補助",フラグ管理用!AF83&lt;9),"error",""))))</f>
        <v/>
      </c>
      <c r="BM83" s="241" t="str">
        <f>フラグ管理用!AO83</f>
        <v/>
      </c>
    </row>
    <row r="84" spans="1:65" x14ac:dyDescent="0.15">
      <c r="A84" s="84">
        <v>63</v>
      </c>
      <c r="B84" s="285"/>
      <c r="C84" s="61"/>
      <c r="D84" s="61"/>
      <c r="E84" s="62"/>
      <c r="F84" s="146" t="str">
        <f>IF(C84="補",VLOOKUP(E84,'事業名一覧 '!$A$3:$C$55,3,FALSE),"")</f>
        <v/>
      </c>
      <c r="G84" s="63"/>
      <c r="H84" s="154"/>
      <c r="I84" s="63"/>
      <c r="J84" s="63"/>
      <c r="K84" s="63"/>
      <c r="L84" s="62"/>
      <c r="M84" s="97" t="str">
        <f t="shared" si="1"/>
        <v/>
      </c>
      <c r="N84" s="97" t="str">
        <f t="shared" si="17"/>
        <v/>
      </c>
      <c r="O84" s="64"/>
      <c r="P84" s="64"/>
      <c r="Q84" s="64"/>
      <c r="R84" s="64"/>
      <c r="S84" s="64"/>
      <c r="T84" s="64"/>
      <c r="U84" s="62"/>
      <c r="V84" s="63"/>
      <c r="W84" s="63"/>
      <c r="X84" s="63"/>
      <c r="Y84" s="61"/>
      <c r="Z84" s="61"/>
      <c r="AA84" s="61"/>
      <c r="AB84" s="230"/>
      <c r="AC84" s="230"/>
      <c r="AD84" s="62"/>
      <c r="AE84" s="62"/>
      <c r="AF84" s="301"/>
      <c r="AG84" s="165"/>
      <c r="AH84" s="274"/>
      <c r="AI84" s="226"/>
      <c r="AJ84" s="293" t="str">
        <f t="shared" si="2"/>
        <v/>
      </c>
      <c r="AK84" s="297" t="str">
        <f>IF(C84="","",IF(AND(フラグ管理用!B84=2,O84&gt;0),"error",IF(AND(フラグ管理用!B84=1,SUM(P84:R84)&gt;0),"error","")))</f>
        <v/>
      </c>
      <c r="AL84" s="289" t="str">
        <f t="shared" si="3"/>
        <v/>
      </c>
      <c r="AM84" s="235" t="str">
        <f t="shared" si="4"/>
        <v/>
      </c>
      <c r="AN84" s="211" t="str">
        <f>IF(C84="","",IF(フラグ管理用!AP84=1,"",IF(AND(フラグ管理用!C84=1,フラグ管理用!G84=1),"",IF(AND(フラグ管理用!C84=2,フラグ管理用!D84=1,フラグ管理用!G84=1),"",IF(AND(フラグ管理用!C84=2,フラグ管理用!D84=2),"","error")))))</f>
        <v/>
      </c>
      <c r="AO84" s="240" t="str">
        <f t="shared" si="5"/>
        <v/>
      </c>
      <c r="AP84" s="240" t="str">
        <f t="shared" si="6"/>
        <v/>
      </c>
      <c r="AQ84" s="240" t="str">
        <f>IF(C84="","",IF(AND(フラグ管理用!B84=1,フラグ管理用!I84&gt;0),"",IF(AND(フラグ管理用!B84=2,フラグ管理用!I84&gt;14),"","error")))</f>
        <v/>
      </c>
      <c r="AR84" s="240" t="str">
        <f>IF(C84="","",IF(PRODUCT(フラグ管理用!H84:J84)=0,"error",""))</f>
        <v/>
      </c>
      <c r="AS84" s="240" t="str">
        <f t="shared" si="7"/>
        <v/>
      </c>
      <c r="AT84" s="240" t="str">
        <f>IF(C84="","",IF(AND(フラグ管理用!G84=1,フラグ管理用!K84=1),"",IF(AND(フラグ管理用!G84=2,フラグ管理用!K84&gt;1),"","error")))</f>
        <v/>
      </c>
      <c r="AU84" s="240" t="str">
        <f>IF(C84="","",IF(AND(フラグ管理用!K84=10,ISBLANK(L84)=FALSE),"",IF(AND(フラグ管理用!K84&lt;10,ISBLANK(L84)=TRUE),"","error")))</f>
        <v/>
      </c>
      <c r="AV84" s="211" t="str">
        <f t="shared" si="8"/>
        <v/>
      </c>
      <c r="AW84" s="211" t="str">
        <f t="shared" si="9"/>
        <v/>
      </c>
      <c r="AX84" s="211" t="str">
        <f>IF(C84="","",IF(AND(フラグ管理用!D84=2,フラグ管理用!G84=1),IF(Q84&lt;&gt;0,"error",""),""))</f>
        <v/>
      </c>
      <c r="AY84" s="211" t="str">
        <f>IF(C84="","",IF(フラグ管理用!G84=2,IF(OR(O84&lt;&gt;0,P84&lt;&gt;0,R84&lt;&gt;0),"error",""),""))</f>
        <v/>
      </c>
      <c r="AZ84" s="211" t="str">
        <f t="shared" si="10"/>
        <v/>
      </c>
      <c r="BA84" s="211" t="str">
        <f t="shared" si="11"/>
        <v/>
      </c>
      <c r="BB84" s="211" t="str">
        <f t="shared" si="12"/>
        <v/>
      </c>
      <c r="BC84" s="211" t="str">
        <f>IF(C84="","",IF(フラグ管理用!Y84=2,IF(AND(フラグ管理用!C84=2,フラグ管理用!V84=1),"","error"),""))</f>
        <v/>
      </c>
      <c r="BD84" s="211" t="str">
        <f t="shared" si="13"/>
        <v/>
      </c>
      <c r="BE84" s="211" t="str">
        <f>IF(C84="","",IF(フラグ管理用!Z84=30,"error",IF(AND(フラグ管理用!AI84="事業始期_通常",フラグ管理用!Z84&lt;18),"error",IF(AND(フラグ管理用!AI84="事業始期_補助",フラグ管理用!Z84&lt;15),"error",""))))</f>
        <v/>
      </c>
      <c r="BF84" s="211" t="str">
        <f t="shared" si="14"/>
        <v/>
      </c>
      <c r="BG84" s="211" t="str">
        <f>IF(C84="","",IF(AND(フラグ管理用!AJ84="事業終期_通常",OR(フラグ管理用!AA84&lt;18,フラグ管理用!AA84&gt;29)),"error",IF(AND(フラグ管理用!AJ84="事業終期_R3基金・R4",フラグ管理用!AA84&lt;18),"error","")))</f>
        <v/>
      </c>
      <c r="BH84" s="211" t="str">
        <f>IF(C84="","",IF(VLOOKUP(Z84,―!$X$2:$Y$31,2,FALSE)&lt;=VLOOKUP(AA84,―!$X$2:$Y$31,2,FALSE),"","error"))</f>
        <v/>
      </c>
      <c r="BI84" s="211" t="str">
        <f t="shared" si="15"/>
        <v/>
      </c>
      <c r="BJ84" s="211" t="str">
        <f t="shared" si="18"/>
        <v/>
      </c>
      <c r="BK84" s="211" t="str">
        <f t="shared" si="16"/>
        <v/>
      </c>
      <c r="BL84" s="211" t="str">
        <f>IF(C84="","",IF(AND(フラグ管理用!AK84="予算区分_地単_通常",フラグ管理用!AF84&gt;4),"error",IF(AND(フラグ管理用!AK84="予算区分_地単_協力金等",フラグ管理用!AF84&gt;9),"error",IF(AND(フラグ管理用!AK84="予算区分_補助",フラグ管理用!AF84&lt;9),"error",""))))</f>
        <v/>
      </c>
      <c r="BM84" s="241" t="str">
        <f>フラグ管理用!AO84</f>
        <v/>
      </c>
    </row>
    <row r="85" spans="1:65" x14ac:dyDescent="0.15">
      <c r="A85" s="84">
        <v>64</v>
      </c>
      <c r="B85" s="285"/>
      <c r="C85" s="61"/>
      <c r="D85" s="61"/>
      <c r="E85" s="62"/>
      <c r="F85" s="146" t="str">
        <f>IF(C85="補",VLOOKUP(E85,'事業名一覧 '!$A$3:$C$55,3,FALSE),"")</f>
        <v/>
      </c>
      <c r="G85" s="63"/>
      <c r="H85" s="154"/>
      <c r="I85" s="63"/>
      <c r="J85" s="63"/>
      <c r="K85" s="63"/>
      <c r="L85" s="62"/>
      <c r="M85" s="97" t="str">
        <f t="shared" si="1"/>
        <v/>
      </c>
      <c r="N85" s="97" t="str">
        <f t="shared" si="17"/>
        <v/>
      </c>
      <c r="O85" s="64"/>
      <c r="P85" s="64"/>
      <c r="Q85" s="64"/>
      <c r="R85" s="64"/>
      <c r="S85" s="64"/>
      <c r="T85" s="64"/>
      <c r="U85" s="62"/>
      <c r="V85" s="63"/>
      <c r="W85" s="63"/>
      <c r="X85" s="63"/>
      <c r="Y85" s="61"/>
      <c r="Z85" s="61"/>
      <c r="AA85" s="61"/>
      <c r="AB85" s="230"/>
      <c r="AC85" s="230"/>
      <c r="AD85" s="62"/>
      <c r="AE85" s="62"/>
      <c r="AF85" s="301"/>
      <c r="AG85" s="165"/>
      <c r="AH85" s="274"/>
      <c r="AI85" s="226"/>
      <c r="AJ85" s="293" t="str">
        <f t="shared" si="2"/>
        <v/>
      </c>
      <c r="AK85" s="297" t="str">
        <f>IF(C85="","",IF(AND(フラグ管理用!B85=2,O85&gt;0),"error",IF(AND(フラグ管理用!B85=1,SUM(P85:R85)&gt;0),"error","")))</f>
        <v/>
      </c>
      <c r="AL85" s="289" t="str">
        <f t="shared" si="3"/>
        <v/>
      </c>
      <c r="AM85" s="235" t="str">
        <f t="shared" si="4"/>
        <v/>
      </c>
      <c r="AN85" s="211" t="str">
        <f>IF(C85="","",IF(フラグ管理用!AP85=1,"",IF(AND(フラグ管理用!C85=1,フラグ管理用!G85=1),"",IF(AND(フラグ管理用!C85=2,フラグ管理用!D85=1,フラグ管理用!G85=1),"",IF(AND(フラグ管理用!C85=2,フラグ管理用!D85=2),"","error")))))</f>
        <v/>
      </c>
      <c r="AO85" s="240" t="str">
        <f t="shared" si="5"/>
        <v/>
      </c>
      <c r="AP85" s="240" t="str">
        <f t="shared" si="6"/>
        <v/>
      </c>
      <c r="AQ85" s="240" t="str">
        <f>IF(C85="","",IF(AND(フラグ管理用!B85=1,フラグ管理用!I85&gt;0),"",IF(AND(フラグ管理用!B85=2,フラグ管理用!I85&gt;14),"","error")))</f>
        <v/>
      </c>
      <c r="AR85" s="240" t="str">
        <f>IF(C85="","",IF(PRODUCT(フラグ管理用!H85:J85)=0,"error",""))</f>
        <v/>
      </c>
      <c r="AS85" s="240" t="str">
        <f t="shared" si="7"/>
        <v/>
      </c>
      <c r="AT85" s="240" t="str">
        <f>IF(C85="","",IF(AND(フラグ管理用!G85=1,フラグ管理用!K85=1),"",IF(AND(フラグ管理用!G85=2,フラグ管理用!K85&gt;1),"","error")))</f>
        <v/>
      </c>
      <c r="AU85" s="240" t="str">
        <f>IF(C85="","",IF(AND(フラグ管理用!K85=10,ISBLANK(L85)=FALSE),"",IF(AND(フラグ管理用!K85&lt;10,ISBLANK(L85)=TRUE),"","error")))</f>
        <v/>
      </c>
      <c r="AV85" s="211" t="str">
        <f t="shared" si="8"/>
        <v/>
      </c>
      <c r="AW85" s="211" t="str">
        <f t="shared" si="9"/>
        <v/>
      </c>
      <c r="AX85" s="211" t="str">
        <f>IF(C85="","",IF(AND(フラグ管理用!D85=2,フラグ管理用!G85=1),IF(Q85&lt;&gt;0,"error",""),""))</f>
        <v/>
      </c>
      <c r="AY85" s="211" t="str">
        <f>IF(C85="","",IF(フラグ管理用!G85=2,IF(OR(O85&lt;&gt;0,P85&lt;&gt;0,R85&lt;&gt;0),"error",""),""))</f>
        <v/>
      </c>
      <c r="AZ85" s="211" t="str">
        <f t="shared" si="10"/>
        <v/>
      </c>
      <c r="BA85" s="211" t="str">
        <f t="shared" si="11"/>
        <v/>
      </c>
      <c r="BB85" s="211" t="str">
        <f t="shared" si="12"/>
        <v/>
      </c>
      <c r="BC85" s="211" t="str">
        <f>IF(C85="","",IF(フラグ管理用!Y85=2,IF(AND(フラグ管理用!C85=2,フラグ管理用!V85=1),"","error"),""))</f>
        <v/>
      </c>
      <c r="BD85" s="211" t="str">
        <f t="shared" si="13"/>
        <v/>
      </c>
      <c r="BE85" s="211" t="str">
        <f>IF(C85="","",IF(フラグ管理用!Z85=30,"error",IF(AND(フラグ管理用!AI85="事業始期_通常",フラグ管理用!Z85&lt;18),"error",IF(AND(フラグ管理用!AI85="事業始期_補助",フラグ管理用!Z85&lt;15),"error",""))))</f>
        <v/>
      </c>
      <c r="BF85" s="211" t="str">
        <f t="shared" si="14"/>
        <v/>
      </c>
      <c r="BG85" s="211" t="str">
        <f>IF(C85="","",IF(AND(フラグ管理用!AJ85="事業終期_通常",OR(フラグ管理用!AA85&lt;18,フラグ管理用!AA85&gt;29)),"error",IF(AND(フラグ管理用!AJ85="事業終期_R3基金・R4",フラグ管理用!AA85&lt;18),"error","")))</f>
        <v/>
      </c>
      <c r="BH85" s="211" t="str">
        <f>IF(C85="","",IF(VLOOKUP(Z85,―!$X$2:$Y$31,2,FALSE)&lt;=VLOOKUP(AA85,―!$X$2:$Y$31,2,FALSE),"","error"))</f>
        <v/>
      </c>
      <c r="BI85" s="211" t="str">
        <f t="shared" si="15"/>
        <v/>
      </c>
      <c r="BJ85" s="211" t="str">
        <f t="shared" si="18"/>
        <v/>
      </c>
      <c r="BK85" s="211" t="str">
        <f t="shared" si="16"/>
        <v/>
      </c>
      <c r="BL85" s="211" t="str">
        <f>IF(C85="","",IF(AND(フラグ管理用!AK85="予算区分_地単_通常",フラグ管理用!AF85&gt;4),"error",IF(AND(フラグ管理用!AK85="予算区分_地単_協力金等",フラグ管理用!AF85&gt;9),"error",IF(AND(フラグ管理用!AK85="予算区分_補助",フラグ管理用!AF85&lt;9),"error",""))))</f>
        <v/>
      </c>
      <c r="BM85" s="241" t="str">
        <f>フラグ管理用!AO85</f>
        <v/>
      </c>
    </row>
    <row r="86" spans="1:65" x14ac:dyDescent="0.15">
      <c r="A86" s="84">
        <v>65</v>
      </c>
      <c r="B86" s="285"/>
      <c r="C86" s="61"/>
      <c r="D86" s="61"/>
      <c r="E86" s="62"/>
      <c r="F86" s="146" t="str">
        <f>IF(C86="補",VLOOKUP(E86,'事業名一覧 '!$A$3:$C$55,3,FALSE),"")</f>
        <v/>
      </c>
      <c r="G86" s="63"/>
      <c r="H86" s="154"/>
      <c r="I86" s="63"/>
      <c r="J86" s="63"/>
      <c r="K86" s="63"/>
      <c r="L86" s="62"/>
      <c r="M86" s="97" t="str">
        <f t="shared" ref="M86:M149" si="19">IF(C86="","",SUM(N86,S86,T86))</f>
        <v/>
      </c>
      <c r="N86" s="97" t="str">
        <f t="shared" si="17"/>
        <v/>
      </c>
      <c r="O86" s="64"/>
      <c r="P86" s="64"/>
      <c r="Q86" s="64"/>
      <c r="R86" s="64"/>
      <c r="S86" s="64"/>
      <c r="T86" s="64"/>
      <c r="U86" s="62"/>
      <c r="V86" s="63"/>
      <c r="W86" s="63"/>
      <c r="X86" s="63"/>
      <c r="Y86" s="61"/>
      <c r="Z86" s="61"/>
      <c r="AA86" s="61"/>
      <c r="AB86" s="230"/>
      <c r="AC86" s="230"/>
      <c r="AD86" s="62"/>
      <c r="AE86" s="62"/>
      <c r="AF86" s="301"/>
      <c r="AG86" s="165"/>
      <c r="AH86" s="274"/>
      <c r="AI86" s="226"/>
      <c r="AJ86" s="293" t="str">
        <f t="shared" ref="AJ86:AJ149" si="20">IF(C86="","",IF(B86="","error",""))</f>
        <v/>
      </c>
      <c r="AK86" s="297" t="str">
        <f>IF(C86="","",IF(AND(フラグ管理用!B86=2,O86&gt;0),"error",IF(AND(フラグ管理用!B86=1,SUM(P86:R86)&gt;0),"error","")))</f>
        <v/>
      </c>
      <c r="AL86" s="289" t="str">
        <f t="shared" ref="AL86:AL149" si="21">IF(C86="","",IF(D86="","error",""))</f>
        <v/>
      </c>
      <c r="AM86" s="235" t="str">
        <f t="shared" ref="AM86:AM149" si="22">IF(C86="","",IF(G86="","error",""))</f>
        <v/>
      </c>
      <c r="AN86" s="211" t="str">
        <f>IF(C86="","",IF(フラグ管理用!AP86=1,"",IF(AND(フラグ管理用!C86=1,フラグ管理用!G86=1),"",IF(AND(フラグ管理用!C86=2,フラグ管理用!D86=1,フラグ管理用!G86=1),"",IF(AND(フラグ管理用!C86=2,フラグ管理用!D86=2),"","error")))))</f>
        <v/>
      </c>
      <c r="AO86" s="240" t="str">
        <f t="shared" ref="AO86:AO149" si="23">IF(C86="","",IF(ISERROR(F86)=TRUE,"error",""))</f>
        <v/>
      </c>
      <c r="AP86" s="240" t="str">
        <f t="shared" ref="AP86:AP149" si="24">IF(C86="","",IF(OR(H86="",I86="",J86=""),"error",""))</f>
        <v/>
      </c>
      <c r="AQ86" s="240" t="str">
        <f>IF(C86="","",IF(AND(フラグ管理用!B86=1,フラグ管理用!I86&gt;0),"",IF(AND(フラグ管理用!B86=2,フラグ管理用!I86&gt;14),"","error")))</f>
        <v/>
      </c>
      <c r="AR86" s="240" t="str">
        <f>IF(C86="","",IF(PRODUCT(フラグ管理用!H86:J86)=0,"error",""))</f>
        <v/>
      </c>
      <c r="AS86" s="240" t="str">
        <f t="shared" ref="AS86:AS149" si="25">IF(C86="","",IF(K86="","error",""))</f>
        <v/>
      </c>
      <c r="AT86" s="240" t="str">
        <f>IF(C86="","",IF(AND(フラグ管理用!G86=1,フラグ管理用!K86=1),"",IF(AND(フラグ管理用!G86=2,フラグ管理用!K86&gt;1),"","error")))</f>
        <v/>
      </c>
      <c r="AU86" s="240" t="str">
        <f>IF(C86="","",IF(AND(フラグ管理用!K86=10,ISBLANK(L86)=FALSE),"",IF(AND(フラグ管理用!K86&lt;10,ISBLANK(L86)=TRUE),"","error")))</f>
        <v/>
      </c>
      <c r="AV86" s="211" t="str">
        <f t="shared" ref="AV86:AV149" si="26">IF(C86="","",IF(C86="単",IF(S86&lt;&gt;0,"error",""),""))</f>
        <v/>
      </c>
      <c r="AW86" s="211" t="str">
        <f t="shared" ref="AW86:AW149" si="27">IF(C86="","",IF(D86="－",IF(OR(P86&lt;&gt;0,Q86&lt;&gt;0),"error",""),""))</f>
        <v/>
      </c>
      <c r="AX86" s="211" t="str">
        <f>IF(C86="","",IF(AND(フラグ管理用!D86=2,フラグ管理用!G86=1),IF(Q86&lt;&gt;0,"error",""),""))</f>
        <v/>
      </c>
      <c r="AY86" s="211" t="str">
        <f>IF(C86="","",IF(フラグ管理用!G86=2,IF(OR(O86&lt;&gt;0,P86&lt;&gt;0,R86&lt;&gt;0),"error",""),""))</f>
        <v/>
      </c>
      <c r="AZ86" s="211" t="str">
        <f t="shared" ref="AZ86:AZ149" si="28">IF(C86="","",IF(OR(AND(O86&lt;&gt;0,P86&lt;&gt;0),AND(O86&lt;&gt;0,Q86&lt;&gt;0),AND(O86&lt;&gt;0,R86&lt;&gt;0),AND(P86&lt;&gt;0,Q86&lt;&gt;0),AND(P86&lt;&gt;0,R86&lt;&gt;0),AND(Q86&lt;&gt;0,R86&lt;&gt;0)),"error",""))</f>
        <v/>
      </c>
      <c r="BA86" s="211" t="str">
        <f t="shared" ref="BA86:BA149" si="29">IF(C86="","",IF(N86&gt;0,"","error"))</f>
        <v/>
      </c>
      <c r="BB86" s="211" t="str">
        <f t="shared" ref="BB86:BB149" si="30">IF(C86="","",IF(OR(V86="",W86="",X86="",Y86=""),"error",""))</f>
        <v/>
      </c>
      <c r="BC86" s="211" t="str">
        <f>IF(C86="","",IF(フラグ管理用!Y86=2,IF(AND(フラグ管理用!C86=2,フラグ管理用!V86=1),"","error"),""))</f>
        <v/>
      </c>
      <c r="BD86" s="211" t="str">
        <f t="shared" ref="BD86:BD149" si="31">IF(C86="","",IF(Z86="","error",""))</f>
        <v/>
      </c>
      <c r="BE86" s="211" t="str">
        <f>IF(C86="","",IF(フラグ管理用!Z86=30,"error",IF(AND(フラグ管理用!AI86="事業始期_通常",フラグ管理用!Z86&lt;18),"error",IF(AND(フラグ管理用!AI86="事業始期_補助",フラグ管理用!Z86&lt;15),"error",""))))</f>
        <v/>
      </c>
      <c r="BF86" s="211" t="str">
        <f t="shared" ref="BF86:BF149" si="32">IF(C86="","",IF(AA86="","error",""))</f>
        <v/>
      </c>
      <c r="BG86" s="211" t="str">
        <f>IF(C86="","",IF(AND(フラグ管理用!AJ86="事業終期_通常",OR(フラグ管理用!AA86&lt;18,フラグ管理用!AA86&gt;29)),"error",IF(AND(フラグ管理用!AJ86="事業終期_R3基金・R4",フラグ管理用!AA86&lt;18),"error","")))</f>
        <v/>
      </c>
      <c r="BH86" s="211" t="str">
        <f>IF(C86="","",IF(VLOOKUP(Z86,―!$X$2:$Y$31,2,FALSE)&lt;=VLOOKUP(AA86,―!$X$2:$Y$31,2,FALSE),"","error"))</f>
        <v/>
      </c>
      <c r="BI86" s="211" t="str">
        <f t="shared" ref="BI86:BI149" si="33">IF(C86="","",IF(OR(AB86="",AC86=""),"error",""))</f>
        <v/>
      </c>
      <c r="BJ86" s="211" t="str">
        <f t="shared" si="18"/>
        <v/>
      </c>
      <c r="BK86" s="211" t="str">
        <f t="shared" ref="BK86:BK149" si="34">IF(C86="","",IF(AG86="","error",""))</f>
        <v/>
      </c>
      <c r="BL86" s="211" t="str">
        <f>IF(C86="","",IF(AND(フラグ管理用!AK86="予算区分_地単_通常",フラグ管理用!AF86&gt;4),"error",IF(AND(フラグ管理用!AK86="予算区分_地単_協力金等",フラグ管理用!AF86&gt;9),"error",IF(AND(フラグ管理用!AK86="予算区分_補助",フラグ管理用!AF86&lt;9),"error",""))))</f>
        <v/>
      </c>
      <c r="BM86" s="241" t="str">
        <f>フラグ管理用!AO86</f>
        <v/>
      </c>
    </row>
    <row r="87" spans="1:65" x14ac:dyDescent="0.15">
      <c r="A87" s="84">
        <v>66</v>
      </c>
      <c r="B87" s="285"/>
      <c r="C87" s="61"/>
      <c r="D87" s="61"/>
      <c r="E87" s="62"/>
      <c r="F87" s="146" t="str">
        <f>IF(C87="補",VLOOKUP(E87,'事業名一覧 '!$A$3:$C$55,3,FALSE),"")</f>
        <v/>
      </c>
      <c r="G87" s="63"/>
      <c r="H87" s="154"/>
      <c r="I87" s="63"/>
      <c r="J87" s="63"/>
      <c r="K87" s="63"/>
      <c r="L87" s="62"/>
      <c r="M87" s="97" t="str">
        <f t="shared" si="19"/>
        <v/>
      </c>
      <c r="N87" s="97" t="str">
        <f t="shared" ref="N87:N150" si="35">IF(C87="","",SUM(O87:R87))</f>
        <v/>
      </c>
      <c r="O87" s="64"/>
      <c r="P87" s="64"/>
      <c r="Q87" s="64"/>
      <c r="R87" s="64"/>
      <c r="S87" s="64"/>
      <c r="T87" s="64"/>
      <c r="U87" s="62"/>
      <c r="V87" s="63"/>
      <c r="W87" s="63"/>
      <c r="X87" s="63"/>
      <c r="Y87" s="61"/>
      <c r="Z87" s="61"/>
      <c r="AA87" s="61"/>
      <c r="AB87" s="230"/>
      <c r="AC87" s="230"/>
      <c r="AD87" s="62"/>
      <c r="AE87" s="62"/>
      <c r="AF87" s="301"/>
      <c r="AG87" s="165"/>
      <c r="AH87" s="274"/>
      <c r="AI87" s="226"/>
      <c r="AJ87" s="293" t="str">
        <f t="shared" si="20"/>
        <v/>
      </c>
      <c r="AK87" s="297" t="str">
        <f>IF(C87="","",IF(AND(フラグ管理用!B87=2,O87&gt;0),"error",IF(AND(フラグ管理用!B87=1,SUM(P87:R87)&gt;0),"error","")))</f>
        <v/>
      </c>
      <c r="AL87" s="289" t="str">
        <f t="shared" si="21"/>
        <v/>
      </c>
      <c r="AM87" s="235" t="str">
        <f t="shared" si="22"/>
        <v/>
      </c>
      <c r="AN87" s="211" t="str">
        <f>IF(C87="","",IF(フラグ管理用!AP87=1,"",IF(AND(フラグ管理用!C87=1,フラグ管理用!G87=1),"",IF(AND(フラグ管理用!C87=2,フラグ管理用!D87=1,フラグ管理用!G87=1),"",IF(AND(フラグ管理用!C87=2,フラグ管理用!D87=2),"","error")))))</f>
        <v/>
      </c>
      <c r="AO87" s="240" t="str">
        <f t="shared" si="23"/>
        <v/>
      </c>
      <c r="AP87" s="240" t="str">
        <f t="shared" si="24"/>
        <v/>
      </c>
      <c r="AQ87" s="240" t="str">
        <f>IF(C87="","",IF(AND(フラグ管理用!B87=1,フラグ管理用!I87&gt;0),"",IF(AND(フラグ管理用!B87=2,フラグ管理用!I87&gt;14),"","error")))</f>
        <v/>
      </c>
      <c r="AR87" s="240" t="str">
        <f>IF(C87="","",IF(PRODUCT(フラグ管理用!H87:J87)=0,"error",""))</f>
        <v/>
      </c>
      <c r="AS87" s="240" t="str">
        <f t="shared" si="25"/>
        <v/>
      </c>
      <c r="AT87" s="240" t="str">
        <f>IF(C87="","",IF(AND(フラグ管理用!G87=1,フラグ管理用!K87=1),"",IF(AND(フラグ管理用!G87=2,フラグ管理用!K87&gt;1),"","error")))</f>
        <v/>
      </c>
      <c r="AU87" s="240" t="str">
        <f>IF(C87="","",IF(AND(フラグ管理用!K87=10,ISBLANK(L87)=FALSE),"",IF(AND(フラグ管理用!K87&lt;10,ISBLANK(L87)=TRUE),"","error")))</f>
        <v/>
      </c>
      <c r="AV87" s="211" t="str">
        <f t="shared" si="26"/>
        <v/>
      </c>
      <c r="AW87" s="211" t="str">
        <f t="shared" si="27"/>
        <v/>
      </c>
      <c r="AX87" s="211" t="str">
        <f>IF(C87="","",IF(AND(フラグ管理用!D87=2,フラグ管理用!G87=1),IF(Q87&lt;&gt;0,"error",""),""))</f>
        <v/>
      </c>
      <c r="AY87" s="211" t="str">
        <f>IF(C87="","",IF(フラグ管理用!G87=2,IF(OR(O87&lt;&gt;0,P87&lt;&gt;0,R87&lt;&gt;0),"error",""),""))</f>
        <v/>
      </c>
      <c r="AZ87" s="211" t="str">
        <f t="shared" si="28"/>
        <v/>
      </c>
      <c r="BA87" s="211" t="str">
        <f t="shared" si="29"/>
        <v/>
      </c>
      <c r="BB87" s="211" t="str">
        <f t="shared" si="30"/>
        <v/>
      </c>
      <c r="BC87" s="211" t="str">
        <f>IF(C87="","",IF(フラグ管理用!Y87=2,IF(AND(フラグ管理用!C87=2,フラグ管理用!V87=1),"","error"),""))</f>
        <v/>
      </c>
      <c r="BD87" s="211" t="str">
        <f t="shared" si="31"/>
        <v/>
      </c>
      <c r="BE87" s="211" t="str">
        <f>IF(C87="","",IF(フラグ管理用!Z87=30,"error",IF(AND(フラグ管理用!AI87="事業始期_通常",フラグ管理用!Z87&lt;18),"error",IF(AND(フラグ管理用!AI87="事業始期_補助",フラグ管理用!Z87&lt;15),"error",""))))</f>
        <v/>
      </c>
      <c r="BF87" s="211" t="str">
        <f t="shared" si="32"/>
        <v/>
      </c>
      <c r="BG87" s="211" t="str">
        <f>IF(C87="","",IF(AND(フラグ管理用!AJ87="事業終期_通常",OR(フラグ管理用!AA87&lt;18,フラグ管理用!AA87&gt;29)),"error",IF(AND(フラグ管理用!AJ87="事業終期_R3基金・R4",フラグ管理用!AA87&lt;18),"error","")))</f>
        <v/>
      </c>
      <c r="BH87" s="211" t="str">
        <f>IF(C87="","",IF(VLOOKUP(Z87,―!$X$2:$Y$31,2,FALSE)&lt;=VLOOKUP(AA87,―!$X$2:$Y$31,2,FALSE),"","error"))</f>
        <v/>
      </c>
      <c r="BI87" s="211" t="str">
        <f t="shared" si="33"/>
        <v/>
      </c>
      <c r="BJ87" s="211" t="str">
        <f t="shared" ref="BJ87:BJ150" si="36">IF(C87="","",IF(AND(Y87="－",AA87="R5.4以降",AF87=""),"error",""))</f>
        <v/>
      </c>
      <c r="BK87" s="211" t="str">
        <f t="shared" si="34"/>
        <v/>
      </c>
      <c r="BL87" s="211" t="str">
        <f>IF(C87="","",IF(AND(フラグ管理用!AK87="予算区分_地単_通常",フラグ管理用!AF87&gt;4),"error",IF(AND(フラグ管理用!AK87="予算区分_地単_協力金等",フラグ管理用!AF87&gt;9),"error",IF(AND(フラグ管理用!AK87="予算区分_補助",フラグ管理用!AF87&lt;9),"error",""))))</f>
        <v/>
      </c>
      <c r="BM87" s="241" t="str">
        <f>フラグ管理用!AO87</f>
        <v/>
      </c>
    </row>
    <row r="88" spans="1:65" x14ac:dyDescent="0.15">
      <c r="A88" s="84">
        <v>67</v>
      </c>
      <c r="B88" s="285"/>
      <c r="C88" s="61"/>
      <c r="D88" s="61"/>
      <c r="E88" s="62"/>
      <c r="F88" s="146" t="str">
        <f>IF(C88="補",VLOOKUP(E88,'事業名一覧 '!$A$3:$C$55,3,FALSE),"")</f>
        <v/>
      </c>
      <c r="G88" s="63"/>
      <c r="H88" s="154"/>
      <c r="I88" s="63"/>
      <c r="J88" s="63"/>
      <c r="K88" s="63"/>
      <c r="L88" s="62"/>
      <c r="M88" s="97" t="str">
        <f t="shared" si="19"/>
        <v/>
      </c>
      <c r="N88" s="97" t="str">
        <f t="shared" si="35"/>
        <v/>
      </c>
      <c r="O88" s="64"/>
      <c r="P88" s="64"/>
      <c r="Q88" s="64"/>
      <c r="R88" s="64"/>
      <c r="S88" s="64"/>
      <c r="T88" s="64"/>
      <c r="U88" s="62"/>
      <c r="V88" s="63"/>
      <c r="W88" s="63"/>
      <c r="X88" s="63"/>
      <c r="Y88" s="61"/>
      <c r="Z88" s="61"/>
      <c r="AA88" s="61"/>
      <c r="AB88" s="230"/>
      <c r="AC88" s="230"/>
      <c r="AD88" s="62"/>
      <c r="AE88" s="62"/>
      <c r="AF88" s="301"/>
      <c r="AG88" s="165"/>
      <c r="AH88" s="274"/>
      <c r="AI88" s="226"/>
      <c r="AJ88" s="293" t="str">
        <f t="shared" si="20"/>
        <v/>
      </c>
      <c r="AK88" s="297" t="str">
        <f>IF(C88="","",IF(AND(フラグ管理用!B88=2,O88&gt;0),"error",IF(AND(フラグ管理用!B88=1,SUM(P88:R88)&gt;0),"error","")))</f>
        <v/>
      </c>
      <c r="AL88" s="289" t="str">
        <f t="shared" si="21"/>
        <v/>
      </c>
      <c r="AM88" s="235" t="str">
        <f t="shared" si="22"/>
        <v/>
      </c>
      <c r="AN88" s="211" t="str">
        <f>IF(C88="","",IF(フラグ管理用!AP88=1,"",IF(AND(フラグ管理用!C88=1,フラグ管理用!G88=1),"",IF(AND(フラグ管理用!C88=2,フラグ管理用!D88=1,フラグ管理用!G88=1),"",IF(AND(フラグ管理用!C88=2,フラグ管理用!D88=2),"","error")))))</f>
        <v/>
      </c>
      <c r="AO88" s="240" t="str">
        <f t="shared" si="23"/>
        <v/>
      </c>
      <c r="AP88" s="240" t="str">
        <f t="shared" si="24"/>
        <v/>
      </c>
      <c r="AQ88" s="240" t="str">
        <f>IF(C88="","",IF(AND(フラグ管理用!B88=1,フラグ管理用!I88&gt;0),"",IF(AND(フラグ管理用!B88=2,フラグ管理用!I88&gt;14),"","error")))</f>
        <v/>
      </c>
      <c r="AR88" s="240" t="str">
        <f>IF(C88="","",IF(PRODUCT(フラグ管理用!H88:J88)=0,"error",""))</f>
        <v/>
      </c>
      <c r="AS88" s="240" t="str">
        <f t="shared" si="25"/>
        <v/>
      </c>
      <c r="AT88" s="240" t="str">
        <f>IF(C88="","",IF(AND(フラグ管理用!G88=1,フラグ管理用!K88=1),"",IF(AND(フラグ管理用!G88=2,フラグ管理用!K88&gt;1),"","error")))</f>
        <v/>
      </c>
      <c r="AU88" s="240" t="str">
        <f>IF(C88="","",IF(AND(フラグ管理用!K88=10,ISBLANK(L88)=FALSE),"",IF(AND(フラグ管理用!K88&lt;10,ISBLANK(L88)=TRUE),"","error")))</f>
        <v/>
      </c>
      <c r="AV88" s="211" t="str">
        <f t="shared" si="26"/>
        <v/>
      </c>
      <c r="AW88" s="211" t="str">
        <f t="shared" si="27"/>
        <v/>
      </c>
      <c r="AX88" s="211" t="str">
        <f>IF(C88="","",IF(AND(フラグ管理用!D88=2,フラグ管理用!G88=1),IF(Q88&lt;&gt;0,"error",""),""))</f>
        <v/>
      </c>
      <c r="AY88" s="211" t="str">
        <f>IF(C88="","",IF(フラグ管理用!G88=2,IF(OR(O88&lt;&gt;0,P88&lt;&gt;0,R88&lt;&gt;0),"error",""),""))</f>
        <v/>
      </c>
      <c r="AZ88" s="211" t="str">
        <f t="shared" si="28"/>
        <v/>
      </c>
      <c r="BA88" s="211" t="str">
        <f t="shared" si="29"/>
        <v/>
      </c>
      <c r="BB88" s="211" t="str">
        <f t="shared" si="30"/>
        <v/>
      </c>
      <c r="BC88" s="211" t="str">
        <f>IF(C88="","",IF(フラグ管理用!Y88=2,IF(AND(フラグ管理用!C88=2,フラグ管理用!V88=1),"","error"),""))</f>
        <v/>
      </c>
      <c r="BD88" s="211" t="str">
        <f t="shared" si="31"/>
        <v/>
      </c>
      <c r="BE88" s="211" t="str">
        <f>IF(C88="","",IF(フラグ管理用!Z88=30,"error",IF(AND(フラグ管理用!AI88="事業始期_通常",フラグ管理用!Z88&lt;18),"error",IF(AND(フラグ管理用!AI88="事業始期_補助",フラグ管理用!Z88&lt;15),"error",""))))</f>
        <v/>
      </c>
      <c r="BF88" s="211" t="str">
        <f t="shared" si="32"/>
        <v/>
      </c>
      <c r="BG88" s="211" t="str">
        <f>IF(C88="","",IF(AND(フラグ管理用!AJ88="事業終期_通常",OR(フラグ管理用!AA88&lt;18,フラグ管理用!AA88&gt;29)),"error",IF(AND(フラグ管理用!AJ88="事業終期_R3基金・R4",フラグ管理用!AA88&lt;18),"error","")))</f>
        <v/>
      </c>
      <c r="BH88" s="211" t="str">
        <f>IF(C88="","",IF(VLOOKUP(Z88,―!$X$2:$Y$31,2,FALSE)&lt;=VLOOKUP(AA88,―!$X$2:$Y$31,2,FALSE),"","error"))</f>
        <v/>
      </c>
      <c r="BI88" s="211" t="str">
        <f t="shared" si="33"/>
        <v/>
      </c>
      <c r="BJ88" s="211" t="str">
        <f t="shared" si="36"/>
        <v/>
      </c>
      <c r="BK88" s="211" t="str">
        <f t="shared" si="34"/>
        <v/>
      </c>
      <c r="BL88" s="211" t="str">
        <f>IF(C88="","",IF(AND(フラグ管理用!AK88="予算区分_地単_通常",フラグ管理用!AF88&gt;4),"error",IF(AND(フラグ管理用!AK88="予算区分_地単_協力金等",フラグ管理用!AF88&gt;9),"error",IF(AND(フラグ管理用!AK88="予算区分_補助",フラグ管理用!AF88&lt;9),"error",""))))</f>
        <v/>
      </c>
      <c r="BM88" s="241" t="str">
        <f>フラグ管理用!AO88</f>
        <v/>
      </c>
    </row>
    <row r="89" spans="1:65" x14ac:dyDescent="0.15">
      <c r="A89" s="84">
        <v>68</v>
      </c>
      <c r="B89" s="285"/>
      <c r="C89" s="61"/>
      <c r="D89" s="61"/>
      <c r="E89" s="62"/>
      <c r="F89" s="146" t="str">
        <f>IF(C89="補",VLOOKUP(E89,'事業名一覧 '!$A$3:$C$55,3,FALSE),"")</f>
        <v/>
      </c>
      <c r="G89" s="63"/>
      <c r="H89" s="154"/>
      <c r="I89" s="63"/>
      <c r="J89" s="63"/>
      <c r="K89" s="63"/>
      <c r="L89" s="62"/>
      <c r="M89" s="97" t="str">
        <f t="shared" si="19"/>
        <v/>
      </c>
      <c r="N89" s="97" t="str">
        <f t="shared" si="35"/>
        <v/>
      </c>
      <c r="O89" s="64"/>
      <c r="P89" s="64"/>
      <c r="Q89" s="64"/>
      <c r="R89" s="64"/>
      <c r="S89" s="64"/>
      <c r="T89" s="64"/>
      <c r="U89" s="62"/>
      <c r="V89" s="63"/>
      <c r="W89" s="63"/>
      <c r="X89" s="63"/>
      <c r="Y89" s="61"/>
      <c r="Z89" s="61"/>
      <c r="AA89" s="61"/>
      <c r="AB89" s="230"/>
      <c r="AC89" s="230"/>
      <c r="AD89" s="62"/>
      <c r="AE89" s="62"/>
      <c r="AF89" s="301"/>
      <c r="AG89" s="165"/>
      <c r="AH89" s="274"/>
      <c r="AI89" s="226"/>
      <c r="AJ89" s="293" t="str">
        <f t="shared" si="20"/>
        <v/>
      </c>
      <c r="AK89" s="297" t="str">
        <f>IF(C89="","",IF(AND(フラグ管理用!B89=2,O89&gt;0),"error",IF(AND(フラグ管理用!B89=1,SUM(P89:R89)&gt;0),"error","")))</f>
        <v/>
      </c>
      <c r="AL89" s="289" t="str">
        <f t="shared" si="21"/>
        <v/>
      </c>
      <c r="AM89" s="235" t="str">
        <f t="shared" si="22"/>
        <v/>
      </c>
      <c r="AN89" s="211" t="str">
        <f>IF(C89="","",IF(フラグ管理用!AP89=1,"",IF(AND(フラグ管理用!C89=1,フラグ管理用!G89=1),"",IF(AND(フラグ管理用!C89=2,フラグ管理用!D89=1,フラグ管理用!G89=1),"",IF(AND(フラグ管理用!C89=2,フラグ管理用!D89=2),"","error")))))</f>
        <v/>
      </c>
      <c r="AO89" s="240" t="str">
        <f t="shared" si="23"/>
        <v/>
      </c>
      <c r="AP89" s="240" t="str">
        <f t="shared" si="24"/>
        <v/>
      </c>
      <c r="AQ89" s="240" t="str">
        <f>IF(C89="","",IF(AND(フラグ管理用!B89=1,フラグ管理用!I89&gt;0),"",IF(AND(フラグ管理用!B89=2,フラグ管理用!I89&gt;14),"","error")))</f>
        <v/>
      </c>
      <c r="AR89" s="240" t="str">
        <f>IF(C89="","",IF(PRODUCT(フラグ管理用!H89:J89)=0,"error",""))</f>
        <v/>
      </c>
      <c r="AS89" s="240" t="str">
        <f t="shared" si="25"/>
        <v/>
      </c>
      <c r="AT89" s="240" t="str">
        <f>IF(C89="","",IF(AND(フラグ管理用!G89=1,フラグ管理用!K89=1),"",IF(AND(フラグ管理用!G89=2,フラグ管理用!K89&gt;1),"","error")))</f>
        <v/>
      </c>
      <c r="AU89" s="240" t="str">
        <f>IF(C89="","",IF(AND(フラグ管理用!K89=10,ISBLANK(L89)=FALSE),"",IF(AND(フラグ管理用!K89&lt;10,ISBLANK(L89)=TRUE),"","error")))</f>
        <v/>
      </c>
      <c r="AV89" s="211" t="str">
        <f t="shared" si="26"/>
        <v/>
      </c>
      <c r="AW89" s="211" t="str">
        <f t="shared" si="27"/>
        <v/>
      </c>
      <c r="AX89" s="211" t="str">
        <f>IF(C89="","",IF(AND(フラグ管理用!D89=2,フラグ管理用!G89=1),IF(Q89&lt;&gt;0,"error",""),""))</f>
        <v/>
      </c>
      <c r="AY89" s="211" t="str">
        <f>IF(C89="","",IF(フラグ管理用!G89=2,IF(OR(O89&lt;&gt;0,P89&lt;&gt;0,R89&lt;&gt;0),"error",""),""))</f>
        <v/>
      </c>
      <c r="AZ89" s="211" t="str">
        <f t="shared" si="28"/>
        <v/>
      </c>
      <c r="BA89" s="211" t="str">
        <f t="shared" si="29"/>
        <v/>
      </c>
      <c r="BB89" s="211" t="str">
        <f t="shared" si="30"/>
        <v/>
      </c>
      <c r="BC89" s="211" t="str">
        <f>IF(C89="","",IF(フラグ管理用!Y89=2,IF(AND(フラグ管理用!C89=2,フラグ管理用!V89=1),"","error"),""))</f>
        <v/>
      </c>
      <c r="BD89" s="211" t="str">
        <f t="shared" si="31"/>
        <v/>
      </c>
      <c r="BE89" s="211" t="str">
        <f>IF(C89="","",IF(フラグ管理用!Z89=30,"error",IF(AND(フラグ管理用!AI89="事業始期_通常",フラグ管理用!Z89&lt;18),"error",IF(AND(フラグ管理用!AI89="事業始期_補助",フラグ管理用!Z89&lt;15),"error",""))))</f>
        <v/>
      </c>
      <c r="BF89" s="211" t="str">
        <f t="shared" si="32"/>
        <v/>
      </c>
      <c r="BG89" s="211" t="str">
        <f>IF(C89="","",IF(AND(フラグ管理用!AJ89="事業終期_通常",OR(フラグ管理用!AA89&lt;18,フラグ管理用!AA89&gt;29)),"error",IF(AND(フラグ管理用!AJ89="事業終期_R3基金・R4",フラグ管理用!AA89&lt;18),"error","")))</f>
        <v/>
      </c>
      <c r="BH89" s="211" t="str">
        <f>IF(C89="","",IF(VLOOKUP(Z89,―!$X$2:$Y$31,2,FALSE)&lt;=VLOOKUP(AA89,―!$X$2:$Y$31,2,FALSE),"","error"))</f>
        <v/>
      </c>
      <c r="BI89" s="211" t="str">
        <f t="shared" si="33"/>
        <v/>
      </c>
      <c r="BJ89" s="211" t="str">
        <f t="shared" si="36"/>
        <v/>
      </c>
      <c r="BK89" s="211" t="str">
        <f t="shared" si="34"/>
        <v/>
      </c>
      <c r="BL89" s="211" t="str">
        <f>IF(C89="","",IF(AND(フラグ管理用!AK89="予算区分_地単_通常",フラグ管理用!AF89&gt;4),"error",IF(AND(フラグ管理用!AK89="予算区分_地単_協力金等",フラグ管理用!AF89&gt;9),"error",IF(AND(フラグ管理用!AK89="予算区分_補助",フラグ管理用!AF89&lt;9),"error",""))))</f>
        <v/>
      </c>
      <c r="BM89" s="241" t="str">
        <f>フラグ管理用!AO89</f>
        <v/>
      </c>
    </row>
    <row r="90" spans="1:65" x14ac:dyDescent="0.15">
      <c r="A90" s="84">
        <v>69</v>
      </c>
      <c r="B90" s="285"/>
      <c r="C90" s="61"/>
      <c r="D90" s="61"/>
      <c r="E90" s="62"/>
      <c r="F90" s="146" t="str">
        <f>IF(C90="補",VLOOKUP(E90,'事業名一覧 '!$A$3:$C$55,3,FALSE),"")</f>
        <v/>
      </c>
      <c r="G90" s="63"/>
      <c r="H90" s="154"/>
      <c r="I90" s="63"/>
      <c r="J90" s="63"/>
      <c r="K90" s="63"/>
      <c r="L90" s="62"/>
      <c r="M90" s="97" t="str">
        <f t="shared" si="19"/>
        <v/>
      </c>
      <c r="N90" s="97" t="str">
        <f t="shared" si="35"/>
        <v/>
      </c>
      <c r="O90" s="64"/>
      <c r="P90" s="64"/>
      <c r="Q90" s="64"/>
      <c r="R90" s="64"/>
      <c r="S90" s="64"/>
      <c r="T90" s="64"/>
      <c r="U90" s="62"/>
      <c r="V90" s="63"/>
      <c r="W90" s="63"/>
      <c r="X90" s="63"/>
      <c r="Y90" s="61"/>
      <c r="Z90" s="61"/>
      <c r="AA90" s="61"/>
      <c r="AB90" s="230"/>
      <c r="AC90" s="230"/>
      <c r="AD90" s="62"/>
      <c r="AE90" s="62"/>
      <c r="AF90" s="301"/>
      <c r="AG90" s="165"/>
      <c r="AH90" s="274"/>
      <c r="AI90" s="226"/>
      <c r="AJ90" s="293" t="str">
        <f t="shared" si="20"/>
        <v/>
      </c>
      <c r="AK90" s="297" t="str">
        <f>IF(C90="","",IF(AND(フラグ管理用!B90=2,O90&gt;0),"error",IF(AND(フラグ管理用!B90=1,SUM(P90:R90)&gt;0),"error","")))</f>
        <v/>
      </c>
      <c r="AL90" s="289" t="str">
        <f t="shared" si="21"/>
        <v/>
      </c>
      <c r="AM90" s="235" t="str">
        <f t="shared" si="22"/>
        <v/>
      </c>
      <c r="AN90" s="211" t="str">
        <f>IF(C90="","",IF(フラグ管理用!AP90=1,"",IF(AND(フラグ管理用!C90=1,フラグ管理用!G90=1),"",IF(AND(フラグ管理用!C90=2,フラグ管理用!D90=1,フラグ管理用!G90=1),"",IF(AND(フラグ管理用!C90=2,フラグ管理用!D90=2),"","error")))))</f>
        <v/>
      </c>
      <c r="AO90" s="240" t="str">
        <f t="shared" si="23"/>
        <v/>
      </c>
      <c r="AP90" s="240" t="str">
        <f t="shared" si="24"/>
        <v/>
      </c>
      <c r="AQ90" s="240" t="str">
        <f>IF(C90="","",IF(AND(フラグ管理用!B90=1,フラグ管理用!I90&gt;0),"",IF(AND(フラグ管理用!B90=2,フラグ管理用!I90&gt;14),"","error")))</f>
        <v/>
      </c>
      <c r="AR90" s="240" t="str">
        <f>IF(C90="","",IF(PRODUCT(フラグ管理用!H90:J90)=0,"error",""))</f>
        <v/>
      </c>
      <c r="AS90" s="240" t="str">
        <f t="shared" si="25"/>
        <v/>
      </c>
      <c r="AT90" s="240" t="str">
        <f>IF(C90="","",IF(AND(フラグ管理用!G90=1,フラグ管理用!K90=1),"",IF(AND(フラグ管理用!G90=2,フラグ管理用!K90&gt;1),"","error")))</f>
        <v/>
      </c>
      <c r="AU90" s="240" t="str">
        <f>IF(C90="","",IF(AND(フラグ管理用!K90=10,ISBLANK(L90)=FALSE),"",IF(AND(フラグ管理用!K90&lt;10,ISBLANK(L90)=TRUE),"","error")))</f>
        <v/>
      </c>
      <c r="AV90" s="211" t="str">
        <f t="shared" si="26"/>
        <v/>
      </c>
      <c r="AW90" s="211" t="str">
        <f t="shared" si="27"/>
        <v/>
      </c>
      <c r="AX90" s="211" t="str">
        <f>IF(C90="","",IF(AND(フラグ管理用!D90=2,フラグ管理用!G90=1),IF(Q90&lt;&gt;0,"error",""),""))</f>
        <v/>
      </c>
      <c r="AY90" s="211" t="str">
        <f>IF(C90="","",IF(フラグ管理用!G90=2,IF(OR(O90&lt;&gt;0,P90&lt;&gt;0,R90&lt;&gt;0),"error",""),""))</f>
        <v/>
      </c>
      <c r="AZ90" s="211" t="str">
        <f t="shared" si="28"/>
        <v/>
      </c>
      <c r="BA90" s="211" t="str">
        <f t="shared" si="29"/>
        <v/>
      </c>
      <c r="BB90" s="211" t="str">
        <f t="shared" si="30"/>
        <v/>
      </c>
      <c r="BC90" s="211" t="str">
        <f>IF(C90="","",IF(フラグ管理用!Y90=2,IF(AND(フラグ管理用!C90=2,フラグ管理用!V90=1),"","error"),""))</f>
        <v/>
      </c>
      <c r="BD90" s="211" t="str">
        <f t="shared" si="31"/>
        <v/>
      </c>
      <c r="BE90" s="211" t="str">
        <f>IF(C90="","",IF(フラグ管理用!Z90=30,"error",IF(AND(フラグ管理用!AI90="事業始期_通常",フラグ管理用!Z90&lt;18),"error",IF(AND(フラグ管理用!AI90="事業始期_補助",フラグ管理用!Z90&lt;15),"error",""))))</f>
        <v/>
      </c>
      <c r="BF90" s="211" t="str">
        <f t="shared" si="32"/>
        <v/>
      </c>
      <c r="BG90" s="211" t="str">
        <f>IF(C90="","",IF(AND(フラグ管理用!AJ90="事業終期_通常",OR(フラグ管理用!AA90&lt;18,フラグ管理用!AA90&gt;29)),"error",IF(AND(フラグ管理用!AJ90="事業終期_R3基金・R4",フラグ管理用!AA90&lt;18),"error","")))</f>
        <v/>
      </c>
      <c r="BH90" s="211" t="str">
        <f>IF(C90="","",IF(VLOOKUP(Z90,―!$X$2:$Y$31,2,FALSE)&lt;=VLOOKUP(AA90,―!$X$2:$Y$31,2,FALSE),"","error"))</f>
        <v/>
      </c>
      <c r="BI90" s="211" t="str">
        <f t="shared" si="33"/>
        <v/>
      </c>
      <c r="BJ90" s="211" t="str">
        <f t="shared" si="36"/>
        <v/>
      </c>
      <c r="BK90" s="211" t="str">
        <f t="shared" si="34"/>
        <v/>
      </c>
      <c r="BL90" s="211" t="str">
        <f>IF(C90="","",IF(AND(フラグ管理用!AK90="予算区分_地単_通常",フラグ管理用!AF90&gt;4),"error",IF(AND(フラグ管理用!AK90="予算区分_地単_協力金等",フラグ管理用!AF90&gt;9),"error",IF(AND(フラグ管理用!AK90="予算区分_補助",フラグ管理用!AF90&lt;9),"error",""))))</f>
        <v/>
      </c>
      <c r="BM90" s="241" t="str">
        <f>フラグ管理用!AO90</f>
        <v/>
      </c>
    </row>
    <row r="91" spans="1:65" x14ac:dyDescent="0.15">
      <c r="A91" s="84">
        <v>70</v>
      </c>
      <c r="B91" s="285"/>
      <c r="C91" s="61"/>
      <c r="D91" s="61"/>
      <c r="E91" s="62"/>
      <c r="F91" s="146" t="str">
        <f>IF(C91="補",VLOOKUP(E91,'事業名一覧 '!$A$3:$C$55,3,FALSE),"")</f>
        <v/>
      </c>
      <c r="G91" s="63"/>
      <c r="H91" s="154"/>
      <c r="I91" s="63"/>
      <c r="J91" s="63"/>
      <c r="K91" s="63"/>
      <c r="L91" s="62"/>
      <c r="M91" s="97" t="str">
        <f t="shared" si="19"/>
        <v/>
      </c>
      <c r="N91" s="97" t="str">
        <f t="shared" si="35"/>
        <v/>
      </c>
      <c r="O91" s="64"/>
      <c r="P91" s="64"/>
      <c r="Q91" s="64"/>
      <c r="R91" s="64"/>
      <c r="S91" s="64"/>
      <c r="T91" s="64"/>
      <c r="U91" s="62"/>
      <c r="V91" s="63"/>
      <c r="W91" s="63"/>
      <c r="X91" s="63"/>
      <c r="Y91" s="61"/>
      <c r="Z91" s="61"/>
      <c r="AA91" s="61"/>
      <c r="AB91" s="230"/>
      <c r="AC91" s="230"/>
      <c r="AD91" s="62"/>
      <c r="AE91" s="62"/>
      <c r="AF91" s="301"/>
      <c r="AG91" s="165"/>
      <c r="AH91" s="274"/>
      <c r="AI91" s="226"/>
      <c r="AJ91" s="293" t="str">
        <f t="shared" si="20"/>
        <v/>
      </c>
      <c r="AK91" s="297" t="str">
        <f>IF(C91="","",IF(AND(フラグ管理用!B91=2,O91&gt;0),"error",IF(AND(フラグ管理用!B91=1,SUM(P91:R91)&gt;0),"error","")))</f>
        <v/>
      </c>
      <c r="AL91" s="289" t="str">
        <f t="shared" si="21"/>
        <v/>
      </c>
      <c r="AM91" s="235" t="str">
        <f t="shared" si="22"/>
        <v/>
      </c>
      <c r="AN91" s="211" t="str">
        <f>IF(C91="","",IF(フラグ管理用!AP91=1,"",IF(AND(フラグ管理用!C91=1,フラグ管理用!G91=1),"",IF(AND(フラグ管理用!C91=2,フラグ管理用!D91=1,フラグ管理用!G91=1),"",IF(AND(フラグ管理用!C91=2,フラグ管理用!D91=2),"","error")))))</f>
        <v/>
      </c>
      <c r="AO91" s="240" t="str">
        <f t="shared" si="23"/>
        <v/>
      </c>
      <c r="AP91" s="240" t="str">
        <f t="shared" si="24"/>
        <v/>
      </c>
      <c r="AQ91" s="240" t="str">
        <f>IF(C91="","",IF(AND(フラグ管理用!B91=1,フラグ管理用!I91&gt;0),"",IF(AND(フラグ管理用!B91=2,フラグ管理用!I91&gt;14),"","error")))</f>
        <v/>
      </c>
      <c r="AR91" s="240" t="str">
        <f>IF(C91="","",IF(PRODUCT(フラグ管理用!H91:J91)=0,"error",""))</f>
        <v/>
      </c>
      <c r="AS91" s="240" t="str">
        <f t="shared" si="25"/>
        <v/>
      </c>
      <c r="AT91" s="240" t="str">
        <f>IF(C91="","",IF(AND(フラグ管理用!G91=1,フラグ管理用!K91=1),"",IF(AND(フラグ管理用!G91=2,フラグ管理用!K91&gt;1),"","error")))</f>
        <v/>
      </c>
      <c r="AU91" s="240" t="str">
        <f>IF(C91="","",IF(AND(フラグ管理用!K91=10,ISBLANK(L91)=FALSE),"",IF(AND(フラグ管理用!K91&lt;10,ISBLANK(L91)=TRUE),"","error")))</f>
        <v/>
      </c>
      <c r="AV91" s="211" t="str">
        <f t="shared" si="26"/>
        <v/>
      </c>
      <c r="AW91" s="211" t="str">
        <f t="shared" si="27"/>
        <v/>
      </c>
      <c r="AX91" s="211" t="str">
        <f>IF(C91="","",IF(AND(フラグ管理用!D91=2,フラグ管理用!G91=1),IF(Q91&lt;&gt;0,"error",""),""))</f>
        <v/>
      </c>
      <c r="AY91" s="211" t="str">
        <f>IF(C91="","",IF(フラグ管理用!G91=2,IF(OR(O91&lt;&gt;0,P91&lt;&gt;0,R91&lt;&gt;0),"error",""),""))</f>
        <v/>
      </c>
      <c r="AZ91" s="211" t="str">
        <f t="shared" si="28"/>
        <v/>
      </c>
      <c r="BA91" s="211" t="str">
        <f t="shared" si="29"/>
        <v/>
      </c>
      <c r="BB91" s="211" t="str">
        <f t="shared" si="30"/>
        <v/>
      </c>
      <c r="BC91" s="211" t="str">
        <f>IF(C91="","",IF(フラグ管理用!Y91=2,IF(AND(フラグ管理用!C91=2,フラグ管理用!V91=1),"","error"),""))</f>
        <v/>
      </c>
      <c r="BD91" s="211" t="str">
        <f t="shared" si="31"/>
        <v/>
      </c>
      <c r="BE91" s="211" t="str">
        <f>IF(C91="","",IF(フラグ管理用!Z91=30,"error",IF(AND(フラグ管理用!AI91="事業始期_通常",フラグ管理用!Z91&lt;18),"error",IF(AND(フラグ管理用!AI91="事業始期_補助",フラグ管理用!Z91&lt;15),"error",""))))</f>
        <v/>
      </c>
      <c r="BF91" s="211" t="str">
        <f t="shared" si="32"/>
        <v/>
      </c>
      <c r="BG91" s="211" t="str">
        <f>IF(C91="","",IF(AND(フラグ管理用!AJ91="事業終期_通常",OR(フラグ管理用!AA91&lt;18,フラグ管理用!AA91&gt;29)),"error",IF(AND(フラグ管理用!AJ91="事業終期_R3基金・R4",フラグ管理用!AA91&lt;18),"error","")))</f>
        <v/>
      </c>
      <c r="BH91" s="211" t="str">
        <f>IF(C91="","",IF(VLOOKUP(Z91,―!$X$2:$Y$31,2,FALSE)&lt;=VLOOKUP(AA91,―!$X$2:$Y$31,2,FALSE),"","error"))</f>
        <v/>
      </c>
      <c r="BI91" s="211" t="str">
        <f t="shared" si="33"/>
        <v/>
      </c>
      <c r="BJ91" s="211" t="str">
        <f t="shared" si="36"/>
        <v/>
      </c>
      <c r="BK91" s="211" t="str">
        <f t="shared" si="34"/>
        <v/>
      </c>
      <c r="BL91" s="211" t="str">
        <f>IF(C91="","",IF(AND(フラグ管理用!AK91="予算区分_地単_通常",フラグ管理用!AF91&gt;4),"error",IF(AND(フラグ管理用!AK91="予算区分_地単_協力金等",フラグ管理用!AF91&gt;9),"error",IF(AND(フラグ管理用!AK91="予算区分_補助",フラグ管理用!AF91&lt;9),"error",""))))</f>
        <v/>
      </c>
      <c r="BM91" s="241" t="str">
        <f>フラグ管理用!AO91</f>
        <v/>
      </c>
    </row>
    <row r="92" spans="1:65" x14ac:dyDescent="0.15">
      <c r="A92" s="84">
        <v>71</v>
      </c>
      <c r="B92" s="285"/>
      <c r="C92" s="61"/>
      <c r="D92" s="61"/>
      <c r="E92" s="62"/>
      <c r="F92" s="146" t="str">
        <f>IF(C92="補",VLOOKUP(E92,'事業名一覧 '!$A$3:$C$55,3,FALSE),"")</f>
        <v/>
      </c>
      <c r="G92" s="63"/>
      <c r="H92" s="154"/>
      <c r="I92" s="63"/>
      <c r="J92" s="63"/>
      <c r="K92" s="63"/>
      <c r="L92" s="62"/>
      <c r="M92" s="97" t="str">
        <f t="shared" si="19"/>
        <v/>
      </c>
      <c r="N92" s="97" t="str">
        <f t="shared" si="35"/>
        <v/>
      </c>
      <c r="O92" s="64"/>
      <c r="P92" s="64"/>
      <c r="Q92" s="64"/>
      <c r="R92" s="64"/>
      <c r="S92" s="64"/>
      <c r="T92" s="64"/>
      <c r="U92" s="62"/>
      <c r="V92" s="63"/>
      <c r="W92" s="63"/>
      <c r="X92" s="63"/>
      <c r="Y92" s="61"/>
      <c r="Z92" s="61"/>
      <c r="AA92" s="61"/>
      <c r="AB92" s="230"/>
      <c r="AC92" s="230"/>
      <c r="AD92" s="62"/>
      <c r="AE92" s="62"/>
      <c r="AF92" s="301"/>
      <c r="AG92" s="165"/>
      <c r="AH92" s="274"/>
      <c r="AI92" s="226"/>
      <c r="AJ92" s="293" t="str">
        <f t="shared" si="20"/>
        <v/>
      </c>
      <c r="AK92" s="297" t="str">
        <f>IF(C92="","",IF(AND(フラグ管理用!B92=2,O92&gt;0),"error",IF(AND(フラグ管理用!B92=1,SUM(P92:R92)&gt;0),"error","")))</f>
        <v/>
      </c>
      <c r="AL92" s="289" t="str">
        <f t="shared" si="21"/>
        <v/>
      </c>
      <c r="AM92" s="235" t="str">
        <f t="shared" si="22"/>
        <v/>
      </c>
      <c r="AN92" s="211" t="str">
        <f>IF(C92="","",IF(フラグ管理用!AP92=1,"",IF(AND(フラグ管理用!C92=1,フラグ管理用!G92=1),"",IF(AND(フラグ管理用!C92=2,フラグ管理用!D92=1,フラグ管理用!G92=1),"",IF(AND(フラグ管理用!C92=2,フラグ管理用!D92=2),"","error")))))</f>
        <v/>
      </c>
      <c r="AO92" s="240" t="str">
        <f t="shared" si="23"/>
        <v/>
      </c>
      <c r="AP92" s="240" t="str">
        <f t="shared" si="24"/>
        <v/>
      </c>
      <c r="AQ92" s="240" t="str">
        <f>IF(C92="","",IF(AND(フラグ管理用!B92=1,フラグ管理用!I92&gt;0),"",IF(AND(フラグ管理用!B92=2,フラグ管理用!I92&gt;14),"","error")))</f>
        <v/>
      </c>
      <c r="AR92" s="240" t="str">
        <f>IF(C92="","",IF(PRODUCT(フラグ管理用!H92:J92)=0,"error",""))</f>
        <v/>
      </c>
      <c r="AS92" s="240" t="str">
        <f t="shared" si="25"/>
        <v/>
      </c>
      <c r="AT92" s="240" t="str">
        <f>IF(C92="","",IF(AND(フラグ管理用!G92=1,フラグ管理用!K92=1),"",IF(AND(フラグ管理用!G92=2,フラグ管理用!K92&gt;1),"","error")))</f>
        <v/>
      </c>
      <c r="AU92" s="240" t="str">
        <f>IF(C92="","",IF(AND(フラグ管理用!K92=10,ISBLANK(L92)=FALSE),"",IF(AND(フラグ管理用!K92&lt;10,ISBLANK(L92)=TRUE),"","error")))</f>
        <v/>
      </c>
      <c r="AV92" s="211" t="str">
        <f t="shared" si="26"/>
        <v/>
      </c>
      <c r="AW92" s="211" t="str">
        <f t="shared" si="27"/>
        <v/>
      </c>
      <c r="AX92" s="211" t="str">
        <f>IF(C92="","",IF(AND(フラグ管理用!D92=2,フラグ管理用!G92=1),IF(Q92&lt;&gt;0,"error",""),""))</f>
        <v/>
      </c>
      <c r="AY92" s="211" t="str">
        <f>IF(C92="","",IF(フラグ管理用!G92=2,IF(OR(O92&lt;&gt;0,P92&lt;&gt;0,R92&lt;&gt;0),"error",""),""))</f>
        <v/>
      </c>
      <c r="AZ92" s="211" t="str">
        <f t="shared" si="28"/>
        <v/>
      </c>
      <c r="BA92" s="211" t="str">
        <f t="shared" si="29"/>
        <v/>
      </c>
      <c r="BB92" s="211" t="str">
        <f t="shared" si="30"/>
        <v/>
      </c>
      <c r="BC92" s="211" t="str">
        <f>IF(C92="","",IF(フラグ管理用!Y92=2,IF(AND(フラグ管理用!C92=2,フラグ管理用!V92=1),"","error"),""))</f>
        <v/>
      </c>
      <c r="BD92" s="211" t="str">
        <f t="shared" si="31"/>
        <v/>
      </c>
      <c r="BE92" s="211" t="str">
        <f>IF(C92="","",IF(フラグ管理用!Z92=30,"error",IF(AND(フラグ管理用!AI92="事業始期_通常",フラグ管理用!Z92&lt;18),"error",IF(AND(フラグ管理用!AI92="事業始期_補助",フラグ管理用!Z92&lt;15),"error",""))))</f>
        <v/>
      </c>
      <c r="BF92" s="211" t="str">
        <f t="shared" si="32"/>
        <v/>
      </c>
      <c r="BG92" s="211" t="str">
        <f>IF(C92="","",IF(AND(フラグ管理用!AJ92="事業終期_通常",OR(フラグ管理用!AA92&lt;18,フラグ管理用!AA92&gt;29)),"error",IF(AND(フラグ管理用!AJ92="事業終期_R3基金・R4",フラグ管理用!AA92&lt;18),"error","")))</f>
        <v/>
      </c>
      <c r="BH92" s="211" t="str">
        <f>IF(C92="","",IF(VLOOKUP(Z92,―!$X$2:$Y$31,2,FALSE)&lt;=VLOOKUP(AA92,―!$X$2:$Y$31,2,FALSE),"","error"))</f>
        <v/>
      </c>
      <c r="BI92" s="211" t="str">
        <f t="shared" si="33"/>
        <v/>
      </c>
      <c r="BJ92" s="211" t="str">
        <f t="shared" si="36"/>
        <v/>
      </c>
      <c r="BK92" s="211" t="str">
        <f t="shared" si="34"/>
        <v/>
      </c>
      <c r="BL92" s="211" t="str">
        <f>IF(C92="","",IF(AND(フラグ管理用!AK92="予算区分_地単_通常",フラグ管理用!AF92&gt;4),"error",IF(AND(フラグ管理用!AK92="予算区分_地単_協力金等",フラグ管理用!AF92&gt;9),"error",IF(AND(フラグ管理用!AK92="予算区分_補助",フラグ管理用!AF92&lt;9),"error",""))))</f>
        <v/>
      </c>
      <c r="BM92" s="241" t="str">
        <f>フラグ管理用!AO92</f>
        <v/>
      </c>
    </row>
    <row r="93" spans="1:65" x14ac:dyDescent="0.15">
      <c r="A93" s="84">
        <v>72</v>
      </c>
      <c r="B93" s="285"/>
      <c r="C93" s="61"/>
      <c r="D93" s="61"/>
      <c r="E93" s="62"/>
      <c r="F93" s="146" t="str">
        <f>IF(C93="補",VLOOKUP(E93,'事業名一覧 '!$A$3:$C$55,3,FALSE),"")</f>
        <v/>
      </c>
      <c r="G93" s="63"/>
      <c r="H93" s="154"/>
      <c r="I93" s="63"/>
      <c r="J93" s="63"/>
      <c r="K93" s="63"/>
      <c r="L93" s="62"/>
      <c r="M93" s="97" t="str">
        <f t="shared" si="19"/>
        <v/>
      </c>
      <c r="N93" s="97" t="str">
        <f t="shared" si="35"/>
        <v/>
      </c>
      <c r="O93" s="64"/>
      <c r="P93" s="64"/>
      <c r="Q93" s="64"/>
      <c r="R93" s="64"/>
      <c r="S93" s="64"/>
      <c r="T93" s="64"/>
      <c r="U93" s="62"/>
      <c r="V93" s="63"/>
      <c r="W93" s="63"/>
      <c r="X93" s="63"/>
      <c r="Y93" s="61"/>
      <c r="Z93" s="61"/>
      <c r="AA93" s="61"/>
      <c r="AB93" s="230"/>
      <c r="AC93" s="230"/>
      <c r="AD93" s="62"/>
      <c r="AE93" s="62"/>
      <c r="AF93" s="301"/>
      <c r="AG93" s="165"/>
      <c r="AH93" s="274"/>
      <c r="AI93" s="226"/>
      <c r="AJ93" s="293" t="str">
        <f t="shared" si="20"/>
        <v/>
      </c>
      <c r="AK93" s="297" t="str">
        <f>IF(C93="","",IF(AND(フラグ管理用!B93=2,O93&gt;0),"error",IF(AND(フラグ管理用!B93=1,SUM(P93:R93)&gt;0),"error","")))</f>
        <v/>
      </c>
      <c r="AL93" s="289" t="str">
        <f t="shared" si="21"/>
        <v/>
      </c>
      <c r="AM93" s="235" t="str">
        <f t="shared" si="22"/>
        <v/>
      </c>
      <c r="AN93" s="211" t="str">
        <f>IF(C93="","",IF(フラグ管理用!AP93=1,"",IF(AND(フラグ管理用!C93=1,フラグ管理用!G93=1),"",IF(AND(フラグ管理用!C93=2,フラグ管理用!D93=1,フラグ管理用!G93=1),"",IF(AND(フラグ管理用!C93=2,フラグ管理用!D93=2),"","error")))))</f>
        <v/>
      </c>
      <c r="AO93" s="240" t="str">
        <f t="shared" si="23"/>
        <v/>
      </c>
      <c r="AP93" s="240" t="str">
        <f t="shared" si="24"/>
        <v/>
      </c>
      <c r="AQ93" s="240" t="str">
        <f>IF(C93="","",IF(AND(フラグ管理用!B93=1,フラグ管理用!I93&gt;0),"",IF(AND(フラグ管理用!B93=2,フラグ管理用!I93&gt;14),"","error")))</f>
        <v/>
      </c>
      <c r="AR93" s="240" t="str">
        <f>IF(C93="","",IF(PRODUCT(フラグ管理用!H93:J93)=0,"error",""))</f>
        <v/>
      </c>
      <c r="AS93" s="240" t="str">
        <f t="shared" si="25"/>
        <v/>
      </c>
      <c r="AT93" s="240" t="str">
        <f>IF(C93="","",IF(AND(フラグ管理用!G93=1,フラグ管理用!K93=1),"",IF(AND(フラグ管理用!G93=2,フラグ管理用!K93&gt;1),"","error")))</f>
        <v/>
      </c>
      <c r="AU93" s="240" t="str">
        <f>IF(C93="","",IF(AND(フラグ管理用!K93=10,ISBLANK(L93)=FALSE),"",IF(AND(フラグ管理用!K93&lt;10,ISBLANK(L93)=TRUE),"","error")))</f>
        <v/>
      </c>
      <c r="AV93" s="211" t="str">
        <f t="shared" si="26"/>
        <v/>
      </c>
      <c r="AW93" s="211" t="str">
        <f t="shared" si="27"/>
        <v/>
      </c>
      <c r="AX93" s="211" t="str">
        <f>IF(C93="","",IF(AND(フラグ管理用!D93=2,フラグ管理用!G93=1),IF(Q93&lt;&gt;0,"error",""),""))</f>
        <v/>
      </c>
      <c r="AY93" s="211" t="str">
        <f>IF(C93="","",IF(フラグ管理用!G93=2,IF(OR(O93&lt;&gt;0,P93&lt;&gt;0,R93&lt;&gt;0),"error",""),""))</f>
        <v/>
      </c>
      <c r="AZ93" s="211" t="str">
        <f t="shared" si="28"/>
        <v/>
      </c>
      <c r="BA93" s="211" t="str">
        <f t="shared" si="29"/>
        <v/>
      </c>
      <c r="BB93" s="211" t="str">
        <f t="shared" si="30"/>
        <v/>
      </c>
      <c r="BC93" s="211" t="str">
        <f>IF(C93="","",IF(フラグ管理用!Y93=2,IF(AND(フラグ管理用!C93=2,フラグ管理用!V93=1),"","error"),""))</f>
        <v/>
      </c>
      <c r="BD93" s="211" t="str">
        <f t="shared" si="31"/>
        <v/>
      </c>
      <c r="BE93" s="211" t="str">
        <f>IF(C93="","",IF(フラグ管理用!Z93=30,"error",IF(AND(フラグ管理用!AI93="事業始期_通常",フラグ管理用!Z93&lt;18),"error",IF(AND(フラグ管理用!AI93="事業始期_補助",フラグ管理用!Z93&lt;15),"error",""))))</f>
        <v/>
      </c>
      <c r="BF93" s="211" t="str">
        <f t="shared" si="32"/>
        <v/>
      </c>
      <c r="BG93" s="211" t="str">
        <f>IF(C93="","",IF(AND(フラグ管理用!AJ93="事業終期_通常",OR(フラグ管理用!AA93&lt;18,フラグ管理用!AA93&gt;29)),"error",IF(AND(フラグ管理用!AJ93="事業終期_R3基金・R4",フラグ管理用!AA93&lt;18),"error","")))</f>
        <v/>
      </c>
      <c r="BH93" s="211" t="str">
        <f>IF(C93="","",IF(VLOOKUP(Z93,―!$X$2:$Y$31,2,FALSE)&lt;=VLOOKUP(AA93,―!$X$2:$Y$31,2,FALSE),"","error"))</f>
        <v/>
      </c>
      <c r="BI93" s="211" t="str">
        <f t="shared" si="33"/>
        <v/>
      </c>
      <c r="BJ93" s="211" t="str">
        <f t="shared" si="36"/>
        <v/>
      </c>
      <c r="BK93" s="211" t="str">
        <f t="shared" si="34"/>
        <v/>
      </c>
      <c r="BL93" s="211" t="str">
        <f>IF(C93="","",IF(AND(フラグ管理用!AK93="予算区分_地単_通常",フラグ管理用!AF93&gt;4),"error",IF(AND(フラグ管理用!AK93="予算区分_地単_協力金等",フラグ管理用!AF93&gt;9),"error",IF(AND(フラグ管理用!AK93="予算区分_補助",フラグ管理用!AF93&lt;9),"error",""))))</f>
        <v/>
      </c>
      <c r="BM93" s="241" t="str">
        <f>フラグ管理用!AO93</f>
        <v/>
      </c>
    </row>
    <row r="94" spans="1:65" x14ac:dyDescent="0.15">
      <c r="A94" s="84">
        <v>73</v>
      </c>
      <c r="B94" s="285"/>
      <c r="C94" s="61"/>
      <c r="D94" s="61"/>
      <c r="E94" s="62"/>
      <c r="F94" s="146" t="str">
        <f>IF(C94="補",VLOOKUP(E94,'事業名一覧 '!$A$3:$C$55,3,FALSE),"")</f>
        <v/>
      </c>
      <c r="G94" s="63"/>
      <c r="H94" s="154"/>
      <c r="I94" s="63"/>
      <c r="J94" s="63"/>
      <c r="K94" s="63"/>
      <c r="L94" s="62"/>
      <c r="M94" s="97" t="str">
        <f t="shared" si="19"/>
        <v/>
      </c>
      <c r="N94" s="97" t="str">
        <f t="shared" si="35"/>
        <v/>
      </c>
      <c r="O94" s="64"/>
      <c r="P94" s="64"/>
      <c r="Q94" s="64"/>
      <c r="R94" s="64"/>
      <c r="S94" s="64"/>
      <c r="T94" s="64"/>
      <c r="U94" s="62"/>
      <c r="V94" s="63"/>
      <c r="W94" s="63"/>
      <c r="X94" s="63"/>
      <c r="Y94" s="61"/>
      <c r="Z94" s="61"/>
      <c r="AA94" s="61"/>
      <c r="AB94" s="230"/>
      <c r="AC94" s="230"/>
      <c r="AD94" s="62"/>
      <c r="AE94" s="62"/>
      <c r="AF94" s="301"/>
      <c r="AG94" s="165"/>
      <c r="AH94" s="274"/>
      <c r="AI94" s="226"/>
      <c r="AJ94" s="293" t="str">
        <f t="shared" si="20"/>
        <v/>
      </c>
      <c r="AK94" s="297" t="str">
        <f>IF(C94="","",IF(AND(フラグ管理用!B94=2,O94&gt;0),"error",IF(AND(フラグ管理用!B94=1,SUM(P94:R94)&gt;0),"error","")))</f>
        <v/>
      </c>
      <c r="AL94" s="289" t="str">
        <f t="shared" si="21"/>
        <v/>
      </c>
      <c r="AM94" s="235" t="str">
        <f t="shared" si="22"/>
        <v/>
      </c>
      <c r="AN94" s="211" t="str">
        <f>IF(C94="","",IF(フラグ管理用!AP94=1,"",IF(AND(フラグ管理用!C94=1,フラグ管理用!G94=1),"",IF(AND(フラグ管理用!C94=2,フラグ管理用!D94=1,フラグ管理用!G94=1),"",IF(AND(フラグ管理用!C94=2,フラグ管理用!D94=2),"","error")))))</f>
        <v/>
      </c>
      <c r="AO94" s="240" t="str">
        <f t="shared" si="23"/>
        <v/>
      </c>
      <c r="AP94" s="240" t="str">
        <f t="shared" si="24"/>
        <v/>
      </c>
      <c r="AQ94" s="240" t="str">
        <f>IF(C94="","",IF(AND(フラグ管理用!B94=1,フラグ管理用!I94&gt;0),"",IF(AND(フラグ管理用!B94=2,フラグ管理用!I94&gt;14),"","error")))</f>
        <v/>
      </c>
      <c r="AR94" s="240" t="str">
        <f>IF(C94="","",IF(PRODUCT(フラグ管理用!H94:J94)=0,"error",""))</f>
        <v/>
      </c>
      <c r="AS94" s="240" t="str">
        <f t="shared" si="25"/>
        <v/>
      </c>
      <c r="AT94" s="240" t="str">
        <f>IF(C94="","",IF(AND(フラグ管理用!G94=1,フラグ管理用!K94=1),"",IF(AND(フラグ管理用!G94=2,フラグ管理用!K94&gt;1),"","error")))</f>
        <v/>
      </c>
      <c r="AU94" s="240" t="str">
        <f>IF(C94="","",IF(AND(フラグ管理用!K94=10,ISBLANK(L94)=FALSE),"",IF(AND(フラグ管理用!K94&lt;10,ISBLANK(L94)=TRUE),"","error")))</f>
        <v/>
      </c>
      <c r="AV94" s="211" t="str">
        <f t="shared" si="26"/>
        <v/>
      </c>
      <c r="AW94" s="211" t="str">
        <f t="shared" si="27"/>
        <v/>
      </c>
      <c r="AX94" s="211" t="str">
        <f>IF(C94="","",IF(AND(フラグ管理用!D94=2,フラグ管理用!G94=1),IF(Q94&lt;&gt;0,"error",""),""))</f>
        <v/>
      </c>
      <c r="AY94" s="211" t="str">
        <f>IF(C94="","",IF(フラグ管理用!G94=2,IF(OR(O94&lt;&gt;0,P94&lt;&gt;0,R94&lt;&gt;0),"error",""),""))</f>
        <v/>
      </c>
      <c r="AZ94" s="211" t="str">
        <f t="shared" si="28"/>
        <v/>
      </c>
      <c r="BA94" s="211" t="str">
        <f t="shared" si="29"/>
        <v/>
      </c>
      <c r="BB94" s="211" t="str">
        <f t="shared" si="30"/>
        <v/>
      </c>
      <c r="BC94" s="211" t="str">
        <f>IF(C94="","",IF(フラグ管理用!Y94=2,IF(AND(フラグ管理用!C94=2,フラグ管理用!V94=1),"","error"),""))</f>
        <v/>
      </c>
      <c r="BD94" s="211" t="str">
        <f t="shared" si="31"/>
        <v/>
      </c>
      <c r="BE94" s="211" t="str">
        <f>IF(C94="","",IF(フラグ管理用!Z94=30,"error",IF(AND(フラグ管理用!AI94="事業始期_通常",フラグ管理用!Z94&lt;18),"error",IF(AND(フラグ管理用!AI94="事業始期_補助",フラグ管理用!Z94&lt;15),"error",""))))</f>
        <v/>
      </c>
      <c r="BF94" s="211" t="str">
        <f t="shared" si="32"/>
        <v/>
      </c>
      <c r="BG94" s="211" t="str">
        <f>IF(C94="","",IF(AND(フラグ管理用!AJ94="事業終期_通常",OR(フラグ管理用!AA94&lt;18,フラグ管理用!AA94&gt;29)),"error",IF(AND(フラグ管理用!AJ94="事業終期_R3基金・R4",フラグ管理用!AA94&lt;18),"error","")))</f>
        <v/>
      </c>
      <c r="BH94" s="211" t="str">
        <f>IF(C94="","",IF(VLOOKUP(Z94,―!$X$2:$Y$31,2,FALSE)&lt;=VLOOKUP(AA94,―!$X$2:$Y$31,2,FALSE),"","error"))</f>
        <v/>
      </c>
      <c r="BI94" s="211" t="str">
        <f t="shared" si="33"/>
        <v/>
      </c>
      <c r="BJ94" s="211" t="str">
        <f t="shared" si="36"/>
        <v/>
      </c>
      <c r="BK94" s="211" t="str">
        <f t="shared" si="34"/>
        <v/>
      </c>
      <c r="BL94" s="211" t="str">
        <f>IF(C94="","",IF(AND(フラグ管理用!AK94="予算区分_地単_通常",フラグ管理用!AF94&gt;4),"error",IF(AND(フラグ管理用!AK94="予算区分_地単_協力金等",フラグ管理用!AF94&gt;9),"error",IF(AND(フラグ管理用!AK94="予算区分_補助",フラグ管理用!AF94&lt;9),"error",""))))</f>
        <v/>
      </c>
      <c r="BM94" s="241" t="str">
        <f>フラグ管理用!AO94</f>
        <v/>
      </c>
    </row>
    <row r="95" spans="1:65" x14ac:dyDescent="0.15">
      <c r="A95" s="84">
        <v>74</v>
      </c>
      <c r="B95" s="285"/>
      <c r="C95" s="61"/>
      <c r="D95" s="61"/>
      <c r="E95" s="62"/>
      <c r="F95" s="146" t="str">
        <f>IF(C95="補",VLOOKUP(E95,'事業名一覧 '!$A$3:$C$55,3,FALSE),"")</f>
        <v/>
      </c>
      <c r="G95" s="63"/>
      <c r="H95" s="154"/>
      <c r="I95" s="63"/>
      <c r="J95" s="63"/>
      <c r="K95" s="63"/>
      <c r="L95" s="62"/>
      <c r="M95" s="97" t="str">
        <f t="shared" si="19"/>
        <v/>
      </c>
      <c r="N95" s="97" t="str">
        <f t="shared" si="35"/>
        <v/>
      </c>
      <c r="O95" s="64"/>
      <c r="P95" s="64"/>
      <c r="Q95" s="64"/>
      <c r="R95" s="64"/>
      <c r="S95" s="64"/>
      <c r="T95" s="64"/>
      <c r="U95" s="62"/>
      <c r="V95" s="63"/>
      <c r="W95" s="63"/>
      <c r="X95" s="63"/>
      <c r="Y95" s="61"/>
      <c r="Z95" s="61"/>
      <c r="AA95" s="61"/>
      <c r="AB95" s="230"/>
      <c r="AC95" s="230"/>
      <c r="AD95" s="62"/>
      <c r="AE95" s="62"/>
      <c r="AF95" s="301"/>
      <c r="AG95" s="165"/>
      <c r="AH95" s="274"/>
      <c r="AI95" s="226"/>
      <c r="AJ95" s="293" t="str">
        <f t="shared" si="20"/>
        <v/>
      </c>
      <c r="AK95" s="297" t="str">
        <f>IF(C95="","",IF(AND(フラグ管理用!B95=2,O95&gt;0),"error",IF(AND(フラグ管理用!B95=1,SUM(P95:R95)&gt;0),"error","")))</f>
        <v/>
      </c>
      <c r="AL95" s="289" t="str">
        <f t="shared" si="21"/>
        <v/>
      </c>
      <c r="AM95" s="235" t="str">
        <f t="shared" si="22"/>
        <v/>
      </c>
      <c r="AN95" s="211" t="str">
        <f>IF(C95="","",IF(フラグ管理用!AP95=1,"",IF(AND(フラグ管理用!C95=1,フラグ管理用!G95=1),"",IF(AND(フラグ管理用!C95=2,フラグ管理用!D95=1,フラグ管理用!G95=1),"",IF(AND(フラグ管理用!C95=2,フラグ管理用!D95=2),"","error")))))</f>
        <v/>
      </c>
      <c r="AO95" s="240" t="str">
        <f t="shared" si="23"/>
        <v/>
      </c>
      <c r="AP95" s="240" t="str">
        <f t="shared" si="24"/>
        <v/>
      </c>
      <c r="AQ95" s="240" t="str">
        <f>IF(C95="","",IF(AND(フラグ管理用!B95=1,フラグ管理用!I95&gt;0),"",IF(AND(フラグ管理用!B95=2,フラグ管理用!I95&gt;14),"","error")))</f>
        <v/>
      </c>
      <c r="AR95" s="240" t="str">
        <f>IF(C95="","",IF(PRODUCT(フラグ管理用!H95:J95)=0,"error",""))</f>
        <v/>
      </c>
      <c r="AS95" s="240" t="str">
        <f t="shared" si="25"/>
        <v/>
      </c>
      <c r="AT95" s="240" t="str">
        <f>IF(C95="","",IF(AND(フラグ管理用!G95=1,フラグ管理用!K95=1),"",IF(AND(フラグ管理用!G95=2,フラグ管理用!K95&gt;1),"","error")))</f>
        <v/>
      </c>
      <c r="AU95" s="240" t="str">
        <f>IF(C95="","",IF(AND(フラグ管理用!K95=10,ISBLANK(L95)=FALSE),"",IF(AND(フラグ管理用!K95&lt;10,ISBLANK(L95)=TRUE),"","error")))</f>
        <v/>
      </c>
      <c r="AV95" s="211" t="str">
        <f t="shared" si="26"/>
        <v/>
      </c>
      <c r="AW95" s="211" t="str">
        <f t="shared" si="27"/>
        <v/>
      </c>
      <c r="AX95" s="211" t="str">
        <f>IF(C95="","",IF(AND(フラグ管理用!D95=2,フラグ管理用!G95=1),IF(Q95&lt;&gt;0,"error",""),""))</f>
        <v/>
      </c>
      <c r="AY95" s="211" t="str">
        <f>IF(C95="","",IF(フラグ管理用!G95=2,IF(OR(O95&lt;&gt;0,P95&lt;&gt;0,R95&lt;&gt;0),"error",""),""))</f>
        <v/>
      </c>
      <c r="AZ95" s="211" t="str">
        <f t="shared" si="28"/>
        <v/>
      </c>
      <c r="BA95" s="211" t="str">
        <f t="shared" si="29"/>
        <v/>
      </c>
      <c r="BB95" s="211" t="str">
        <f t="shared" si="30"/>
        <v/>
      </c>
      <c r="BC95" s="211" t="str">
        <f>IF(C95="","",IF(フラグ管理用!Y95=2,IF(AND(フラグ管理用!C95=2,フラグ管理用!V95=1),"","error"),""))</f>
        <v/>
      </c>
      <c r="BD95" s="211" t="str">
        <f t="shared" si="31"/>
        <v/>
      </c>
      <c r="BE95" s="211" t="str">
        <f>IF(C95="","",IF(フラグ管理用!Z95=30,"error",IF(AND(フラグ管理用!AI95="事業始期_通常",フラグ管理用!Z95&lt;18),"error",IF(AND(フラグ管理用!AI95="事業始期_補助",フラグ管理用!Z95&lt;15),"error",""))))</f>
        <v/>
      </c>
      <c r="BF95" s="211" t="str">
        <f t="shared" si="32"/>
        <v/>
      </c>
      <c r="BG95" s="211" t="str">
        <f>IF(C95="","",IF(AND(フラグ管理用!AJ95="事業終期_通常",OR(フラグ管理用!AA95&lt;18,フラグ管理用!AA95&gt;29)),"error",IF(AND(フラグ管理用!AJ95="事業終期_R3基金・R4",フラグ管理用!AA95&lt;18),"error","")))</f>
        <v/>
      </c>
      <c r="BH95" s="211" t="str">
        <f>IF(C95="","",IF(VLOOKUP(Z95,―!$X$2:$Y$31,2,FALSE)&lt;=VLOOKUP(AA95,―!$X$2:$Y$31,2,FALSE),"","error"))</f>
        <v/>
      </c>
      <c r="BI95" s="211" t="str">
        <f t="shared" si="33"/>
        <v/>
      </c>
      <c r="BJ95" s="211" t="str">
        <f t="shared" si="36"/>
        <v/>
      </c>
      <c r="BK95" s="211" t="str">
        <f t="shared" si="34"/>
        <v/>
      </c>
      <c r="BL95" s="211" t="str">
        <f>IF(C95="","",IF(AND(フラグ管理用!AK95="予算区分_地単_通常",フラグ管理用!AF95&gt;4),"error",IF(AND(フラグ管理用!AK95="予算区分_地単_協力金等",フラグ管理用!AF95&gt;9),"error",IF(AND(フラグ管理用!AK95="予算区分_補助",フラグ管理用!AF95&lt;9),"error",""))))</f>
        <v/>
      </c>
      <c r="BM95" s="241" t="str">
        <f>フラグ管理用!AO95</f>
        <v/>
      </c>
    </row>
    <row r="96" spans="1:65" x14ac:dyDescent="0.15">
      <c r="A96" s="84">
        <v>75</v>
      </c>
      <c r="B96" s="285"/>
      <c r="C96" s="61"/>
      <c r="D96" s="61"/>
      <c r="E96" s="62"/>
      <c r="F96" s="146" t="str">
        <f>IF(C96="補",VLOOKUP(E96,'事業名一覧 '!$A$3:$C$55,3,FALSE),"")</f>
        <v/>
      </c>
      <c r="G96" s="63"/>
      <c r="H96" s="154"/>
      <c r="I96" s="63"/>
      <c r="J96" s="63"/>
      <c r="K96" s="63"/>
      <c r="L96" s="62"/>
      <c r="M96" s="97" t="str">
        <f t="shared" si="19"/>
        <v/>
      </c>
      <c r="N96" s="97" t="str">
        <f t="shared" si="35"/>
        <v/>
      </c>
      <c r="O96" s="64"/>
      <c r="P96" s="64"/>
      <c r="Q96" s="64"/>
      <c r="R96" s="64"/>
      <c r="S96" s="64"/>
      <c r="T96" s="64"/>
      <c r="U96" s="62"/>
      <c r="V96" s="63"/>
      <c r="W96" s="63"/>
      <c r="X96" s="63"/>
      <c r="Y96" s="61"/>
      <c r="Z96" s="61"/>
      <c r="AA96" s="61"/>
      <c r="AB96" s="230"/>
      <c r="AC96" s="230"/>
      <c r="AD96" s="62"/>
      <c r="AE96" s="62"/>
      <c r="AF96" s="301"/>
      <c r="AG96" s="165"/>
      <c r="AH96" s="274"/>
      <c r="AI96" s="226"/>
      <c r="AJ96" s="293" t="str">
        <f t="shared" si="20"/>
        <v/>
      </c>
      <c r="AK96" s="297" t="str">
        <f>IF(C96="","",IF(AND(フラグ管理用!B96=2,O96&gt;0),"error",IF(AND(フラグ管理用!B96=1,SUM(P96:R96)&gt;0),"error","")))</f>
        <v/>
      </c>
      <c r="AL96" s="289" t="str">
        <f t="shared" si="21"/>
        <v/>
      </c>
      <c r="AM96" s="235" t="str">
        <f t="shared" si="22"/>
        <v/>
      </c>
      <c r="AN96" s="211" t="str">
        <f>IF(C96="","",IF(フラグ管理用!AP96=1,"",IF(AND(フラグ管理用!C96=1,フラグ管理用!G96=1),"",IF(AND(フラグ管理用!C96=2,フラグ管理用!D96=1,フラグ管理用!G96=1),"",IF(AND(フラグ管理用!C96=2,フラグ管理用!D96=2),"","error")))))</f>
        <v/>
      </c>
      <c r="AO96" s="240" t="str">
        <f t="shared" si="23"/>
        <v/>
      </c>
      <c r="AP96" s="240" t="str">
        <f t="shared" si="24"/>
        <v/>
      </c>
      <c r="AQ96" s="240" t="str">
        <f>IF(C96="","",IF(AND(フラグ管理用!B96=1,フラグ管理用!I96&gt;0),"",IF(AND(フラグ管理用!B96=2,フラグ管理用!I96&gt;14),"","error")))</f>
        <v/>
      </c>
      <c r="AR96" s="240" t="str">
        <f>IF(C96="","",IF(PRODUCT(フラグ管理用!H96:J96)=0,"error",""))</f>
        <v/>
      </c>
      <c r="AS96" s="240" t="str">
        <f t="shared" si="25"/>
        <v/>
      </c>
      <c r="AT96" s="240" t="str">
        <f>IF(C96="","",IF(AND(フラグ管理用!G96=1,フラグ管理用!K96=1),"",IF(AND(フラグ管理用!G96=2,フラグ管理用!K96&gt;1),"","error")))</f>
        <v/>
      </c>
      <c r="AU96" s="240" t="str">
        <f>IF(C96="","",IF(AND(フラグ管理用!K96=10,ISBLANK(L96)=FALSE),"",IF(AND(フラグ管理用!K96&lt;10,ISBLANK(L96)=TRUE),"","error")))</f>
        <v/>
      </c>
      <c r="AV96" s="211" t="str">
        <f t="shared" si="26"/>
        <v/>
      </c>
      <c r="AW96" s="211" t="str">
        <f t="shared" si="27"/>
        <v/>
      </c>
      <c r="AX96" s="211" t="str">
        <f>IF(C96="","",IF(AND(フラグ管理用!D96=2,フラグ管理用!G96=1),IF(Q96&lt;&gt;0,"error",""),""))</f>
        <v/>
      </c>
      <c r="AY96" s="211" t="str">
        <f>IF(C96="","",IF(フラグ管理用!G96=2,IF(OR(O96&lt;&gt;0,P96&lt;&gt;0,R96&lt;&gt;0),"error",""),""))</f>
        <v/>
      </c>
      <c r="AZ96" s="211" t="str">
        <f t="shared" si="28"/>
        <v/>
      </c>
      <c r="BA96" s="211" t="str">
        <f t="shared" si="29"/>
        <v/>
      </c>
      <c r="BB96" s="211" t="str">
        <f t="shared" si="30"/>
        <v/>
      </c>
      <c r="BC96" s="211" t="str">
        <f>IF(C96="","",IF(フラグ管理用!Y96=2,IF(AND(フラグ管理用!C96=2,フラグ管理用!V96=1),"","error"),""))</f>
        <v/>
      </c>
      <c r="BD96" s="211" t="str">
        <f t="shared" si="31"/>
        <v/>
      </c>
      <c r="BE96" s="211" t="str">
        <f>IF(C96="","",IF(フラグ管理用!Z96=30,"error",IF(AND(フラグ管理用!AI96="事業始期_通常",フラグ管理用!Z96&lt;18),"error",IF(AND(フラグ管理用!AI96="事業始期_補助",フラグ管理用!Z96&lt;15),"error",""))))</f>
        <v/>
      </c>
      <c r="BF96" s="211" t="str">
        <f t="shared" si="32"/>
        <v/>
      </c>
      <c r="BG96" s="211" t="str">
        <f>IF(C96="","",IF(AND(フラグ管理用!AJ96="事業終期_通常",OR(フラグ管理用!AA96&lt;18,フラグ管理用!AA96&gt;29)),"error",IF(AND(フラグ管理用!AJ96="事業終期_R3基金・R4",フラグ管理用!AA96&lt;18),"error","")))</f>
        <v/>
      </c>
      <c r="BH96" s="211" t="str">
        <f>IF(C96="","",IF(VLOOKUP(Z96,―!$X$2:$Y$31,2,FALSE)&lt;=VLOOKUP(AA96,―!$X$2:$Y$31,2,FALSE),"","error"))</f>
        <v/>
      </c>
      <c r="BI96" s="211" t="str">
        <f t="shared" si="33"/>
        <v/>
      </c>
      <c r="BJ96" s="211" t="str">
        <f t="shared" si="36"/>
        <v/>
      </c>
      <c r="BK96" s="211" t="str">
        <f t="shared" si="34"/>
        <v/>
      </c>
      <c r="BL96" s="211" t="str">
        <f>IF(C96="","",IF(AND(フラグ管理用!AK96="予算区分_地単_通常",フラグ管理用!AF96&gt;4),"error",IF(AND(フラグ管理用!AK96="予算区分_地単_協力金等",フラグ管理用!AF96&gt;9),"error",IF(AND(フラグ管理用!AK96="予算区分_補助",フラグ管理用!AF96&lt;9),"error",""))))</f>
        <v/>
      </c>
      <c r="BM96" s="241" t="str">
        <f>フラグ管理用!AO96</f>
        <v/>
      </c>
    </row>
    <row r="97" spans="1:65" x14ac:dyDescent="0.15">
      <c r="A97" s="84">
        <v>76</v>
      </c>
      <c r="B97" s="285"/>
      <c r="C97" s="61"/>
      <c r="D97" s="61"/>
      <c r="E97" s="62"/>
      <c r="F97" s="146" t="str">
        <f>IF(C97="補",VLOOKUP(E97,'事業名一覧 '!$A$3:$C$55,3,FALSE),"")</f>
        <v/>
      </c>
      <c r="G97" s="63"/>
      <c r="H97" s="154"/>
      <c r="I97" s="63"/>
      <c r="J97" s="63"/>
      <c r="K97" s="63"/>
      <c r="L97" s="62"/>
      <c r="M97" s="97" t="str">
        <f t="shared" si="19"/>
        <v/>
      </c>
      <c r="N97" s="97" t="str">
        <f t="shared" si="35"/>
        <v/>
      </c>
      <c r="O97" s="64"/>
      <c r="P97" s="64"/>
      <c r="Q97" s="64"/>
      <c r="R97" s="64"/>
      <c r="S97" s="64"/>
      <c r="T97" s="64"/>
      <c r="U97" s="62"/>
      <c r="V97" s="63"/>
      <c r="W97" s="63"/>
      <c r="X97" s="63"/>
      <c r="Y97" s="61"/>
      <c r="Z97" s="61"/>
      <c r="AA97" s="61"/>
      <c r="AB97" s="230"/>
      <c r="AC97" s="230"/>
      <c r="AD97" s="62"/>
      <c r="AE97" s="62"/>
      <c r="AF97" s="301"/>
      <c r="AG97" s="165"/>
      <c r="AH97" s="274"/>
      <c r="AI97" s="226"/>
      <c r="AJ97" s="293" t="str">
        <f t="shared" si="20"/>
        <v/>
      </c>
      <c r="AK97" s="297" t="str">
        <f>IF(C97="","",IF(AND(フラグ管理用!B97=2,O97&gt;0),"error",IF(AND(フラグ管理用!B97=1,SUM(P97:R97)&gt;0),"error","")))</f>
        <v/>
      </c>
      <c r="AL97" s="289" t="str">
        <f t="shared" si="21"/>
        <v/>
      </c>
      <c r="AM97" s="235" t="str">
        <f t="shared" si="22"/>
        <v/>
      </c>
      <c r="AN97" s="211" t="str">
        <f>IF(C97="","",IF(フラグ管理用!AP97=1,"",IF(AND(フラグ管理用!C97=1,フラグ管理用!G97=1),"",IF(AND(フラグ管理用!C97=2,フラグ管理用!D97=1,フラグ管理用!G97=1),"",IF(AND(フラグ管理用!C97=2,フラグ管理用!D97=2),"","error")))))</f>
        <v/>
      </c>
      <c r="AO97" s="240" t="str">
        <f t="shared" si="23"/>
        <v/>
      </c>
      <c r="AP97" s="240" t="str">
        <f t="shared" si="24"/>
        <v/>
      </c>
      <c r="AQ97" s="240" t="str">
        <f>IF(C97="","",IF(AND(フラグ管理用!B97=1,フラグ管理用!I97&gt;0),"",IF(AND(フラグ管理用!B97=2,フラグ管理用!I97&gt;14),"","error")))</f>
        <v/>
      </c>
      <c r="AR97" s="240" t="str">
        <f>IF(C97="","",IF(PRODUCT(フラグ管理用!H97:J97)=0,"error",""))</f>
        <v/>
      </c>
      <c r="AS97" s="240" t="str">
        <f t="shared" si="25"/>
        <v/>
      </c>
      <c r="AT97" s="240" t="str">
        <f>IF(C97="","",IF(AND(フラグ管理用!G97=1,フラグ管理用!K97=1),"",IF(AND(フラグ管理用!G97=2,フラグ管理用!K97&gt;1),"","error")))</f>
        <v/>
      </c>
      <c r="AU97" s="240" t="str">
        <f>IF(C97="","",IF(AND(フラグ管理用!K97=10,ISBLANK(L97)=FALSE),"",IF(AND(フラグ管理用!K97&lt;10,ISBLANK(L97)=TRUE),"","error")))</f>
        <v/>
      </c>
      <c r="AV97" s="211" t="str">
        <f t="shared" si="26"/>
        <v/>
      </c>
      <c r="AW97" s="211" t="str">
        <f t="shared" si="27"/>
        <v/>
      </c>
      <c r="AX97" s="211" t="str">
        <f>IF(C97="","",IF(AND(フラグ管理用!D97=2,フラグ管理用!G97=1),IF(Q97&lt;&gt;0,"error",""),""))</f>
        <v/>
      </c>
      <c r="AY97" s="211" t="str">
        <f>IF(C97="","",IF(フラグ管理用!G97=2,IF(OR(O97&lt;&gt;0,P97&lt;&gt;0,R97&lt;&gt;0),"error",""),""))</f>
        <v/>
      </c>
      <c r="AZ97" s="211" t="str">
        <f t="shared" si="28"/>
        <v/>
      </c>
      <c r="BA97" s="211" t="str">
        <f t="shared" si="29"/>
        <v/>
      </c>
      <c r="BB97" s="211" t="str">
        <f t="shared" si="30"/>
        <v/>
      </c>
      <c r="BC97" s="211" t="str">
        <f>IF(C97="","",IF(フラグ管理用!Y97=2,IF(AND(フラグ管理用!C97=2,フラグ管理用!V97=1),"","error"),""))</f>
        <v/>
      </c>
      <c r="BD97" s="211" t="str">
        <f t="shared" si="31"/>
        <v/>
      </c>
      <c r="BE97" s="211" t="str">
        <f>IF(C97="","",IF(フラグ管理用!Z97=30,"error",IF(AND(フラグ管理用!AI97="事業始期_通常",フラグ管理用!Z97&lt;18),"error",IF(AND(フラグ管理用!AI97="事業始期_補助",フラグ管理用!Z97&lt;15),"error",""))))</f>
        <v/>
      </c>
      <c r="BF97" s="211" t="str">
        <f t="shared" si="32"/>
        <v/>
      </c>
      <c r="BG97" s="211" t="str">
        <f>IF(C97="","",IF(AND(フラグ管理用!AJ97="事業終期_通常",OR(フラグ管理用!AA97&lt;18,フラグ管理用!AA97&gt;29)),"error",IF(AND(フラグ管理用!AJ97="事業終期_R3基金・R4",フラグ管理用!AA97&lt;18),"error","")))</f>
        <v/>
      </c>
      <c r="BH97" s="211" t="str">
        <f>IF(C97="","",IF(VLOOKUP(Z97,―!$X$2:$Y$31,2,FALSE)&lt;=VLOOKUP(AA97,―!$X$2:$Y$31,2,FALSE),"","error"))</f>
        <v/>
      </c>
      <c r="BI97" s="211" t="str">
        <f t="shared" si="33"/>
        <v/>
      </c>
      <c r="BJ97" s="211" t="str">
        <f t="shared" si="36"/>
        <v/>
      </c>
      <c r="BK97" s="211" t="str">
        <f t="shared" si="34"/>
        <v/>
      </c>
      <c r="BL97" s="211" t="str">
        <f>IF(C97="","",IF(AND(フラグ管理用!AK97="予算区分_地単_通常",フラグ管理用!AF97&gt;4),"error",IF(AND(フラグ管理用!AK97="予算区分_地単_協力金等",フラグ管理用!AF97&gt;9),"error",IF(AND(フラグ管理用!AK97="予算区分_補助",フラグ管理用!AF97&lt;9),"error",""))))</f>
        <v/>
      </c>
      <c r="BM97" s="241" t="str">
        <f>フラグ管理用!AO97</f>
        <v/>
      </c>
    </row>
    <row r="98" spans="1:65" x14ac:dyDescent="0.15">
      <c r="A98" s="84">
        <v>77</v>
      </c>
      <c r="B98" s="285"/>
      <c r="C98" s="61"/>
      <c r="D98" s="61"/>
      <c r="E98" s="62"/>
      <c r="F98" s="146" t="str">
        <f>IF(C98="補",VLOOKUP(E98,'事業名一覧 '!$A$3:$C$55,3,FALSE),"")</f>
        <v/>
      </c>
      <c r="G98" s="63"/>
      <c r="H98" s="154"/>
      <c r="I98" s="63"/>
      <c r="J98" s="63"/>
      <c r="K98" s="63"/>
      <c r="L98" s="62"/>
      <c r="M98" s="97" t="str">
        <f t="shared" si="19"/>
        <v/>
      </c>
      <c r="N98" s="97" t="str">
        <f t="shared" si="35"/>
        <v/>
      </c>
      <c r="O98" s="64"/>
      <c r="P98" s="64"/>
      <c r="Q98" s="64"/>
      <c r="R98" s="64"/>
      <c r="S98" s="64"/>
      <c r="T98" s="64"/>
      <c r="U98" s="62"/>
      <c r="V98" s="63"/>
      <c r="W98" s="63"/>
      <c r="X98" s="63"/>
      <c r="Y98" s="61"/>
      <c r="Z98" s="61"/>
      <c r="AA98" s="61"/>
      <c r="AB98" s="230"/>
      <c r="AC98" s="230"/>
      <c r="AD98" s="62"/>
      <c r="AE98" s="62"/>
      <c r="AF98" s="301"/>
      <c r="AG98" s="165"/>
      <c r="AH98" s="274"/>
      <c r="AI98" s="226"/>
      <c r="AJ98" s="293" t="str">
        <f t="shared" si="20"/>
        <v/>
      </c>
      <c r="AK98" s="297" t="str">
        <f>IF(C98="","",IF(AND(フラグ管理用!B98=2,O98&gt;0),"error",IF(AND(フラグ管理用!B98=1,SUM(P98:R98)&gt;0),"error","")))</f>
        <v/>
      </c>
      <c r="AL98" s="289" t="str">
        <f t="shared" si="21"/>
        <v/>
      </c>
      <c r="AM98" s="235" t="str">
        <f t="shared" si="22"/>
        <v/>
      </c>
      <c r="AN98" s="211" t="str">
        <f>IF(C98="","",IF(フラグ管理用!AP98=1,"",IF(AND(フラグ管理用!C98=1,フラグ管理用!G98=1),"",IF(AND(フラグ管理用!C98=2,フラグ管理用!D98=1,フラグ管理用!G98=1),"",IF(AND(フラグ管理用!C98=2,フラグ管理用!D98=2),"","error")))))</f>
        <v/>
      </c>
      <c r="AO98" s="240" t="str">
        <f t="shared" si="23"/>
        <v/>
      </c>
      <c r="AP98" s="240" t="str">
        <f t="shared" si="24"/>
        <v/>
      </c>
      <c r="AQ98" s="240" t="str">
        <f>IF(C98="","",IF(AND(フラグ管理用!B98=1,フラグ管理用!I98&gt;0),"",IF(AND(フラグ管理用!B98=2,フラグ管理用!I98&gt;14),"","error")))</f>
        <v/>
      </c>
      <c r="AR98" s="240" t="str">
        <f>IF(C98="","",IF(PRODUCT(フラグ管理用!H98:J98)=0,"error",""))</f>
        <v/>
      </c>
      <c r="AS98" s="240" t="str">
        <f t="shared" si="25"/>
        <v/>
      </c>
      <c r="AT98" s="240" t="str">
        <f>IF(C98="","",IF(AND(フラグ管理用!G98=1,フラグ管理用!K98=1),"",IF(AND(フラグ管理用!G98=2,フラグ管理用!K98&gt;1),"","error")))</f>
        <v/>
      </c>
      <c r="AU98" s="240" t="str">
        <f>IF(C98="","",IF(AND(フラグ管理用!K98=10,ISBLANK(L98)=FALSE),"",IF(AND(フラグ管理用!K98&lt;10,ISBLANK(L98)=TRUE),"","error")))</f>
        <v/>
      </c>
      <c r="AV98" s="211" t="str">
        <f t="shared" si="26"/>
        <v/>
      </c>
      <c r="AW98" s="211" t="str">
        <f t="shared" si="27"/>
        <v/>
      </c>
      <c r="AX98" s="211" t="str">
        <f>IF(C98="","",IF(AND(フラグ管理用!D98=2,フラグ管理用!G98=1),IF(Q98&lt;&gt;0,"error",""),""))</f>
        <v/>
      </c>
      <c r="AY98" s="211" t="str">
        <f>IF(C98="","",IF(フラグ管理用!G98=2,IF(OR(O98&lt;&gt;0,P98&lt;&gt;0,R98&lt;&gt;0),"error",""),""))</f>
        <v/>
      </c>
      <c r="AZ98" s="211" t="str">
        <f t="shared" si="28"/>
        <v/>
      </c>
      <c r="BA98" s="211" t="str">
        <f t="shared" si="29"/>
        <v/>
      </c>
      <c r="BB98" s="211" t="str">
        <f t="shared" si="30"/>
        <v/>
      </c>
      <c r="BC98" s="211" t="str">
        <f>IF(C98="","",IF(フラグ管理用!Y98=2,IF(AND(フラグ管理用!C98=2,フラグ管理用!V98=1),"","error"),""))</f>
        <v/>
      </c>
      <c r="BD98" s="211" t="str">
        <f t="shared" si="31"/>
        <v/>
      </c>
      <c r="BE98" s="211" t="str">
        <f>IF(C98="","",IF(フラグ管理用!Z98=30,"error",IF(AND(フラグ管理用!AI98="事業始期_通常",フラグ管理用!Z98&lt;18),"error",IF(AND(フラグ管理用!AI98="事業始期_補助",フラグ管理用!Z98&lt;15),"error",""))))</f>
        <v/>
      </c>
      <c r="BF98" s="211" t="str">
        <f t="shared" si="32"/>
        <v/>
      </c>
      <c r="BG98" s="211" t="str">
        <f>IF(C98="","",IF(AND(フラグ管理用!AJ98="事業終期_通常",OR(フラグ管理用!AA98&lt;18,フラグ管理用!AA98&gt;29)),"error",IF(AND(フラグ管理用!AJ98="事業終期_R3基金・R4",フラグ管理用!AA98&lt;18),"error","")))</f>
        <v/>
      </c>
      <c r="BH98" s="211" t="str">
        <f>IF(C98="","",IF(VLOOKUP(Z98,―!$X$2:$Y$31,2,FALSE)&lt;=VLOOKUP(AA98,―!$X$2:$Y$31,2,FALSE),"","error"))</f>
        <v/>
      </c>
      <c r="BI98" s="211" t="str">
        <f t="shared" si="33"/>
        <v/>
      </c>
      <c r="BJ98" s="211" t="str">
        <f t="shared" si="36"/>
        <v/>
      </c>
      <c r="BK98" s="211" t="str">
        <f t="shared" si="34"/>
        <v/>
      </c>
      <c r="BL98" s="211" t="str">
        <f>IF(C98="","",IF(AND(フラグ管理用!AK98="予算区分_地単_通常",フラグ管理用!AF98&gt;4),"error",IF(AND(フラグ管理用!AK98="予算区分_地単_協力金等",フラグ管理用!AF98&gt;9),"error",IF(AND(フラグ管理用!AK98="予算区分_補助",フラグ管理用!AF98&lt;9),"error",""))))</f>
        <v/>
      </c>
      <c r="BM98" s="241" t="str">
        <f>フラグ管理用!AO98</f>
        <v/>
      </c>
    </row>
    <row r="99" spans="1:65" x14ac:dyDescent="0.15">
      <c r="A99" s="84">
        <v>78</v>
      </c>
      <c r="B99" s="285"/>
      <c r="C99" s="61"/>
      <c r="D99" s="61"/>
      <c r="E99" s="62"/>
      <c r="F99" s="146" t="str">
        <f>IF(C99="補",VLOOKUP(E99,'事業名一覧 '!$A$3:$C$55,3,FALSE),"")</f>
        <v/>
      </c>
      <c r="G99" s="63"/>
      <c r="H99" s="154"/>
      <c r="I99" s="63"/>
      <c r="J99" s="63"/>
      <c r="K99" s="63"/>
      <c r="L99" s="62"/>
      <c r="M99" s="97" t="str">
        <f t="shared" si="19"/>
        <v/>
      </c>
      <c r="N99" s="97" t="str">
        <f t="shared" si="35"/>
        <v/>
      </c>
      <c r="O99" s="64"/>
      <c r="P99" s="64"/>
      <c r="Q99" s="64"/>
      <c r="R99" s="64"/>
      <c r="S99" s="64"/>
      <c r="T99" s="64"/>
      <c r="U99" s="62"/>
      <c r="V99" s="63"/>
      <c r="W99" s="63"/>
      <c r="X99" s="63"/>
      <c r="Y99" s="61"/>
      <c r="Z99" s="61"/>
      <c r="AA99" s="61"/>
      <c r="AB99" s="230"/>
      <c r="AC99" s="230"/>
      <c r="AD99" s="62"/>
      <c r="AE99" s="62"/>
      <c r="AF99" s="301"/>
      <c r="AG99" s="165"/>
      <c r="AH99" s="274"/>
      <c r="AI99" s="226"/>
      <c r="AJ99" s="293" t="str">
        <f t="shared" si="20"/>
        <v/>
      </c>
      <c r="AK99" s="297" t="str">
        <f>IF(C99="","",IF(AND(フラグ管理用!B99=2,O99&gt;0),"error",IF(AND(フラグ管理用!B99=1,SUM(P99:R99)&gt;0),"error","")))</f>
        <v/>
      </c>
      <c r="AL99" s="289" t="str">
        <f t="shared" si="21"/>
        <v/>
      </c>
      <c r="AM99" s="235" t="str">
        <f t="shared" si="22"/>
        <v/>
      </c>
      <c r="AN99" s="211" t="str">
        <f>IF(C99="","",IF(フラグ管理用!AP99=1,"",IF(AND(フラグ管理用!C99=1,フラグ管理用!G99=1),"",IF(AND(フラグ管理用!C99=2,フラグ管理用!D99=1,フラグ管理用!G99=1),"",IF(AND(フラグ管理用!C99=2,フラグ管理用!D99=2),"","error")))))</f>
        <v/>
      </c>
      <c r="AO99" s="240" t="str">
        <f t="shared" si="23"/>
        <v/>
      </c>
      <c r="AP99" s="240" t="str">
        <f t="shared" si="24"/>
        <v/>
      </c>
      <c r="AQ99" s="240" t="str">
        <f>IF(C99="","",IF(AND(フラグ管理用!B99=1,フラグ管理用!I99&gt;0),"",IF(AND(フラグ管理用!B99=2,フラグ管理用!I99&gt;14),"","error")))</f>
        <v/>
      </c>
      <c r="AR99" s="240" t="str">
        <f>IF(C99="","",IF(PRODUCT(フラグ管理用!H99:J99)=0,"error",""))</f>
        <v/>
      </c>
      <c r="AS99" s="240" t="str">
        <f t="shared" si="25"/>
        <v/>
      </c>
      <c r="AT99" s="240" t="str">
        <f>IF(C99="","",IF(AND(フラグ管理用!G99=1,フラグ管理用!K99=1),"",IF(AND(フラグ管理用!G99=2,フラグ管理用!K99&gt;1),"","error")))</f>
        <v/>
      </c>
      <c r="AU99" s="240" t="str">
        <f>IF(C99="","",IF(AND(フラグ管理用!K99=10,ISBLANK(L99)=FALSE),"",IF(AND(フラグ管理用!K99&lt;10,ISBLANK(L99)=TRUE),"","error")))</f>
        <v/>
      </c>
      <c r="AV99" s="211" t="str">
        <f t="shared" si="26"/>
        <v/>
      </c>
      <c r="AW99" s="211" t="str">
        <f t="shared" si="27"/>
        <v/>
      </c>
      <c r="AX99" s="211" t="str">
        <f>IF(C99="","",IF(AND(フラグ管理用!D99=2,フラグ管理用!G99=1),IF(Q99&lt;&gt;0,"error",""),""))</f>
        <v/>
      </c>
      <c r="AY99" s="211" t="str">
        <f>IF(C99="","",IF(フラグ管理用!G99=2,IF(OR(O99&lt;&gt;0,P99&lt;&gt;0,R99&lt;&gt;0),"error",""),""))</f>
        <v/>
      </c>
      <c r="AZ99" s="211" t="str">
        <f t="shared" si="28"/>
        <v/>
      </c>
      <c r="BA99" s="211" t="str">
        <f t="shared" si="29"/>
        <v/>
      </c>
      <c r="BB99" s="211" t="str">
        <f t="shared" si="30"/>
        <v/>
      </c>
      <c r="BC99" s="211" t="str">
        <f>IF(C99="","",IF(フラグ管理用!Y99=2,IF(AND(フラグ管理用!C99=2,フラグ管理用!V99=1),"","error"),""))</f>
        <v/>
      </c>
      <c r="BD99" s="211" t="str">
        <f t="shared" si="31"/>
        <v/>
      </c>
      <c r="BE99" s="211" t="str">
        <f>IF(C99="","",IF(フラグ管理用!Z99=30,"error",IF(AND(フラグ管理用!AI99="事業始期_通常",フラグ管理用!Z99&lt;18),"error",IF(AND(フラグ管理用!AI99="事業始期_補助",フラグ管理用!Z99&lt;15),"error",""))))</f>
        <v/>
      </c>
      <c r="BF99" s="211" t="str">
        <f t="shared" si="32"/>
        <v/>
      </c>
      <c r="BG99" s="211" t="str">
        <f>IF(C99="","",IF(AND(フラグ管理用!AJ99="事業終期_通常",OR(フラグ管理用!AA99&lt;18,フラグ管理用!AA99&gt;29)),"error",IF(AND(フラグ管理用!AJ99="事業終期_R3基金・R4",フラグ管理用!AA99&lt;18),"error","")))</f>
        <v/>
      </c>
      <c r="BH99" s="211" t="str">
        <f>IF(C99="","",IF(VLOOKUP(Z99,―!$X$2:$Y$31,2,FALSE)&lt;=VLOOKUP(AA99,―!$X$2:$Y$31,2,FALSE),"","error"))</f>
        <v/>
      </c>
      <c r="BI99" s="211" t="str">
        <f t="shared" si="33"/>
        <v/>
      </c>
      <c r="BJ99" s="211" t="str">
        <f t="shared" si="36"/>
        <v/>
      </c>
      <c r="BK99" s="211" t="str">
        <f t="shared" si="34"/>
        <v/>
      </c>
      <c r="BL99" s="211" t="str">
        <f>IF(C99="","",IF(AND(フラグ管理用!AK99="予算区分_地単_通常",フラグ管理用!AF99&gt;4),"error",IF(AND(フラグ管理用!AK99="予算区分_地単_協力金等",フラグ管理用!AF99&gt;9),"error",IF(AND(フラグ管理用!AK99="予算区分_補助",フラグ管理用!AF99&lt;9),"error",""))))</f>
        <v/>
      </c>
      <c r="BM99" s="241" t="str">
        <f>フラグ管理用!AO99</f>
        <v/>
      </c>
    </row>
    <row r="100" spans="1:65" x14ac:dyDescent="0.15">
      <c r="A100" s="84">
        <v>79</v>
      </c>
      <c r="B100" s="285"/>
      <c r="C100" s="61"/>
      <c r="D100" s="61"/>
      <c r="E100" s="62"/>
      <c r="F100" s="146" t="str">
        <f>IF(C100="補",VLOOKUP(E100,'事業名一覧 '!$A$3:$C$55,3,FALSE),"")</f>
        <v/>
      </c>
      <c r="G100" s="63"/>
      <c r="H100" s="154"/>
      <c r="I100" s="63"/>
      <c r="J100" s="63"/>
      <c r="K100" s="63"/>
      <c r="L100" s="62"/>
      <c r="M100" s="97" t="str">
        <f t="shared" si="19"/>
        <v/>
      </c>
      <c r="N100" s="97" t="str">
        <f t="shared" si="35"/>
        <v/>
      </c>
      <c r="O100" s="64"/>
      <c r="P100" s="64"/>
      <c r="Q100" s="64"/>
      <c r="R100" s="64"/>
      <c r="S100" s="64"/>
      <c r="T100" s="64"/>
      <c r="U100" s="62"/>
      <c r="V100" s="63"/>
      <c r="W100" s="63"/>
      <c r="X100" s="63"/>
      <c r="Y100" s="61"/>
      <c r="Z100" s="61"/>
      <c r="AA100" s="61"/>
      <c r="AB100" s="230"/>
      <c r="AC100" s="230"/>
      <c r="AD100" s="62"/>
      <c r="AE100" s="62"/>
      <c r="AF100" s="301"/>
      <c r="AG100" s="165"/>
      <c r="AH100" s="274"/>
      <c r="AI100" s="226"/>
      <c r="AJ100" s="293" t="str">
        <f t="shared" si="20"/>
        <v/>
      </c>
      <c r="AK100" s="297" t="str">
        <f>IF(C100="","",IF(AND(フラグ管理用!B100=2,O100&gt;0),"error",IF(AND(フラグ管理用!B100=1,SUM(P100:R100)&gt;0),"error","")))</f>
        <v/>
      </c>
      <c r="AL100" s="289" t="str">
        <f t="shared" si="21"/>
        <v/>
      </c>
      <c r="AM100" s="235" t="str">
        <f t="shared" si="22"/>
        <v/>
      </c>
      <c r="AN100" s="211" t="str">
        <f>IF(C100="","",IF(フラグ管理用!AP100=1,"",IF(AND(フラグ管理用!C100=1,フラグ管理用!G100=1),"",IF(AND(フラグ管理用!C100=2,フラグ管理用!D100=1,フラグ管理用!G100=1),"",IF(AND(フラグ管理用!C100=2,フラグ管理用!D100=2),"","error")))))</f>
        <v/>
      </c>
      <c r="AO100" s="240" t="str">
        <f t="shared" si="23"/>
        <v/>
      </c>
      <c r="AP100" s="240" t="str">
        <f t="shared" si="24"/>
        <v/>
      </c>
      <c r="AQ100" s="240" t="str">
        <f>IF(C100="","",IF(AND(フラグ管理用!B100=1,フラグ管理用!I100&gt;0),"",IF(AND(フラグ管理用!B100=2,フラグ管理用!I100&gt;14),"","error")))</f>
        <v/>
      </c>
      <c r="AR100" s="240" t="str">
        <f>IF(C100="","",IF(PRODUCT(フラグ管理用!H100:J100)=0,"error",""))</f>
        <v/>
      </c>
      <c r="AS100" s="240" t="str">
        <f t="shared" si="25"/>
        <v/>
      </c>
      <c r="AT100" s="240" t="str">
        <f>IF(C100="","",IF(AND(フラグ管理用!G100=1,フラグ管理用!K100=1),"",IF(AND(フラグ管理用!G100=2,フラグ管理用!K100&gt;1),"","error")))</f>
        <v/>
      </c>
      <c r="AU100" s="240" t="str">
        <f>IF(C100="","",IF(AND(フラグ管理用!K100=10,ISBLANK(L100)=FALSE),"",IF(AND(フラグ管理用!K100&lt;10,ISBLANK(L100)=TRUE),"","error")))</f>
        <v/>
      </c>
      <c r="AV100" s="211" t="str">
        <f t="shared" si="26"/>
        <v/>
      </c>
      <c r="AW100" s="211" t="str">
        <f t="shared" si="27"/>
        <v/>
      </c>
      <c r="AX100" s="211" t="str">
        <f>IF(C100="","",IF(AND(フラグ管理用!D100=2,フラグ管理用!G100=1),IF(Q100&lt;&gt;0,"error",""),""))</f>
        <v/>
      </c>
      <c r="AY100" s="211" t="str">
        <f>IF(C100="","",IF(フラグ管理用!G100=2,IF(OR(O100&lt;&gt;0,P100&lt;&gt;0,R100&lt;&gt;0),"error",""),""))</f>
        <v/>
      </c>
      <c r="AZ100" s="211" t="str">
        <f t="shared" si="28"/>
        <v/>
      </c>
      <c r="BA100" s="211" t="str">
        <f t="shared" si="29"/>
        <v/>
      </c>
      <c r="BB100" s="211" t="str">
        <f t="shared" si="30"/>
        <v/>
      </c>
      <c r="BC100" s="211" t="str">
        <f>IF(C100="","",IF(フラグ管理用!Y100=2,IF(AND(フラグ管理用!C100=2,フラグ管理用!V100=1),"","error"),""))</f>
        <v/>
      </c>
      <c r="BD100" s="211" t="str">
        <f t="shared" si="31"/>
        <v/>
      </c>
      <c r="BE100" s="211" t="str">
        <f>IF(C100="","",IF(フラグ管理用!Z100=30,"error",IF(AND(フラグ管理用!AI100="事業始期_通常",フラグ管理用!Z100&lt;18),"error",IF(AND(フラグ管理用!AI100="事業始期_補助",フラグ管理用!Z100&lt;15),"error",""))))</f>
        <v/>
      </c>
      <c r="BF100" s="211" t="str">
        <f t="shared" si="32"/>
        <v/>
      </c>
      <c r="BG100" s="211" t="str">
        <f>IF(C100="","",IF(AND(フラグ管理用!AJ100="事業終期_通常",OR(フラグ管理用!AA100&lt;18,フラグ管理用!AA100&gt;29)),"error",IF(AND(フラグ管理用!AJ100="事業終期_R3基金・R4",フラグ管理用!AA100&lt;18),"error","")))</f>
        <v/>
      </c>
      <c r="BH100" s="211" t="str">
        <f>IF(C100="","",IF(VLOOKUP(Z100,―!$X$2:$Y$31,2,FALSE)&lt;=VLOOKUP(AA100,―!$X$2:$Y$31,2,FALSE),"","error"))</f>
        <v/>
      </c>
      <c r="BI100" s="211" t="str">
        <f t="shared" si="33"/>
        <v/>
      </c>
      <c r="BJ100" s="211" t="str">
        <f t="shared" si="36"/>
        <v/>
      </c>
      <c r="BK100" s="211" t="str">
        <f t="shared" si="34"/>
        <v/>
      </c>
      <c r="BL100" s="211" t="str">
        <f>IF(C100="","",IF(AND(フラグ管理用!AK100="予算区分_地単_通常",フラグ管理用!AF100&gt;4),"error",IF(AND(フラグ管理用!AK100="予算区分_地単_協力金等",フラグ管理用!AF100&gt;9),"error",IF(AND(フラグ管理用!AK100="予算区分_補助",フラグ管理用!AF100&lt;9),"error",""))))</f>
        <v/>
      </c>
      <c r="BM100" s="241" t="str">
        <f>フラグ管理用!AO100</f>
        <v/>
      </c>
    </row>
    <row r="101" spans="1:65" x14ac:dyDescent="0.15">
      <c r="A101" s="84">
        <v>80</v>
      </c>
      <c r="B101" s="285"/>
      <c r="C101" s="61"/>
      <c r="D101" s="61"/>
      <c r="E101" s="62"/>
      <c r="F101" s="146" t="str">
        <f>IF(C101="補",VLOOKUP(E101,'事業名一覧 '!$A$3:$C$55,3,FALSE),"")</f>
        <v/>
      </c>
      <c r="G101" s="63"/>
      <c r="H101" s="154"/>
      <c r="I101" s="63"/>
      <c r="J101" s="63"/>
      <c r="K101" s="63"/>
      <c r="L101" s="62"/>
      <c r="M101" s="97" t="str">
        <f t="shared" si="19"/>
        <v/>
      </c>
      <c r="N101" s="97" t="str">
        <f t="shared" si="35"/>
        <v/>
      </c>
      <c r="O101" s="64"/>
      <c r="P101" s="64"/>
      <c r="Q101" s="64"/>
      <c r="R101" s="64"/>
      <c r="S101" s="64"/>
      <c r="T101" s="64"/>
      <c r="U101" s="62"/>
      <c r="V101" s="63"/>
      <c r="W101" s="63"/>
      <c r="X101" s="63"/>
      <c r="Y101" s="61"/>
      <c r="Z101" s="61"/>
      <c r="AA101" s="61"/>
      <c r="AB101" s="230"/>
      <c r="AC101" s="230"/>
      <c r="AD101" s="62"/>
      <c r="AE101" s="62"/>
      <c r="AF101" s="301"/>
      <c r="AG101" s="165"/>
      <c r="AH101" s="274"/>
      <c r="AI101" s="226"/>
      <c r="AJ101" s="293" t="str">
        <f t="shared" si="20"/>
        <v/>
      </c>
      <c r="AK101" s="297" t="str">
        <f>IF(C101="","",IF(AND(フラグ管理用!B101=2,O101&gt;0),"error",IF(AND(フラグ管理用!B101=1,SUM(P101:R101)&gt;0),"error","")))</f>
        <v/>
      </c>
      <c r="AL101" s="289" t="str">
        <f t="shared" si="21"/>
        <v/>
      </c>
      <c r="AM101" s="235" t="str">
        <f t="shared" si="22"/>
        <v/>
      </c>
      <c r="AN101" s="211" t="str">
        <f>IF(C101="","",IF(フラグ管理用!AP101=1,"",IF(AND(フラグ管理用!C101=1,フラグ管理用!G101=1),"",IF(AND(フラグ管理用!C101=2,フラグ管理用!D101=1,フラグ管理用!G101=1),"",IF(AND(フラグ管理用!C101=2,フラグ管理用!D101=2),"","error")))))</f>
        <v/>
      </c>
      <c r="AO101" s="240" t="str">
        <f t="shared" si="23"/>
        <v/>
      </c>
      <c r="AP101" s="240" t="str">
        <f t="shared" si="24"/>
        <v/>
      </c>
      <c r="AQ101" s="240" t="str">
        <f>IF(C101="","",IF(AND(フラグ管理用!B101=1,フラグ管理用!I101&gt;0),"",IF(AND(フラグ管理用!B101=2,フラグ管理用!I101&gt;14),"","error")))</f>
        <v/>
      </c>
      <c r="AR101" s="240" t="str">
        <f>IF(C101="","",IF(PRODUCT(フラグ管理用!H101:J101)=0,"error",""))</f>
        <v/>
      </c>
      <c r="AS101" s="240" t="str">
        <f t="shared" si="25"/>
        <v/>
      </c>
      <c r="AT101" s="240" t="str">
        <f>IF(C101="","",IF(AND(フラグ管理用!G101=1,フラグ管理用!K101=1),"",IF(AND(フラグ管理用!G101=2,フラグ管理用!K101&gt;1),"","error")))</f>
        <v/>
      </c>
      <c r="AU101" s="240" t="str">
        <f>IF(C101="","",IF(AND(フラグ管理用!K101=10,ISBLANK(L101)=FALSE),"",IF(AND(フラグ管理用!K101&lt;10,ISBLANK(L101)=TRUE),"","error")))</f>
        <v/>
      </c>
      <c r="AV101" s="211" t="str">
        <f t="shared" si="26"/>
        <v/>
      </c>
      <c r="AW101" s="211" t="str">
        <f t="shared" si="27"/>
        <v/>
      </c>
      <c r="AX101" s="211" t="str">
        <f>IF(C101="","",IF(AND(フラグ管理用!D101=2,フラグ管理用!G101=1),IF(Q101&lt;&gt;0,"error",""),""))</f>
        <v/>
      </c>
      <c r="AY101" s="211" t="str">
        <f>IF(C101="","",IF(フラグ管理用!G101=2,IF(OR(O101&lt;&gt;0,P101&lt;&gt;0,R101&lt;&gt;0),"error",""),""))</f>
        <v/>
      </c>
      <c r="AZ101" s="211" t="str">
        <f t="shared" si="28"/>
        <v/>
      </c>
      <c r="BA101" s="211" t="str">
        <f t="shared" si="29"/>
        <v/>
      </c>
      <c r="BB101" s="211" t="str">
        <f t="shared" si="30"/>
        <v/>
      </c>
      <c r="BC101" s="211" t="str">
        <f>IF(C101="","",IF(フラグ管理用!Y101=2,IF(AND(フラグ管理用!C101=2,フラグ管理用!V101=1),"","error"),""))</f>
        <v/>
      </c>
      <c r="BD101" s="211" t="str">
        <f t="shared" si="31"/>
        <v/>
      </c>
      <c r="BE101" s="211" t="str">
        <f>IF(C101="","",IF(フラグ管理用!Z101=30,"error",IF(AND(フラグ管理用!AI101="事業始期_通常",フラグ管理用!Z101&lt;18),"error",IF(AND(フラグ管理用!AI101="事業始期_補助",フラグ管理用!Z101&lt;15),"error",""))))</f>
        <v/>
      </c>
      <c r="BF101" s="211" t="str">
        <f t="shared" si="32"/>
        <v/>
      </c>
      <c r="BG101" s="211" t="str">
        <f>IF(C101="","",IF(AND(フラグ管理用!AJ101="事業終期_通常",OR(フラグ管理用!AA101&lt;18,フラグ管理用!AA101&gt;29)),"error",IF(AND(フラグ管理用!AJ101="事業終期_R3基金・R4",フラグ管理用!AA101&lt;18),"error","")))</f>
        <v/>
      </c>
      <c r="BH101" s="211" t="str">
        <f>IF(C101="","",IF(VLOOKUP(Z101,―!$X$2:$Y$31,2,FALSE)&lt;=VLOOKUP(AA101,―!$X$2:$Y$31,2,FALSE),"","error"))</f>
        <v/>
      </c>
      <c r="BI101" s="211" t="str">
        <f t="shared" si="33"/>
        <v/>
      </c>
      <c r="BJ101" s="211" t="str">
        <f t="shared" si="36"/>
        <v/>
      </c>
      <c r="BK101" s="211" t="str">
        <f t="shared" si="34"/>
        <v/>
      </c>
      <c r="BL101" s="211" t="str">
        <f>IF(C101="","",IF(AND(フラグ管理用!AK101="予算区分_地単_通常",フラグ管理用!AF101&gt;4),"error",IF(AND(フラグ管理用!AK101="予算区分_地単_協力金等",フラグ管理用!AF101&gt;9),"error",IF(AND(フラグ管理用!AK101="予算区分_補助",フラグ管理用!AF101&lt;9),"error",""))))</f>
        <v/>
      </c>
      <c r="BM101" s="241" t="str">
        <f>フラグ管理用!AO101</f>
        <v/>
      </c>
    </row>
    <row r="102" spans="1:65" x14ac:dyDescent="0.15">
      <c r="A102" s="84">
        <v>81</v>
      </c>
      <c r="B102" s="285"/>
      <c r="C102" s="61"/>
      <c r="D102" s="61"/>
      <c r="E102" s="62"/>
      <c r="F102" s="146" t="str">
        <f>IF(C102="補",VLOOKUP(E102,'事業名一覧 '!$A$3:$C$55,3,FALSE),"")</f>
        <v/>
      </c>
      <c r="G102" s="63"/>
      <c r="H102" s="154"/>
      <c r="I102" s="63"/>
      <c r="J102" s="63"/>
      <c r="K102" s="63"/>
      <c r="L102" s="62"/>
      <c r="M102" s="97" t="str">
        <f t="shared" si="19"/>
        <v/>
      </c>
      <c r="N102" s="97" t="str">
        <f t="shared" si="35"/>
        <v/>
      </c>
      <c r="O102" s="64"/>
      <c r="P102" s="64"/>
      <c r="Q102" s="64"/>
      <c r="R102" s="64"/>
      <c r="S102" s="64"/>
      <c r="T102" s="64"/>
      <c r="U102" s="62"/>
      <c r="V102" s="63"/>
      <c r="W102" s="63"/>
      <c r="X102" s="63"/>
      <c r="Y102" s="61"/>
      <c r="Z102" s="61"/>
      <c r="AA102" s="61"/>
      <c r="AB102" s="230"/>
      <c r="AC102" s="230"/>
      <c r="AD102" s="62"/>
      <c r="AE102" s="62"/>
      <c r="AF102" s="301"/>
      <c r="AG102" s="165"/>
      <c r="AH102" s="274"/>
      <c r="AI102" s="226"/>
      <c r="AJ102" s="293" t="str">
        <f t="shared" si="20"/>
        <v/>
      </c>
      <c r="AK102" s="297" t="str">
        <f>IF(C102="","",IF(AND(フラグ管理用!B102=2,O102&gt;0),"error",IF(AND(フラグ管理用!B102=1,SUM(P102:R102)&gt;0),"error","")))</f>
        <v/>
      </c>
      <c r="AL102" s="289" t="str">
        <f t="shared" si="21"/>
        <v/>
      </c>
      <c r="AM102" s="235" t="str">
        <f t="shared" si="22"/>
        <v/>
      </c>
      <c r="AN102" s="211" t="str">
        <f>IF(C102="","",IF(フラグ管理用!AP102=1,"",IF(AND(フラグ管理用!C102=1,フラグ管理用!G102=1),"",IF(AND(フラグ管理用!C102=2,フラグ管理用!D102=1,フラグ管理用!G102=1),"",IF(AND(フラグ管理用!C102=2,フラグ管理用!D102=2),"","error")))))</f>
        <v/>
      </c>
      <c r="AO102" s="240" t="str">
        <f t="shared" si="23"/>
        <v/>
      </c>
      <c r="AP102" s="240" t="str">
        <f t="shared" si="24"/>
        <v/>
      </c>
      <c r="AQ102" s="240" t="str">
        <f>IF(C102="","",IF(AND(フラグ管理用!B102=1,フラグ管理用!I102&gt;0),"",IF(AND(フラグ管理用!B102=2,フラグ管理用!I102&gt;14),"","error")))</f>
        <v/>
      </c>
      <c r="AR102" s="240" t="str">
        <f>IF(C102="","",IF(PRODUCT(フラグ管理用!H102:J102)=0,"error",""))</f>
        <v/>
      </c>
      <c r="AS102" s="240" t="str">
        <f t="shared" si="25"/>
        <v/>
      </c>
      <c r="AT102" s="240" t="str">
        <f>IF(C102="","",IF(AND(フラグ管理用!G102=1,フラグ管理用!K102=1),"",IF(AND(フラグ管理用!G102=2,フラグ管理用!K102&gt;1),"","error")))</f>
        <v/>
      </c>
      <c r="AU102" s="240" t="str">
        <f>IF(C102="","",IF(AND(フラグ管理用!K102=10,ISBLANK(L102)=FALSE),"",IF(AND(フラグ管理用!K102&lt;10,ISBLANK(L102)=TRUE),"","error")))</f>
        <v/>
      </c>
      <c r="AV102" s="211" t="str">
        <f t="shared" si="26"/>
        <v/>
      </c>
      <c r="AW102" s="211" t="str">
        <f t="shared" si="27"/>
        <v/>
      </c>
      <c r="AX102" s="211" t="str">
        <f>IF(C102="","",IF(AND(フラグ管理用!D102=2,フラグ管理用!G102=1),IF(Q102&lt;&gt;0,"error",""),""))</f>
        <v/>
      </c>
      <c r="AY102" s="211" t="str">
        <f>IF(C102="","",IF(フラグ管理用!G102=2,IF(OR(O102&lt;&gt;0,P102&lt;&gt;0,R102&lt;&gt;0),"error",""),""))</f>
        <v/>
      </c>
      <c r="AZ102" s="211" t="str">
        <f t="shared" si="28"/>
        <v/>
      </c>
      <c r="BA102" s="211" t="str">
        <f t="shared" si="29"/>
        <v/>
      </c>
      <c r="BB102" s="211" t="str">
        <f t="shared" si="30"/>
        <v/>
      </c>
      <c r="BC102" s="211" t="str">
        <f>IF(C102="","",IF(フラグ管理用!Y102=2,IF(AND(フラグ管理用!C102=2,フラグ管理用!V102=1),"","error"),""))</f>
        <v/>
      </c>
      <c r="BD102" s="211" t="str">
        <f t="shared" si="31"/>
        <v/>
      </c>
      <c r="BE102" s="211" t="str">
        <f>IF(C102="","",IF(フラグ管理用!Z102=30,"error",IF(AND(フラグ管理用!AI102="事業始期_通常",フラグ管理用!Z102&lt;18),"error",IF(AND(フラグ管理用!AI102="事業始期_補助",フラグ管理用!Z102&lt;15),"error",""))))</f>
        <v/>
      </c>
      <c r="BF102" s="211" t="str">
        <f t="shared" si="32"/>
        <v/>
      </c>
      <c r="BG102" s="211" t="str">
        <f>IF(C102="","",IF(AND(フラグ管理用!AJ102="事業終期_通常",OR(フラグ管理用!AA102&lt;18,フラグ管理用!AA102&gt;29)),"error",IF(AND(フラグ管理用!AJ102="事業終期_R3基金・R4",フラグ管理用!AA102&lt;18),"error","")))</f>
        <v/>
      </c>
      <c r="BH102" s="211" t="str">
        <f>IF(C102="","",IF(VLOOKUP(Z102,―!$X$2:$Y$31,2,FALSE)&lt;=VLOOKUP(AA102,―!$X$2:$Y$31,2,FALSE),"","error"))</f>
        <v/>
      </c>
      <c r="BI102" s="211" t="str">
        <f t="shared" si="33"/>
        <v/>
      </c>
      <c r="BJ102" s="211" t="str">
        <f t="shared" si="36"/>
        <v/>
      </c>
      <c r="BK102" s="211" t="str">
        <f t="shared" si="34"/>
        <v/>
      </c>
      <c r="BL102" s="211" t="str">
        <f>IF(C102="","",IF(AND(フラグ管理用!AK102="予算区分_地単_通常",フラグ管理用!AF102&gt;4),"error",IF(AND(フラグ管理用!AK102="予算区分_地単_協力金等",フラグ管理用!AF102&gt;9),"error",IF(AND(フラグ管理用!AK102="予算区分_補助",フラグ管理用!AF102&lt;9),"error",""))))</f>
        <v/>
      </c>
      <c r="BM102" s="241" t="str">
        <f>フラグ管理用!AO102</f>
        <v/>
      </c>
    </row>
    <row r="103" spans="1:65" x14ac:dyDescent="0.15">
      <c r="A103" s="84">
        <v>82</v>
      </c>
      <c r="B103" s="285"/>
      <c r="C103" s="61"/>
      <c r="D103" s="61"/>
      <c r="E103" s="62"/>
      <c r="F103" s="146" t="str">
        <f>IF(C103="補",VLOOKUP(E103,'事業名一覧 '!$A$3:$C$55,3,FALSE),"")</f>
        <v/>
      </c>
      <c r="G103" s="63"/>
      <c r="H103" s="154"/>
      <c r="I103" s="63"/>
      <c r="J103" s="63"/>
      <c r="K103" s="63"/>
      <c r="L103" s="62"/>
      <c r="M103" s="97" t="str">
        <f t="shared" si="19"/>
        <v/>
      </c>
      <c r="N103" s="97" t="str">
        <f t="shared" si="35"/>
        <v/>
      </c>
      <c r="O103" s="64"/>
      <c r="P103" s="64"/>
      <c r="Q103" s="64"/>
      <c r="R103" s="64"/>
      <c r="S103" s="64"/>
      <c r="T103" s="64"/>
      <c r="U103" s="62"/>
      <c r="V103" s="63"/>
      <c r="W103" s="63"/>
      <c r="X103" s="63"/>
      <c r="Y103" s="61"/>
      <c r="Z103" s="61"/>
      <c r="AA103" s="61"/>
      <c r="AB103" s="230"/>
      <c r="AC103" s="230"/>
      <c r="AD103" s="62"/>
      <c r="AE103" s="62"/>
      <c r="AF103" s="301"/>
      <c r="AG103" s="165"/>
      <c r="AH103" s="274"/>
      <c r="AI103" s="226"/>
      <c r="AJ103" s="293" t="str">
        <f t="shared" si="20"/>
        <v/>
      </c>
      <c r="AK103" s="297" t="str">
        <f>IF(C103="","",IF(AND(フラグ管理用!B103=2,O103&gt;0),"error",IF(AND(フラグ管理用!B103=1,SUM(P103:R103)&gt;0),"error","")))</f>
        <v/>
      </c>
      <c r="AL103" s="289" t="str">
        <f t="shared" si="21"/>
        <v/>
      </c>
      <c r="AM103" s="235" t="str">
        <f t="shared" si="22"/>
        <v/>
      </c>
      <c r="AN103" s="211" t="str">
        <f>IF(C103="","",IF(フラグ管理用!AP103=1,"",IF(AND(フラグ管理用!C103=1,フラグ管理用!G103=1),"",IF(AND(フラグ管理用!C103=2,フラグ管理用!D103=1,フラグ管理用!G103=1),"",IF(AND(フラグ管理用!C103=2,フラグ管理用!D103=2),"","error")))))</f>
        <v/>
      </c>
      <c r="AO103" s="240" t="str">
        <f t="shared" si="23"/>
        <v/>
      </c>
      <c r="AP103" s="240" t="str">
        <f t="shared" si="24"/>
        <v/>
      </c>
      <c r="AQ103" s="240" t="str">
        <f>IF(C103="","",IF(AND(フラグ管理用!B103=1,フラグ管理用!I103&gt;0),"",IF(AND(フラグ管理用!B103=2,フラグ管理用!I103&gt;14),"","error")))</f>
        <v/>
      </c>
      <c r="AR103" s="240" t="str">
        <f>IF(C103="","",IF(PRODUCT(フラグ管理用!H103:J103)=0,"error",""))</f>
        <v/>
      </c>
      <c r="AS103" s="240" t="str">
        <f t="shared" si="25"/>
        <v/>
      </c>
      <c r="AT103" s="240" t="str">
        <f>IF(C103="","",IF(AND(フラグ管理用!G103=1,フラグ管理用!K103=1),"",IF(AND(フラグ管理用!G103=2,フラグ管理用!K103&gt;1),"","error")))</f>
        <v/>
      </c>
      <c r="AU103" s="240" t="str">
        <f>IF(C103="","",IF(AND(フラグ管理用!K103=10,ISBLANK(L103)=FALSE),"",IF(AND(フラグ管理用!K103&lt;10,ISBLANK(L103)=TRUE),"","error")))</f>
        <v/>
      </c>
      <c r="AV103" s="211" t="str">
        <f t="shared" si="26"/>
        <v/>
      </c>
      <c r="AW103" s="211" t="str">
        <f t="shared" si="27"/>
        <v/>
      </c>
      <c r="AX103" s="211" t="str">
        <f>IF(C103="","",IF(AND(フラグ管理用!D103=2,フラグ管理用!G103=1),IF(Q103&lt;&gt;0,"error",""),""))</f>
        <v/>
      </c>
      <c r="AY103" s="211" t="str">
        <f>IF(C103="","",IF(フラグ管理用!G103=2,IF(OR(O103&lt;&gt;0,P103&lt;&gt;0,R103&lt;&gt;0),"error",""),""))</f>
        <v/>
      </c>
      <c r="AZ103" s="211" t="str">
        <f t="shared" si="28"/>
        <v/>
      </c>
      <c r="BA103" s="211" t="str">
        <f t="shared" si="29"/>
        <v/>
      </c>
      <c r="BB103" s="211" t="str">
        <f t="shared" si="30"/>
        <v/>
      </c>
      <c r="BC103" s="211" t="str">
        <f>IF(C103="","",IF(フラグ管理用!Y103=2,IF(AND(フラグ管理用!C103=2,フラグ管理用!V103=1),"","error"),""))</f>
        <v/>
      </c>
      <c r="BD103" s="211" t="str">
        <f t="shared" si="31"/>
        <v/>
      </c>
      <c r="BE103" s="211" t="str">
        <f>IF(C103="","",IF(フラグ管理用!Z103=30,"error",IF(AND(フラグ管理用!AI103="事業始期_通常",フラグ管理用!Z103&lt;18),"error",IF(AND(フラグ管理用!AI103="事業始期_補助",フラグ管理用!Z103&lt;15),"error",""))))</f>
        <v/>
      </c>
      <c r="BF103" s="211" t="str">
        <f t="shared" si="32"/>
        <v/>
      </c>
      <c r="BG103" s="211" t="str">
        <f>IF(C103="","",IF(AND(フラグ管理用!AJ103="事業終期_通常",OR(フラグ管理用!AA103&lt;18,フラグ管理用!AA103&gt;29)),"error",IF(AND(フラグ管理用!AJ103="事業終期_R3基金・R4",フラグ管理用!AA103&lt;18),"error","")))</f>
        <v/>
      </c>
      <c r="BH103" s="211" t="str">
        <f>IF(C103="","",IF(VLOOKUP(Z103,―!$X$2:$Y$31,2,FALSE)&lt;=VLOOKUP(AA103,―!$X$2:$Y$31,2,FALSE),"","error"))</f>
        <v/>
      </c>
      <c r="BI103" s="211" t="str">
        <f t="shared" si="33"/>
        <v/>
      </c>
      <c r="BJ103" s="211" t="str">
        <f t="shared" si="36"/>
        <v/>
      </c>
      <c r="BK103" s="211" t="str">
        <f t="shared" si="34"/>
        <v/>
      </c>
      <c r="BL103" s="211" t="str">
        <f>IF(C103="","",IF(AND(フラグ管理用!AK103="予算区分_地単_通常",フラグ管理用!AF103&gt;4),"error",IF(AND(フラグ管理用!AK103="予算区分_地単_協力金等",フラグ管理用!AF103&gt;9),"error",IF(AND(フラグ管理用!AK103="予算区分_補助",フラグ管理用!AF103&lt;9),"error",""))))</f>
        <v/>
      </c>
      <c r="BM103" s="241" t="str">
        <f>フラグ管理用!AO103</f>
        <v/>
      </c>
    </row>
    <row r="104" spans="1:65" x14ac:dyDescent="0.15">
      <c r="A104" s="84">
        <v>83</v>
      </c>
      <c r="B104" s="285"/>
      <c r="C104" s="61"/>
      <c r="D104" s="61"/>
      <c r="E104" s="62"/>
      <c r="F104" s="146" t="str">
        <f>IF(C104="補",VLOOKUP(E104,'事業名一覧 '!$A$3:$C$55,3,FALSE),"")</f>
        <v/>
      </c>
      <c r="G104" s="63"/>
      <c r="H104" s="154"/>
      <c r="I104" s="63"/>
      <c r="J104" s="63"/>
      <c r="K104" s="63"/>
      <c r="L104" s="62"/>
      <c r="M104" s="97" t="str">
        <f t="shared" si="19"/>
        <v/>
      </c>
      <c r="N104" s="97" t="str">
        <f t="shared" si="35"/>
        <v/>
      </c>
      <c r="O104" s="64"/>
      <c r="P104" s="64"/>
      <c r="Q104" s="64"/>
      <c r="R104" s="64"/>
      <c r="S104" s="64"/>
      <c r="T104" s="64"/>
      <c r="U104" s="62"/>
      <c r="V104" s="63"/>
      <c r="W104" s="63"/>
      <c r="X104" s="63"/>
      <c r="Y104" s="61"/>
      <c r="Z104" s="61"/>
      <c r="AA104" s="61"/>
      <c r="AB104" s="230"/>
      <c r="AC104" s="230"/>
      <c r="AD104" s="62"/>
      <c r="AE104" s="62"/>
      <c r="AF104" s="301"/>
      <c r="AG104" s="165"/>
      <c r="AH104" s="274"/>
      <c r="AI104" s="226"/>
      <c r="AJ104" s="293" t="str">
        <f t="shared" si="20"/>
        <v/>
      </c>
      <c r="AK104" s="297" t="str">
        <f>IF(C104="","",IF(AND(フラグ管理用!B104=2,O104&gt;0),"error",IF(AND(フラグ管理用!B104=1,SUM(P104:R104)&gt;0),"error","")))</f>
        <v/>
      </c>
      <c r="AL104" s="289" t="str">
        <f t="shared" si="21"/>
        <v/>
      </c>
      <c r="AM104" s="235" t="str">
        <f t="shared" si="22"/>
        <v/>
      </c>
      <c r="AN104" s="211" t="str">
        <f>IF(C104="","",IF(フラグ管理用!AP104=1,"",IF(AND(フラグ管理用!C104=1,フラグ管理用!G104=1),"",IF(AND(フラグ管理用!C104=2,フラグ管理用!D104=1,フラグ管理用!G104=1),"",IF(AND(フラグ管理用!C104=2,フラグ管理用!D104=2),"","error")))))</f>
        <v/>
      </c>
      <c r="AO104" s="240" t="str">
        <f t="shared" si="23"/>
        <v/>
      </c>
      <c r="AP104" s="240" t="str">
        <f t="shared" si="24"/>
        <v/>
      </c>
      <c r="AQ104" s="240" t="str">
        <f>IF(C104="","",IF(AND(フラグ管理用!B104=1,フラグ管理用!I104&gt;0),"",IF(AND(フラグ管理用!B104=2,フラグ管理用!I104&gt;14),"","error")))</f>
        <v/>
      </c>
      <c r="AR104" s="240" t="str">
        <f>IF(C104="","",IF(PRODUCT(フラグ管理用!H104:J104)=0,"error",""))</f>
        <v/>
      </c>
      <c r="AS104" s="240" t="str">
        <f t="shared" si="25"/>
        <v/>
      </c>
      <c r="AT104" s="240" t="str">
        <f>IF(C104="","",IF(AND(フラグ管理用!G104=1,フラグ管理用!K104=1),"",IF(AND(フラグ管理用!G104=2,フラグ管理用!K104&gt;1),"","error")))</f>
        <v/>
      </c>
      <c r="AU104" s="240" t="str">
        <f>IF(C104="","",IF(AND(フラグ管理用!K104=10,ISBLANK(L104)=FALSE),"",IF(AND(フラグ管理用!K104&lt;10,ISBLANK(L104)=TRUE),"","error")))</f>
        <v/>
      </c>
      <c r="AV104" s="211" t="str">
        <f t="shared" si="26"/>
        <v/>
      </c>
      <c r="AW104" s="211" t="str">
        <f t="shared" si="27"/>
        <v/>
      </c>
      <c r="AX104" s="211" t="str">
        <f>IF(C104="","",IF(AND(フラグ管理用!D104=2,フラグ管理用!G104=1),IF(Q104&lt;&gt;0,"error",""),""))</f>
        <v/>
      </c>
      <c r="AY104" s="211" t="str">
        <f>IF(C104="","",IF(フラグ管理用!G104=2,IF(OR(O104&lt;&gt;0,P104&lt;&gt;0,R104&lt;&gt;0),"error",""),""))</f>
        <v/>
      </c>
      <c r="AZ104" s="211" t="str">
        <f t="shared" si="28"/>
        <v/>
      </c>
      <c r="BA104" s="211" t="str">
        <f t="shared" si="29"/>
        <v/>
      </c>
      <c r="BB104" s="211" t="str">
        <f t="shared" si="30"/>
        <v/>
      </c>
      <c r="BC104" s="211" t="str">
        <f>IF(C104="","",IF(フラグ管理用!Y104=2,IF(AND(フラグ管理用!C104=2,フラグ管理用!V104=1),"","error"),""))</f>
        <v/>
      </c>
      <c r="BD104" s="211" t="str">
        <f t="shared" si="31"/>
        <v/>
      </c>
      <c r="BE104" s="211" t="str">
        <f>IF(C104="","",IF(フラグ管理用!Z104=30,"error",IF(AND(フラグ管理用!AI104="事業始期_通常",フラグ管理用!Z104&lt;18),"error",IF(AND(フラグ管理用!AI104="事業始期_補助",フラグ管理用!Z104&lt;15),"error",""))))</f>
        <v/>
      </c>
      <c r="BF104" s="211" t="str">
        <f t="shared" si="32"/>
        <v/>
      </c>
      <c r="BG104" s="211" t="str">
        <f>IF(C104="","",IF(AND(フラグ管理用!AJ104="事業終期_通常",OR(フラグ管理用!AA104&lt;18,フラグ管理用!AA104&gt;29)),"error",IF(AND(フラグ管理用!AJ104="事業終期_R3基金・R4",フラグ管理用!AA104&lt;18),"error","")))</f>
        <v/>
      </c>
      <c r="BH104" s="211" t="str">
        <f>IF(C104="","",IF(VLOOKUP(Z104,―!$X$2:$Y$31,2,FALSE)&lt;=VLOOKUP(AA104,―!$X$2:$Y$31,2,FALSE),"","error"))</f>
        <v/>
      </c>
      <c r="BI104" s="211" t="str">
        <f t="shared" si="33"/>
        <v/>
      </c>
      <c r="BJ104" s="211" t="str">
        <f t="shared" si="36"/>
        <v/>
      </c>
      <c r="BK104" s="211" t="str">
        <f t="shared" si="34"/>
        <v/>
      </c>
      <c r="BL104" s="211" t="str">
        <f>IF(C104="","",IF(AND(フラグ管理用!AK104="予算区分_地単_通常",フラグ管理用!AF104&gt;4),"error",IF(AND(フラグ管理用!AK104="予算区分_地単_協力金等",フラグ管理用!AF104&gt;9),"error",IF(AND(フラグ管理用!AK104="予算区分_補助",フラグ管理用!AF104&lt;9),"error",""))))</f>
        <v/>
      </c>
      <c r="BM104" s="241" t="str">
        <f>フラグ管理用!AO104</f>
        <v/>
      </c>
    </row>
    <row r="105" spans="1:65" x14ac:dyDescent="0.15">
      <c r="A105" s="84">
        <v>84</v>
      </c>
      <c r="B105" s="285"/>
      <c r="C105" s="61"/>
      <c r="D105" s="61"/>
      <c r="E105" s="62"/>
      <c r="F105" s="146" t="str">
        <f>IF(C105="補",VLOOKUP(E105,'事業名一覧 '!$A$3:$C$55,3,FALSE),"")</f>
        <v/>
      </c>
      <c r="G105" s="63"/>
      <c r="H105" s="154"/>
      <c r="I105" s="63"/>
      <c r="J105" s="63"/>
      <c r="K105" s="63"/>
      <c r="L105" s="62"/>
      <c r="M105" s="97" t="str">
        <f t="shared" si="19"/>
        <v/>
      </c>
      <c r="N105" s="97" t="str">
        <f t="shared" si="35"/>
        <v/>
      </c>
      <c r="O105" s="64"/>
      <c r="P105" s="64"/>
      <c r="Q105" s="64"/>
      <c r="R105" s="64"/>
      <c r="S105" s="64"/>
      <c r="T105" s="64"/>
      <c r="U105" s="62"/>
      <c r="V105" s="63"/>
      <c r="W105" s="63"/>
      <c r="X105" s="63"/>
      <c r="Y105" s="61"/>
      <c r="Z105" s="61"/>
      <c r="AA105" s="61"/>
      <c r="AB105" s="230"/>
      <c r="AC105" s="230"/>
      <c r="AD105" s="62"/>
      <c r="AE105" s="62"/>
      <c r="AF105" s="301"/>
      <c r="AG105" s="165"/>
      <c r="AH105" s="274"/>
      <c r="AI105" s="226"/>
      <c r="AJ105" s="293" t="str">
        <f t="shared" si="20"/>
        <v/>
      </c>
      <c r="AK105" s="297" t="str">
        <f>IF(C105="","",IF(AND(フラグ管理用!B105=2,O105&gt;0),"error",IF(AND(フラグ管理用!B105=1,SUM(P105:R105)&gt;0),"error","")))</f>
        <v/>
      </c>
      <c r="AL105" s="289" t="str">
        <f t="shared" si="21"/>
        <v/>
      </c>
      <c r="AM105" s="235" t="str">
        <f t="shared" si="22"/>
        <v/>
      </c>
      <c r="AN105" s="211" t="str">
        <f>IF(C105="","",IF(フラグ管理用!AP105=1,"",IF(AND(フラグ管理用!C105=1,フラグ管理用!G105=1),"",IF(AND(フラグ管理用!C105=2,フラグ管理用!D105=1,フラグ管理用!G105=1),"",IF(AND(フラグ管理用!C105=2,フラグ管理用!D105=2),"","error")))))</f>
        <v/>
      </c>
      <c r="AO105" s="240" t="str">
        <f t="shared" si="23"/>
        <v/>
      </c>
      <c r="AP105" s="240" t="str">
        <f t="shared" si="24"/>
        <v/>
      </c>
      <c r="AQ105" s="240" t="str">
        <f>IF(C105="","",IF(AND(フラグ管理用!B105=1,フラグ管理用!I105&gt;0),"",IF(AND(フラグ管理用!B105=2,フラグ管理用!I105&gt;14),"","error")))</f>
        <v/>
      </c>
      <c r="AR105" s="240" t="str">
        <f>IF(C105="","",IF(PRODUCT(フラグ管理用!H105:J105)=0,"error",""))</f>
        <v/>
      </c>
      <c r="AS105" s="240" t="str">
        <f t="shared" si="25"/>
        <v/>
      </c>
      <c r="AT105" s="240" t="str">
        <f>IF(C105="","",IF(AND(フラグ管理用!G105=1,フラグ管理用!K105=1),"",IF(AND(フラグ管理用!G105=2,フラグ管理用!K105&gt;1),"","error")))</f>
        <v/>
      </c>
      <c r="AU105" s="240" t="str">
        <f>IF(C105="","",IF(AND(フラグ管理用!K105=10,ISBLANK(L105)=FALSE),"",IF(AND(フラグ管理用!K105&lt;10,ISBLANK(L105)=TRUE),"","error")))</f>
        <v/>
      </c>
      <c r="AV105" s="211" t="str">
        <f t="shared" si="26"/>
        <v/>
      </c>
      <c r="AW105" s="211" t="str">
        <f t="shared" si="27"/>
        <v/>
      </c>
      <c r="AX105" s="211" t="str">
        <f>IF(C105="","",IF(AND(フラグ管理用!D105=2,フラグ管理用!G105=1),IF(Q105&lt;&gt;0,"error",""),""))</f>
        <v/>
      </c>
      <c r="AY105" s="211" t="str">
        <f>IF(C105="","",IF(フラグ管理用!G105=2,IF(OR(O105&lt;&gt;0,P105&lt;&gt;0,R105&lt;&gt;0),"error",""),""))</f>
        <v/>
      </c>
      <c r="AZ105" s="211" t="str">
        <f t="shared" si="28"/>
        <v/>
      </c>
      <c r="BA105" s="211" t="str">
        <f t="shared" si="29"/>
        <v/>
      </c>
      <c r="BB105" s="211" t="str">
        <f t="shared" si="30"/>
        <v/>
      </c>
      <c r="BC105" s="211" t="str">
        <f>IF(C105="","",IF(フラグ管理用!Y105=2,IF(AND(フラグ管理用!C105=2,フラグ管理用!V105=1),"","error"),""))</f>
        <v/>
      </c>
      <c r="BD105" s="211" t="str">
        <f t="shared" si="31"/>
        <v/>
      </c>
      <c r="BE105" s="211" t="str">
        <f>IF(C105="","",IF(フラグ管理用!Z105=30,"error",IF(AND(フラグ管理用!AI105="事業始期_通常",フラグ管理用!Z105&lt;18),"error",IF(AND(フラグ管理用!AI105="事業始期_補助",フラグ管理用!Z105&lt;15),"error",""))))</f>
        <v/>
      </c>
      <c r="BF105" s="211" t="str">
        <f t="shared" si="32"/>
        <v/>
      </c>
      <c r="BG105" s="211" t="str">
        <f>IF(C105="","",IF(AND(フラグ管理用!AJ105="事業終期_通常",OR(フラグ管理用!AA105&lt;18,フラグ管理用!AA105&gt;29)),"error",IF(AND(フラグ管理用!AJ105="事業終期_R3基金・R4",フラグ管理用!AA105&lt;18),"error","")))</f>
        <v/>
      </c>
      <c r="BH105" s="211" t="str">
        <f>IF(C105="","",IF(VLOOKUP(Z105,―!$X$2:$Y$31,2,FALSE)&lt;=VLOOKUP(AA105,―!$X$2:$Y$31,2,FALSE),"","error"))</f>
        <v/>
      </c>
      <c r="BI105" s="211" t="str">
        <f t="shared" si="33"/>
        <v/>
      </c>
      <c r="BJ105" s="211" t="str">
        <f t="shared" si="36"/>
        <v/>
      </c>
      <c r="BK105" s="211" t="str">
        <f t="shared" si="34"/>
        <v/>
      </c>
      <c r="BL105" s="211" t="str">
        <f>IF(C105="","",IF(AND(フラグ管理用!AK105="予算区分_地単_通常",フラグ管理用!AF105&gt;4),"error",IF(AND(フラグ管理用!AK105="予算区分_地単_協力金等",フラグ管理用!AF105&gt;9),"error",IF(AND(フラグ管理用!AK105="予算区分_補助",フラグ管理用!AF105&lt;9),"error",""))))</f>
        <v/>
      </c>
      <c r="BM105" s="241" t="str">
        <f>フラグ管理用!AO105</f>
        <v/>
      </c>
    </row>
    <row r="106" spans="1:65" x14ac:dyDescent="0.15">
      <c r="A106" s="84">
        <v>85</v>
      </c>
      <c r="B106" s="285"/>
      <c r="C106" s="61"/>
      <c r="D106" s="61"/>
      <c r="E106" s="62"/>
      <c r="F106" s="146" t="str">
        <f>IF(C106="補",VLOOKUP(E106,'事業名一覧 '!$A$3:$C$55,3,FALSE),"")</f>
        <v/>
      </c>
      <c r="G106" s="63"/>
      <c r="H106" s="154"/>
      <c r="I106" s="63"/>
      <c r="J106" s="63"/>
      <c r="K106" s="63"/>
      <c r="L106" s="62"/>
      <c r="M106" s="97" t="str">
        <f t="shared" si="19"/>
        <v/>
      </c>
      <c r="N106" s="97" t="str">
        <f t="shared" si="35"/>
        <v/>
      </c>
      <c r="O106" s="64"/>
      <c r="P106" s="64"/>
      <c r="Q106" s="64"/>
      <c r="R106" s="64"/>
      <c r="S106" s="64"/>
      <c r="T106" s="64"/>
      <c r="U106" s="62"/>
      <c r="V106" s="63"/>
      <c r="W106" s="63"/>
      <c r="X106" s="63"/>
      <c r="Y106" s="61"/>
      <c r="Z106" s="61"/>
      <c r="AA106" s="61"/>
      <c r="AB106" s="230"/>
      <c r="AC106" s="230"/>
      <c r="AD106" s="62"/>
      <c r="AE106" s="62"/>
      <c r="AF106" s="301"/>
      <c r="AG106" s="165"/>
      <c r="AH106" s="274"/>
      <c r="AI106" s="226"/>
      <c r="AJ106" s="293" t="str">
        <f t="shared" si="20"/>
        <v/>
      </c>
      <c r="AK106" s="297" t="str">
        <f>IF(C106="","",IF(AND(フラグ管理用!B106=2,O106&gt;0),"error",IF(AND(フラグ管理用!B106=1,SUM(P106:R106)&gt;0),"error","")))</f>
        <v/>
      </c>
      <c r="AL106" s="289" t="str">
        <f t="shared" si="21"/>
        <v/>
      </c>
      <c r="AM106" s="235" t="str">
        <f t="shared" si="22"/>
        <v/>
      </c>
      <c r="AN106" s="211" t="str">
        <f>IF(C106="","",IF(フラグ管理用!AP106=1,"",IF(AND(フラグ管理用!C106=1,フラグ管理用!G106=1),"",IF(AND(フラグ管理用!C106=2,フラグ管理用!D106=1,フラグ管理用!G106=1),"",IF(AND(フラグ管理用!C106=2,フラグ管理用!D106=2),"","error")))))</f>
        <v/>
      </c>
      <c r="AO106" s="240" t="str">
        <f t="shared" si="23"/>
        <v/>
      </c>
      <c r="AP106" s="240" t="str">
        <f t="shared" si="24"/>
        <v/>
      </c>
      <c r="AQ106" s="240" t="str">
        <f>IF(C106="","",IF(AND(フラグ管理用!B106=1,フラグ管理用!I106&gt;0),"",IF(AND(フラグ管理用!B106=2,フラグ管理用!I106&gt;14),"","error")))</f>
        <v/>
      </c>
      <c r="AR106" s="240" t="str">
        <f>IF(C106="","",IF(PRODUCT(フラグ管理用!H106:J106)=0,"error",""))</f>
        <v/>
      </c>
      <c r="AS106" s="240" t="str">
        <f t="shared" si="25"/>
        <v/>
      </c>
      <c r="AT106" s="240" t="str">
        <f>IF(C106="","",IF(AND(フラグ管理用!G106=1,フラグ管理用!K106=1),"",IF(AND(フラグ管理用!G106=2,フラグ管理用!K106&gt;1),"","error")))</f>
        <v/>
      </c>
      <c r="AU106" s="240" t="str">
        <f>IF(C106="","",IF(AND(フラグ管理用!K106=10,ISBLANK(L106)=FALSE),"",IF(AND(フラグ管理用!K106&lt;10,ISBLANK(L106)=TRUE),"","error")))</f>
        <v/>
      </c>
      <c r="AV106" s="211" t="str">
        <f t="shared" si="26"/>
        <v/>
      </c>
      <c r="AW106" s="211" t="str">
        <f t="shared" si="27"/>
        <v/>
      </c>
      <c r="AX106" s="211" t="str">
        <f>IF(C106="","",IF(AND(フラグ管理用!D106=2,フラグ管理用!G106=1),IF(Q106&lt;&gt;0,"error",""),""))</f>
        <v/>
      </c>
      <c r="AY106" s="211" t="str">
        <f>IF(C106="","",IF(フラグ管理用!G106=2,IF(OR(O106&lt;&gt;0,P106&lt;&gt;0,R106&lt;&gt;0),"error",""),""))</f>
        <v/>
      </c>
      <c r="AZ106" s="211" t="str">
        <f t="shared" si="28"/>
        <v/>
      </c>
      <c r="BA106" s="211" t="str">
        <f t="shared" si="29"/>
        <v/>
      </c>
      <c r="BB106" s="211" t="str">
        <f t="shared" si="30"/>
        <v/>
      </c>
      <c r="BC106" s="211" t="str">
        <f>IF(C106="","",IF(フラグ管理用!Y106=2,IF(AND(フラグ管理用!C106=2,フラグ管理用!V106=1),"","error"),""))</f>
        <v/>
      </c>
      <c r="BD106" s="211" t="str">
        <f t="shared" si="31"/>
        <v/>
      </c>
      <c r="BE106" s="211" t="str">
        <f>IF(C106="","",IF(フラグ管理用!Z106=30,"error",IF(AND(フラグ管理用!AI106="事業始期_通常",フラグ管理用!Z106&lt;18),"error",IF(AND(フラグ管理用!AI106="事業始期_補助",フラグ管理用!Z106&lt;15),"error",""))))</f>
        <v/>
      </c>
      <c r="BF106" s="211" t="str">
        <f t="shared" si="32"/>
        <v/>
      </c>
      <c r="BG106" s="211" t="str">
        <f>IF(C106="","",IF(AND(フラグ管理用!AJ106="事業終期_通常",OR(フラグ管理用!AA106&lt;18,フラグ管理用!AA106&gt;29)),"error",IF(AND(フラグ管理用!AJ106="事業終期_R3基金・R4",フラグ管理用!AA106&lt;18),"error","")))</f>
        <v/>
      </c>
      <c r="BH106" s="211" t="str">
        <f>IF(C106="","",IF(VLOOKUP(Z106,―!$X$2:$Y$31,2,FALSE)&lt;=VLOOKUP(AA106,―!$X$2:$Y$31,2,FALSE),"","error"))</f>
        <v/>
      </c>
      <c r="BI106" s="211" t="str">
        <f t="shared" si="33"/>
        <v/>
      </c>
      <c r="BJ106" s="211" t="str">
        <f t="shared" si="36"/>
        <v/>
      </c>
      <c r="BK106" s="211" t="str">
        <f t="shared" si="34"/>
        <v/>
      </c>
      <c r="BL106" s="211" t="str">
        <f>IF(C106="","",IF(AND(フラグ管理用!AK106="予算区分_地単_通常",フラグ管理用!AF106&gt;4),"error",IF(AND(フラグ管理用!AK106="予算区分_地単_協力金等",フラグ管理用!AF106&gt;9),"error",IF(AND(フラグ管理用!AK106="予算区分_補助",フラグ管理用!AF106&lt;9),"error",""))))</f>
        <v/>
      </c>
      <c r="BM106" s="241" t="str">
        <f>フラグ管理用!AO106</f>
        <v/>
      </c>
    </row>
    <row r="107" spans="1:65" x14ac:dyDescent="0.15">
      <c r="A107" s="84">
        <v>86</v>
      </c>
      <c r="B107" s="285"/>
      <c r="C107" s="61"/>
      <c r="D107" s="61"/>
      <c r="E107" s="62"/>
      <c r="F107" s="146" t="str">
        <f>IF(C107="補",VLOOKUP(E107,'事業名一覧 '!$A$3:$C$55,3,FALSE),"")</f>
        <v/>
      </c>
      <c r="G107" s="63"/>
      <c r="H107" s="154"/>
      <c r="I107" s="63"/>
      <c r="J107" s="63"/>
      <c r="K107" s="63"/>
      <c r="L107" s="62"/>
      <c r="M107" s="97" t="str">
        <f t="shared" si="19"/>
        <v/>
      </c>
      <c r="N107" s="97" t="str">
        <f t="shared" si="35"/>
        <v/>
      </c>
      <c r="O107" s="64"/>
      <c r="P107" s="64"/>
      <c r="Q107" s="64"/>
      <c r="R107" s="64"/>
      <c r="S107" s="64"/>
      <c r="T107" s="64"/>
      <c r="U107" s="62"/>
      <c r="V107" s="63"/>
      <c r="W107" s="63"/>
      <c r="X107" s="63"/>
      <c r="Y107" s="61"/>
      <c r="Z107" s="61"/>
      <c r="AA107" s="61"/>
      <c r="AB107" s="230"/>
      <c r="AC107" s="230"/>
      <c r="AD107" s="62"/>
      <c r="AE107" s="62"/>
      <c r="AF107" s="301"/>
      <c r="AG107" s="165"/>
      <c r="AH107" s="274"/>
      <c r="AI107" s="226"/>
      <c r="AJ107" s="293" t="str">
        <f t="shared" si="20"/>
        <v/>
      </c>
      <c r="AK107" s="297" t="str">
        <f>IF(C107="","",IF(AND(フラグ管理用!B107=2,O107&gt;0),"error",IF(AND(フラグ管理用!B107=1,SUM(P107:R107)&gt;0),"error","")))</f>
        <v/>
      </c>
      <c r="AL107" s="289" t="str">
        <f t="shared" si="21"/>
        <v/>
      </c>
      <c r="AM107" s="235" t="str">
        <f t="shared" si="22"/>
        <v/>
      </c>
      <c r="AN107" s="211" t="str">
        <f>IF(C107="","",IF(フラグ管理用!AP107=1,"",IF(AND(フラグ管理用!C107=1,フラグ管理用!G107=1),"",IF(AND(フラグ管理用!C107=2,フラグ管理用!D107=1,フラグ管理用!G107=1),"",IF(AND(フラグ管理用!C107=2,フラグ管理用!D107=2),"","error")))))</f>
        <v/>
      </c>
      <c r="AO107" s="240" t="str">
        <f t="shared" si="23"/>
        <v/>
      </c>
      <c r="AP107" s="240" t="str">
        <f t="shared" si="24"/>
        <v/>
      </c>
      <c r="AQ107" s="240" t="str">
        <f>IF(C107="","",IF(AND(フラグ管理用!B107=1,フラグ管理用!I107&gt;0),"",IF(AND(フラグ管理用!B107=2,フラグ管理用!I107&gt;14),"","error")))</f>
        <v/>
      </c>
      <c r="AR107" s="240" t="str">
        <f>IF(C107="","",IF(PRODUCT(フラグ管理用!H107:J107)=0,"error",""))</f>
        <v/>
      </c>
      <c r="AS107" s="240" t="str">
        <f t="shared" si="25"/>
        <v/>
      </c>
      <c r="AT107" s="240" t="str">
        <f>IF(C107="","",IF(AND(フラグ管理用!G107=1,フラグ管理用!K107=1),"",IF(AND(フラグ管理用!G107=2,フラグ管理用!K107&gt;1),"","error")))</f>
        <v/>
      </c>
      <c r="AU107" s="240" t="str">
        <f>IF(C107="","",IF(AND(フラグ管理用!K107=10,ISBLANK(L107)=FALSE),"",IF(AND(フラグ管理用!K107&lt;10,ISBLANK(L107)=TRUE),"","error")))</f>
        <v/>
      </c>
      <c r="AV107" s="211" t="str">
        <f t="shared" si="26"/>
        <v/>
      </c>
      <c r="AW107" s="211" t="str">
        <f t="shared" si="27"/>
        <v/>
      </c>
      <c r="AX107" s="211" t="str">
        <f>IF(C107="","",IF(AND(フラグ管理用!D107=2,フラグ管理用!G107=1),IF(Q107&lt;&gt;0,"error",""),""))</f>
        <v/>
      </c>
      <c r="AY107" s="211" t="str">
        <f>IF(C107="","",IF(フラグ管理用!G107=2,IF(OR(O107&lt;&gt;0,P107&lt;&gt;0,R107&lt;&gt;0),"error",""),""))</f>
        <v/>
      </c>
      <c r="AZ107" s="211" t="str">
        <f t="shared" si="28"/>
        <v/>
      </c>
      <c r="BA107" s="211" t="str">
        <f t="shared" si="29"/>
        <v/>
      </c>
      <c r="BB107" s="211" t="str">
        <f t="shared" si="30"/>
        <v/>
      </c>
      <c r="BC107" s="211" t="str">
        <f>IF(C107="","",IF(フラグ管理用!Y107=2,IF(AND(フラグ管理用!C107=2,フラグ管理用!V107=1),"","error"),""))</f>
        <v/>
      </c>
      <c r="BD107" s="211" t="str">
        <f t="shared" si="31"/>
        <v/>
      </c>
      <c r="BE107" s="211" t="str">
        <f>IF(C107="","",IF(フラグ管理用!Z107=30,"error",IF(AND(フラグ管理用!AI107="事業始期_通常",フラグ管理用!Z107&lt;18),"error",IF(AND(フラグ管理用!AI107="事業始期_補助",フラグ管理用!Z107&lt;15),"error",""))))</f>
        <v/>
      </c>
      <c r="BF107" s="211" t="str">
        <f t="shared" si="32"/>
        <v/>
      </c>
      <c r="BG107" s="211" t="str">
        <f>IF(C107="","",IF(AND(フラグ管理用!AJ107="事業終期_通常",OR(フラグ管理用!AA107&lt;18,フラグ管理用!AA107&gt;29)),"error",IF(AND(フラグ管理用!AJ107="事業終期_R3基金・R4",フラグ管理用!AA107&lt;18),"error","")))</f>
        <v/>
      </c>
      <c r="BH107" s="211" t="str">
        <f>IF(C107="","",IF(VLOOKUP(Z107,―!$X$2:$Y$31,2,FALSE)&lt;=VLOOKUP(AA107,―!$X$2:$Y$31,2,FALSE),"","error"))</f>
        <v/>
      </c>
      <c r="BI107" s="211" t="str">
        <f t="shared" si="33"/>
        <v/>
      </c>
      <c r="BJ107" s="211" t="str">
        <f t="shared" si="36"/>
        <v/>
      </c>
      <c r="BK107" s="211" t="str">
        <f t="shared" si="34"/>
        <v/>
      </c>
      <c r="BL107" s="211" t="str">
        <f>IF(C107="","",IF(AND(フラグ管理用!AK107="予算区分_地単_通常",フラグ管理用!AF107&gt;4),"error",IF(AND(フラグ管理用!AK107="予算区分_地単_協力金等",フラグ管理用!AF107&gt;9),"error",IF(AND(フラグ管理用!AK107="予算区分_補助",フラグ管理用!AF107&lt;9),"error",""))))</f>
        <v/>
      </c>
      <c r="BM107" s="241" t="str">
        <f>フラグ管理用!AO107</f>
        <v/>
      </c>
    </row>
    <row r="108" spans="1:65" x14ac:dyDescent="0.15">
      <c r="A108" s="84">
        <v>87</v>
      </c>
      <c r="B108" s="285"/>
      <c r="C108" s="61"/>
      <c r="D108" s="61"/>
      <c r="E108" s="62"/>
      <c r="F108" s="146" t="str">
        <f>IF(C108="補",VLOOKUP(E108,'事業名一覧 '!$A$3:$C$55,3,FALSE),"")</f>
        <v/>
      </c>
      <c r="G108" s="63"/>
      <c r="H108" s="154"/>
      <c r="I108" s="63"/>
      <c r="J108" s="63"/>
      <c r="K108" s="63"/>
      <c r="L108" s="62"/>
      <c r="M108" s="97" t="str">
        <f t="shared" si="19"/>
        <v/>
      </c>
      <c r="N108" s="97" t="str">
        <f t="shared" si="35"/>
        <v/>
      </c>
      <c r="O108" s="64"/>
      <c r="P108" s="64"/>
      <c r="Q108" s="64"/>
      <c r="R108" s="64"/>
      <c r="S108" s="64"/>
      <c r="T108" s="64"/>
      <c r="U108" s="62"/>
      <c r="V108" s="63"/>
      <c r="W108" s="63"/>
      <c r="X108" s="63"/>
      <c r="Y108" s="61"/>
      <c r="Z108" s="61"/>
      <c r="AA108" s="61"/>
      <c r="AB108" s="230"/>
      <c r="AC108" s="230"/>
      <c r="AD108" s="62"/>
      <c r="AE108" s="62"/>
      <c r="AF108" s="301"/>
      <c r="AG108" s="165"/>
      <c r="AH108" s="274"/>
      <c r="AI108" s="226"/>
      <c r="AJ108" s="293" t="str">
        <f t="shared" si="20"/>
        <v/>
      </c>
      <c r="AK108" s="297" t="str">
        <f>IF(C108="","",IF(AND(フラグ管理用!B108=2,O108&gt;0),"error",IF(AND(フラグ管理用!B108=1,SUM(P108:R108)&gt;0),"error","")))</f>
        <v/>
      </c>
      <c r="AL108" s="289" t="str">
        <f t="shared" si="21"/>
        <v/>
      </c>
      <c r="AM108" s="235" t="str">
        <f t="shared" si="22"/>
        <v/>
      </c>
      <c r="AN108" s="211" t="str">
        <f>IF(C108="","",IF(フラグ管理用!AP108=1,"",IF(AND(フラグ管理用!C108=1,フラグ管理用!G108=1),"",IF(AND(フラグ管理用!C108=2,フラグ管理用!D108=1,フラグ管理用!G108=1),"",IF(AND(フラグ管理用!C108=2,フラグ管理用!D108=2),"","error")))))</f>
        <v/>
      </c>
      <c r="AO108" s="240" t="str">
        <f t="shared" si="23"/>
        <v/>
      </c>
      <c r="AP108" s="240" t="str">
        <f t="shared" si="24"/>
        <v/>
      </c>
      <c r="AQ108" s="240" t="str">
        <f>IF(C108="","",IF(AND(フラグ管理用!B108=1,フラグ管理用!I108&gt;0),"",IF(AND(フラグ管理用!B108=2,フラグ管理用!I108&gt;14),"","error")))</f>
        <v/>
      </c>
      <c r="AR108" s="240" t="str">
        <f>IF(C108="","",IF(PRODUCT(フラグ管理用!H108:J108)=0,"error",""))</f>
        <v/>
      </c>
      <c r="AS108" s="240" t="str">
        <f t="shared" si="25"/>
        <v/>
      </c>
      <c r="AT108" s="240" t="str">
        <f>IF(C108="","",IF(AND(フラグ管理用!G108=1,フラグ管理用!K108=1),"",IF(AND(フラグ管理用!G108=2,フラグ管理用!K108&gt;1),"","error")))</f>
        <v/>
      </c>
      <c r="AU108" s="240" t="str">
        <f>IF(C108="","",IF(AND(フラグ管理用!K108=10,ISBLANK(L108)=FALSE),"",IF(AND(フラグ管理用!K108&lt;10,ISBLANK(L108)=TRUE),"","error")))</f>
        <v/>
      </c>
      <c r="AV108" s="211" t="str">
        <f t="shared" si="26"/>
        <v/>
      </c>
      <c r="AW108" s="211" t="str">
        <f t="shared" si="27"/>
        <v/>
      </c>
      <c r="AX108" s="211" t="str">
        <f>IF(C108="","",IF(AND(フラグ管理用!D108=2,フラグ管理用!G108=1),IF(Q108&lt;&gt;0,"error",""),""))</f>
        <v/>
      </c>
      <c r="AY108" s="211" t="str">
        <f>IF(C108="","",IF(フラグ管理用!G108=2,IF(OR(O108&lt;&gt;0,P108&lt;&gt;0,R108&lt;&gt;0),"error",""),""))</f>
        <v/>
      </c>
      <c r="AZ108" s="211" t="str">
        <f t="shared" si="28"/>
        <v/>
      </c>
      <c r="BA108" s="211" t="str">
        <f t="shared" si="29"/>
        <v/>
      </c>
      <c r="BB108" s="211" t="str">
        <f t="shared" si="30"/>
        <v/>
      </c>
      <c r="BC108" s="211" t="str">
        <f>IF(C108="","",IF(フラグ管理用!Y108=2,IF(AND(フラグ管理用!C108=2,フラグ管理用!V108=1),"","error"),""))</f>
        <v/>
      </c>
      <c r="BD108" s="211" t="str">
        <f t="shared" si="31"/>
        <v/>
      </c>
      <c r="BE108" s="211" t="str">
        <f>IF(C108="","",IF(フラグ管理用!Z108=30,"error",IF(AND(フラグ管理用!AI108="事業始期_通常",フラグ管理用!Z108&lt;18),"error",IF(AND(フラグ管理用!AI108="事業始期_補助",フラグ管理用!Z108&lt;15),"error",""))))</f>
        <v/>
      </c>
      <c r="BF108" s="211" t="str">
        <f t="shared" si="32"/>
        <v/>
      </c>
      <c r="BG108" s="211" t="str">
        <f>IF(C108="","",IF(AND(フラグ管理用!AJ108="事業終期_通常",OR(フラグ管理用!AA108&lt;18,フラグ管理用!AA108&gt;29)),"error",IF(AND(フラグ管理用!AJ108="事業終期_R3基金・R4",フラグ管理用!AA108&lt;18),"error","")))</f>
        <v/>
      </c>
      <c r="BH108" s="211" t="str">
        <f>IF(C108="","",IF(VLOOKUP(Z108,―!$X$2:$Y$31,2,FALSE)&lt;=VLOOKUP(AA108,―!$X$2:$Y$31,2,FALSE),"","error"))</f>
        <v/>
      </c>
      <c r="BI108" s="211" t="str">
        <f t="shared" si="33"/>
        <v/>
      </c>
      <c r="BJ108" s="211" t="str">
        <f t="shared" si="36"/>
        <v/>
      </c>
      <c r="BK108" s="211" t="str">
        <f t="shared" si="34"/>
        <v/>
      </c>
      <c r="BL108" s="211" t="str">
        <f>IF(C108="","",IF(AND(フラグ管理用!AK108="予算区分_地単_通常",フラグ管理用!AF108&gt;4),"error",IF(AND(フラグ管理用!AK108="予算区分_地単_協力金等",フラグ管理用!AF108&gt;9),"error",IF(AND(フラグ管理用!AK108="予算区分_補助",フラグ管理用!AF108&lt;9),"error",""))))</f>
        <v/>
      </c>
      <c r="BM108" s="241" t="str">
        <f>フラグ管理用!AO108</f>
        <v/>
      </c>
    </row>
    <row r="109" spans="1:65" x14ac:dyDescent="0.15">
      <c r="A109" s="84">
        <v>88</v>
      </c>
      <c r="B109" s="285"/>
      <c r="C109" s="61"/>
      <c r="D109" s="61"/>
      <c r="E109" s="62"/>
      <c r="F109" s="146" t="str">
        <f>IF(C109="補",VLOOKUP(E109,'事業名一覧 '!$A$3:$C$55,3,FALSE),"")</f>
        <v/>
      </c>
      <c r="G109" s="63"/>
      <c r="H109" s="154"/>
      <c r="I109" s="63"/>
      <c r="J109" s="63"/>
      <c r="K109" s="63"/>
      <c r="L109" s="62"/>
      <c r="M109" s="97" t="str">
        <f t="shared" si="19"/>
        <v/>
      </c>
      <c r="N109" s="97" t="str">
        <f t="shared" si="35"/>
        <v/>
      </c>
      <c r="O109" s="64"/>
      <c r="P109" s="64"/>
      <c r="Q109" s="64"/>
      <c r="R109" s="64"/>
      <c r="S109" s="64"/>
      <c r="T109" s="64"/>
      <c r="U109" s="62"/>
      <c r="V109" s="63"/>
      <c r="W109" s="63"/>
      <c r="X109" s="63"/>
      <c r="Y109" s="61"/>
      <c r="Z109" s="61"/>
      <c r="AA109" s="61"/>
      <c r="AB109" s="230"/>
      <c r="AC109" s="230"/>
      <c r="AD109" s="62"/>
      <c r="AE109" s="62"/>
      <c r="AF109" s="301"/>
      <c r="AG109" s="165"/>
      <c r="AH109" s="274"/>
      <c r="AI109" s="226"/>
      <c r="AJ109" s="293" t="str">
        <f t="shared" si="20"/>
        <v/>
      </c>
      <c r="AK109" s="297" t="str">
        <f>IF(C109="","",IF(AND(フラグ管理用!B109=2,O109&gt;0),"error",IF(AND(フラグ管理用!B109=1,SUM(P109:R109)&gt;0),"error","")))</f>
        <v/>
      </c>
      <c r="AL109" s="289" t="str">
        <f t="shared" si="21"/>
        <v/>
      </c>
      <c r="AM109" s="235" t="str">
        <f t="shared" si="22"/>
        <v/>
      </c>
      <c r="AN109" s="211" t="str">
        <f>IF(C109="","",IF(フラグ管理用!AP109=1,"",IF(AND(フラグ管理用!C109=1,フラグ管理用!G109=1),"",IF(AND(フラグ管理用!C109=2,フラグ管理用!D109=1,フラグ管理用!G109=1),"",IF(AND(フラグ管理用!C109=2,フラグ管理用!D109=2),"","error")))))</f>
        <v/>
      </c>
      <c r="AO109" s="240" t="str">
        <f t="shared" si="23"/>
        <v/>
      </c>
      <c r="AP109" s="240" t="str">
        <f t="shared" si="24"/>
        <v/>
      </c>
      <c r="AQ109" s="240" t="str">
        <f>IF(C109="","",IF(AND(フラグ管理用!B109=1,フラグ管理用!I109&gt;0),"",IF(AND(フラグ管理用!B109=2,フラグ管理用!I109&gt;14),"","error")))</f>
        <v/>
      </c>
      <c r="AR109" s="240" t="str">
        <f>IF(C109="","",IF(PRODUCT(フラグ管理用!H109:J109)=0,"error",""))</f>
        <v/>
      </c>
      <c r="AS109" s="240" t="str">
        <f t="shared" si="25"/>
        <v/>
      </c>
      <c r="AT109" s="240" t="str">
        <f>IF(C109="","",IF(AND(フラグ管理用!G109=1,フラグ管理用!K109=1),"",IF(AND(フラグ管理用!G109=2,フラグ管理用!K109&gt;1),"","error")))</f>
        <v/>
      </c>
      <c r="AU109" s="240" t="str">
        <f>IF(C109="","",IF(AND(フラグ管理用!K109=10,ISBLANK(L109)=FALSE),"",IF(AND(フラグ管理用!K109&lt;10,ISBLANK(L109)=TRUE),"","error")))</f>
        <v/>
      </c>
      <c r="AV109" s="211" t="str">
        <f t="shared" si="26"/>
        <v/>
      </c>
      <c r="AW109" s="211" t="str">
        <f t="shared" si="27"/>
        <v/>
      </c>
      <c r="AX109" s="211" t="str">
        <f>IF(C109="","",IF(AND(フラグ管理用!D109=2,フラグ管理用!G109=1),IF(Q109&lt;&gt;0,"error",""),""))</f>
        <v/>
      </c>
      <c r="AY109" s="211" t="str">
        <f>IF(C109="","",IF(フラグ管理用!G109=2,IF(OR(O109&lt;&gt;0,P109&lt;&gt;0,R109&lt;&gt;0),"error",""),""))</f>
        <v/>
      </c>
      <c r="AZ109" s="211" t="str">
        <f t="shared" si="28"/>
        <v/>
      </c>
      <c r="BA109" s="211" t="str">
        <f t="shared" si="29"/>
        <v/>
      </c>
      <c r="BB109" s="211" t="str">
        <f t="shared" si="30"/>
        <v/>
      </c>
      <c r="BC109" s="211" t="str">
        <f>IF(C109="","",IF(フラグ管理用!Y109=2,IF(AND(フラグ管理用!C109=2,フラグ管理用!V109=1),"","error"),""))</f>
        <v/>
      </c>
      <c r="BD109" s="211" t="str">
        <f t="shared" si="31"/>
        <v/>
      </c>
      <c r="BE109" s="211" t="str">
        <f>IF(C109="","",IF(フラグ管理用!Z109=30,"error",IF(AND(フラグ管理用!AI109="事業始期_通常",フラグ管理用!Z109&lt;18),"error",IF(AND(フラグ管理用!AI109="事業始期_補助",フラグ管理用!Z109&lt;15),"error",""))))</f>
        <v/>
      </c>
      <c r="BF109" s="211" t="str">
        <f t="shared" si="32"/>
        <v/>
      </c>
      <c r="BG109" s="211" t="str">
        <f>IF(C109="","",IF(AND(フラグ管理用!AJ109="事業終期_通常",OR(フラグ管理用!AA109&lt;18,フラグ管理用!AA109&gt;29)),"error",IF(AND(フラグ管理用!AJ109="事業終期_R3基金・R4",フラグ管理用!AA109&lt;18),"error","")))</f>
        <v/>
      </c>
      <c r="BH109" s="211" t="str">
        <f>IF(C109="","",IF(VLOOKUP(Z109,―!$X$2:$Y$31,2,FALSE)&lt;=VLOOKUP(AA109,―!$X$2:$Y$31,2,FALSE),"","error"))</f>
        <v/>
      </c>
      <c r="BI109" s="211" t="str">
        <f t="shared" si="33"/>
        <v/>
      </c>
      <c r="BJ109" s="211" t="str">
        <f t="shared" si="36"/>
        <v/>
      </c>
      <c r="BK109" s="211" t="str">
        <f t="shared" si="34"/>
        <v/>
      </c>
      <c r="BL109" s="211" t="str">
        <f>IF(C109="","",IF(AND(フラグ管理用!AK109="予算区分_地単_通常",フラグ管理用!AF109&gt;4),"error",IF(AND(フラグ管理用!AK109="予算区分_地単_協力金等",フラグ管理用!AF109&gt;9),"error",IF(AND(フラグ管理用!AK109="予算区分_補助",フラグ管理用!AF109&lt;9),"error",""))))</f>
        <v/>
      </c>
      <c r="BM109" s="241" t="str">
        <f>フラグ管理用!AO109</f>
        <v/>
      </c>
    </row>
    <row r="110" spans="1:65" x14ac:dyDescent="0.15">
      <c r="A110" s="84">
        <v>89</v>
      </c>
      <c r="B110" s="285"/>
      <c r="C110" s="61"/>
      <c r="D110" s="61"/>
      <c r="E110" s="62"/>
      <c r="F110" s="146" t="str">
        <f>IF(C110="補",VLOOKUP(E110,'事業名一覧 '!$A$3:$C$55,3,FALSE),"")</f>
        <v/>
      </c>
      <c r="G110" s="63"/>
      <c r="H110" s="154"/>
      <c r="I110" s="63"/>
      <c r="J110" s="63"/>
      <c r="K110" s="63"/>
      <c r="L110" s="62"/>
      <c r="M110" s="97" t="str">
        <f t="shared" si="19"/>
        <v/>
      </c>
      <c r="N110" s="97" t="str">
        <f t="shared" si="35"/>
        <v/>
      </c>
      <c r="O110" s="64"/>
      <c r="P110" s="64"/>
      <c r="Q110" s="64"/>
      <c r="R110" s="64"/>
      <c r="S110" s="64"/>
      <c r="T110" s="64"/>
      <c r="U110" s="62"/>
      <c r="V110" s="63"/>
      <c r="W110" s="63"/>
      <c r="X110" s="63"/>
      <c r="Y110" s="61"/>
      <c r="Z110" s="61"/>
      <c r="AA110" s="61"/>
      <c r="AB110" s="230"/>
      <c r="AC110" s="230"/>
      <c r="AD110" s="62"/>
      <c r="AE110" s="62"/>
      <c r="AF110" s="301"/>
      <c r="AG110" s="165"/>
      <c r="AH110" s="274"/>
      <c r="AI110" s="226"/>
      <c r="AJ110" s="293" t="str">
        <f t="shared" si="20"/>
        <v/>
      </c>
      <c r="AK110" s="297" t="str">
        <f>IF(C110="","",IF(AND(フラグ管理用!B110=2,O110&gt;0),"error",IF(AND(フラグ管理用!B110=1,SUM(P110:R110)&gt;0),"error","")))</f>
        <v/>
      </c>
      <c r="AL110" s="289" t="str">
        <f t="shared" si="21"/>
        <v/>
      </c>
      <c r="AM110" s="235" t="str">
        <f t="shared" si="22"/>
        <v/>
      </c>
      <c r="AN110" s="211" t="str">
        <f>IF(C110="","",IF(フラグ管理用!AP110=1,"",IF(AND(フラグ管理用!C110=1,フラグ管理用!G110=1),"",IF(AND(フラグ管理用!C110=2,フラグ管理用!D110=1,フラグ管理用!G110=1),"",IF(AND(フラグ管理用!C110=2,フラグ管理用!D110=2),"","error")))))</f>
        <v/>
      </c>
      <c r="AO110" s="240" t="str">
        <f t="shared" si="23"/>
        <v/>
      </c>
      <c r="AP110" s="240" t="str">
        <f t="shared" si="24"/>
        <v/>
      </c>
      <c r="AQ110" s="240" t="str">
        <f>IF(C110="","",IF(AND(フラグ管理用!B110=1,フラグ管理用!I110&gt;0),"",IF(AND(フラグ管理用!B110=2,フラグ管理用!I110&gt;14),"","error")))</f>
        <v/>
      </c>
      <c r="AR110" s="240" t="str">
        <f>IF(C110="","",IF(PRODUCT(フラグ管理用!H110:J110)=0,"error",""))</f>
        <v/>
      </c>
      <c r="AS110" s="240" t="str">
        <f t="shared" si="25"/>
        <v/>
      </c>
      <c r="AT110" s="240" t="str">
        <f>IF(C110="","",IF(AND(フラグ管理用!G110=1,フラグ管理用!K110=1),"",IF(AND(フラグ管理用!G110=2,フラグ管理用!K110&gt;1),"","error")))</f>
        <v/>
      </c>
      <c r="AU110" s="240" t="str">
        <f>IF(C110="","",IF(AND(フラグ管理用!K110=10,ISBLANK(L110)=FALSE),"",IF(AND(フラグ管理用!K110&lt;10,ISBLANK(L110)=TRUE),"","error")))</f>
        <v/>
      </c>
      <c r="AV110" s="211" t="str">
        <f t="shared" si="26"/>
        <v/>
      </c>
      <c r="AW110" s="211" t="str">
        <f t="shared" si="27"/>
        <v/>
      </c>
      <c r="AX110" s="211" t="str">
        <f>IF(C110="","",IF(AND(フラグ管理用!D110=2,フラグ管理用!G110=1),IF(Q110&lt;&gt;0,"error",""),""))</f>
        <v/>
      </c>
      <c r="AY110" s="211" t="str">
        <f>IF(C110="","",IF(フラグ管理用!G110=2,IF(OR(O110&lt;&gt;0,P110&lt;&gt;0,R110&lt;&gt;0),"error",""),""))</f>
        <v/>
      </c>
      <c r="AZ110" s="211" t="str">
        <f t="shared" si="28"/>
        <v/>
      </c>
      <c r="BA110" s="211" t="str">
        <f t="shared" si="29"/>
        <v/>
      </c>
      <c r="BB110" s="211" t="str">
        <f t="shared" si="30"/>
        <v/>
      </c>
      <c r="BC110" s="211" t="str">
        <f>IF(C110="","",IF(フラグ管理用!Y110=2,IF(AND(フラグ管理用!C110=2,フラグ管理用!V110=1),"","error"),""))</f>
        <v/>
      </c>
      <c r="BD110" s="211" t="str">
        <f t="shared" si="31"/>
        <v/>
      </c>
      <c r="BE110" s="211" t="str">
        <f>IF(C110="","",IF(フラグ管理用!Z110=30,"error",IF(AND(フラグ管理用!AI110="事業始期_通常",フラグ管理用!Z110&lt;18),"error",IF(AND(フラグ管理用!AI110="事業始期_補助",フラグ管理用!Z110&lt;15),"error",""))))</f>
        <v/>
      </c>
      <c r="BF110" s="211" t="str">
        <f t="shared" si="32"/>
        <v/>
      </c>
      <c r="BG110" s="211" t="str">
        <f>IF(C110="","",IF(AND(フラグ管理用!AJ110="事業終期_通常",OR(フラグ管理用!AA110&lt;18,フラグ管理用!AA110&gt;29)),"error",IF(AND(フラグ管理用!AJ110="事業終期_R3基金・R4",フラグ管理用!AA110&lt;18),"error","")))</f>
        <v/>
      </c>
      <c r="BH110" s="211" t="str">
        <f>IF(C110="","",IF(VLOOKUP(Z110,―!$X$2:$Y$31,2,FALSE)&lt;=VLOOKUP(AA110,―!$X$2:$Y$31,2,FALSE),"","error"))</f>
        <v/>
      </c>
      <c r="BI110" s="211" t="str">
        <f t="shared" si="33"/>
        <v/>
      </c>
      <c r="BJ110" s="211" t="str">
        <f t="shared" si="36"/>
        <v/>
      </c>
      <c r="BK110" s="211" t="str">
        <f t="shared" si="34"/>
        <v/>
      </c>
      <c r="BL110" s="211" t="str">
        <f>IF(C110="","",IF(AND(フラグ管理用!AK110="予算区分_地単_通常",フラグ管理用!AF110&gt;4),"error",IF(AND(フラグ管理用!AK110="予算区分_地単_協力金等",フラグ管理用!AF110&gt;9),"error",IF(AND(フラグ管理用!AK110="予算区分_補助",フラグ管理用!AF110&lt;9),"error",""))))</f>
        <v/>
      </c>
      <c r="BM110" s="241" t="str">
        <f>フラグ管理用!AO110</f>
        <v/>
      </c>
    </row>
    <row r="111" spans="1:65" x14ac:dyDescent="0.15">
      <c r="A111" s="84">
        <v>90</v>
      </c>
      <c r="B111" s="285"/>
      <c r="C111" s="61"/>
      <c r="D111" s="61"/>
      <c r="E111" s="62"/>
      <c r="F111" s="146" t="str">
        <f>IF(C111="補",VLOOKUP(E111,'事業名一覧 '!$A$3:$C$55,3,FALSE),"")</f>
        <v/>
      </c>
      <c r="G111" s="63"/>
      <c r="H111" s="154"/>
      <c r="I111" s="63"/>
      <c r="J111" s="63"/>
      <c r="K111" s="63"/>
      <c r="L111" s="62"/>
      <c r="M111" s="97" t="str">
        <f t="shared" si="19"/>
        <v/>
      </c>
      <c r="N111" s="97" t="str">
        <f t="shared" si="35"/>
        <v/>
      </c>
      <c r="O111" s="64"/>
      <c r="P111" s="64"/>
      <c r="Q111" s="64"/>
      <c r="R111" s="64"/>
      <c r="S111" s="64"/>
      <c r="T111" s="64"/>
      <c r="U111" s="62"/>
      <c r="V111" s="63"/>
      <c r="W111" s="63"/>
      <c r="X111" s="63"/>
      <c r="Y111" s="61"/>
      <c r="Z111" s="61"/>
      <c r="AA111" s="61"/>
      <c r="AB111" s="230"/>
      <c r="AC111" s="230"/>
      <c r="AD111" s="62"/>
      <c r="AE111" s="62"/>
      <c r="AF111" s="301"/>
      <c r="AG111" s="165"/>
      <c r="AH111" s="274"/>
      <c r="AI111" s="226"/>
      <c r="AJ111" s="293" t="str">
        <f t="shared" si="20"/>
        <v/>
      </c>
      <c r="AK111" s="297" t="str">
        <f>IF(C111="","",IF(AND(フラグ管理用!B111=2,O111&gt;0),"error",IF(AND(フラグ管理用!B111=1,SUM(P111:R111)&gt;0),"error","")))</f>
        <v/>
      </c>
      <c r="AL111" s="289" t="str">
        <f t="shared" si="21"/>
        <v/>
      </c>
      <c r="AM111" s="235" t="str">
        <f t="shared" si="22"/>
        <v/>
      </c>
      <c r="AN111" s="211" t="str">
        <f>IF(C111="","",IF(フラグ管理用!AP111=1,"",IF(AND(フラグ管理用!C111=1,フラグ管理用!G111=1),"",IF(AND(フラグ管理用!C111=2,フラグ管理用!D111=1,フラグ管理用!G111=1),"",IF(AND(フラグ管理用!C111=2,フラグ管理用!D111=2),"","error")))))</f>
        <v/>
      </c>
      <c r="AO111" s="240" t="str">
        <f t="shared" si="23"/>
        <v/>
      </c>
      <c r="AP111" s="240" t="str">
        <f t="shared" si="24"/>
        <v/>
      </c>
      <c r="AQ111" s="240" t="str">
        <f>IF(C111="","",IF(AND(フラグ管理用!B111=1,フラグ管理用!I111&gt;0),"",IF(AND(フラグ管理用!B111=2,フラグ管理用!I111&gt;14),"","error")))</f>
        <v/>
      </c>
      <c r="AR111" s="240" t="str">
        <f>IF(C111="","",IF(PRODUCT(フラグ管理用!H111:J111)=0,"error",""))</f>
        <v/>
      </c>
      <c r="AS111" s="240" t="str">
        <f t="shared" si="25"/>
        <v/>
      </c>
      <c r="AT111" s="240" t="str">
        <f>IF(C111="","",IF(AND(フラグ管理用!G111=1,フラグ管理用!K111=1),"",IF(AND(フラグ管理用!G111=2,フラグ管理用!K111&gt;1),"","error")))</f>
        <v/>
      </c>
      <c r="AU111" s="240" t="str">
        <f>IF(C111="","",IF(AND(フラグ管理用!K111=10,ISBLANK(L111)=FALSE),"",IF(AND(フラグ管理用!K111&lt;10,ISBLANK(L111)=TRUE),"","error")))</f>
        <v/>
      </c>
      <c r="AV111" s="211" t="str">
        <f t="shared" si="26"/>
        <v/>
      </c>
      <c r="AW111" s="211" t="str">
        <f t="shared" si="27"/>
        <v/>
      </c>
      <c r="AX111" s="211" t="str">
        <f>IF(C111="","",IF(AND(フラグ管理用!D111=2,フラグ管理用!G111=1),IF(Q111&lt;&gt;0,"error",""),""))</f>
        <v/>
      </c>
      <c r="AY111" s="211" t="str">
        <f>IF(C111="","",IF(フラグ管理用!G111=2,IF(OR(O111&lt;&gt;0,P111&lt;&gt;0,R111&lt;&gt;0),"error",""),""))</f>
        <v/>
      </c>
      <c r="AZ111" s="211" t="str">
        <f t="shared" si="28"/>
        <v/>
      </c>
      <c r="BA111" s="211" t="str">
        <f t="shared" si="29"/>
        <v/>
      </c>
      <c r="BB111" s="211" t="str">
        <f t="shared" si="30"/>
        <v/>
      </c>
      <c r="BC111" s="211" t="str">
        <f>IF(C111="","",IF(フラグ管理用!Y111=2,IF(AND(フラグ管理用!C111=2,フラグ管理用!V111=1),"","error"),""))</f>
        <v/>
      </c>
      <c r="BD111" s="211" t="str">
        <f t="shared" si="31"/>
        <v/>
      </c>
      <c r="BE111" s="211" t="str">
        <f>IF(C111="","",IF(フラグ管理用!Z111=30,"error",IF(AND(フラグ管理用!AI111="事業始期_通常",フラグ管理用!Z111&lt;18),"error",IF(AND(フラグ管理用!AI111="事業始期_補助",フラグ管理用!Z111&lt;15),"error",""))))</f>
        <v/>
      </c>
      <c r="BF111" s="211" t="str">
        <f t="shared" si="32"/>
        <v/>
      </c>
      <c r="BG111" s="211" t="str">
        <f>IF(C111="","",IF(AND(フラグ管理用!AJ111="事業終期_通常",OR(フラグ管理用!AA111&lt;18,フラグ管理用!AA111&gt;29)),"error",IF(AND(フラグ管理用!AJ111="事業終期_R3基金・R4",フラグ管理用!AA111&lt;18),"error","")))</f>
        <v/>
      </c>
      <c r="BH111" s="211" t="str">
        <f>IF(C111="","",IF(VLOOKUP(Z111,―!$X$2:$Y$31,2,FALSE)&lt;=VLOOKUP(AA111,―!$X$2:$Y$31,2,FALSE),"","error"))</f>
        <v/>
      </c>
      <c r="BI111" s="211" t="str">
        <f t="shared" si="33"/>
        <v/>
      </c>
      <c r="BJ111" s="211" t="str">
        <f t="shared" si="36"/>
        <v/>
      </c>
      <c r="BK111" s="211" t="str">
        <f t="shared" si="34"/>
        <v/>
      </c>
      <c r="BL111" s="211" t="str">
        <f>IF(C111="","",IF(AND(フラグ管理用!AK111="予算区分_地単_通常",フラグ管理用!AF111&gt;4),"error",IF(AND(フラグ管理用!AK111="予算区分_地単_協力金等",フラグ管理用!AF111&gt;9),"error",IF(AND(フラグ管理用!AK111="予算区分_補助",フラグ管理用!AF111&lt;9),"error",""))))</f>
        <v/>
      </c>
      <c r="BM111" s="241" t="str">
        <f>フラグ管理用!AO111</f>
        <v/>
      </c>
    </row>
    <row r="112" spans="1:65" x14ac:dyDescent="0.15">
      <c r="A112" s="84">
        <v>91</v>
      </c>
      <c r="B112" s="285"/>
      <c r="C112" s="61"/>
      <c r="D112" s="61"/>
      <c r="E112" s="62"/>
      <c r="F112" s="146" t="str">
        <f>IF(C112="補",VLOOKUP(E112,'事業名一覧 '!$A$3:$C$55,3,FALSE),"")</f>
        <v/>
      </c>
      <c r="G112" s="63"/>
      <c r="H112" s="154"/>
      <c r="I112" s="63"/>
      <c r="J112" s="63"/>
      <c r="K112" s="63"/>
      <c r="L112" s="62"/>
      <c r="M112" s="97" t="str">
        <f t="shared" si="19"/>
        <v/>
      </c>
      <c r="N112" s="97" t="str">
        <f t="shared" si="35"/>
        <v/>
      </c>
      <c r="O112" s="64"/>
      <c r="P112" s="64"/>
      <c r="Q112" s="64"/>
      <c r="R112" s="64"/>
      <c r="S112" s="64"/>
      <c r="T112" s="64"/>
      <c r="U112" s="62"/>
      <c r="V112" s="63"/>
      <c r="W112" s="63"/>
      <c r="X112" s="63"/>
      <c r="Y112" s="61"/>
      <c r="Z112" s="61"/>
      <c r="AA112" s="61"/>
      <c r="AB112" s="230"/>
      <c r="AC112" s="230"/>
      <c r="AD112" s="62"/>
      <c r="AE112" s="62"/>
      <c r="AF112" s="301"/>
      <c r="AG112" s="165"/>
      <c r="AH112" s="274"/>
      <c r="AI112" s="226"/>
      <c r="AJ112" s="293" t="str">
        <f t="shared" si="20"/>
        <v/>
      </c>
      <c r="AK112" s="297" t="str">
        <f>IF(C112="","",IF(AND(フラグ管理用!B112=2,O112&gt;0),"error",IF(AND(フラグ管理用!B112=1,SUM(P112:R112)&gt;0),"error","")))</f>
        <v/>
      </c>
      <c r="AL112" s="289" t="str">
        <f t="shared" si="21"/>
        <v/>
      </c>
      <c r="AM112" s="235" t="str">
        <f t="shared" si="22"/>
        <v/>
      </c>
      <c r="AN112" s="211" t="str">
        <f>IF(C112="","",IF(フラグ管理用!AP112=1,"",IF(AND(フラグ管理用!C112=1,フラグ管理用!G112=1),"",IF(AND(フラグ管理用!C112=2,フラグ管理用!D112=1,フラグ管理用!G112=1),"",IF(AND(フラグ管理用!C112=2,フラグ管理用!D112=2),"","error")))))</f>
        <v/>
      </c>
      <c r="AO112" s="240" t="str">
        <f t="shared" si="23"/>
        <v/>
      </c>
      <c r="AP112" s="240" t="str">
        <f t="shared" si="24"/>
        <v/>
      </c>
      <c r="AQ112" s="240" t="str">
        <f>IF(C112="","",IF(AND(フラグ管理用!B112=1,フラグ管理用!I112&gt;0),"",IF(AND(フラグ管理用!B112=2,フラグ管理用!I112&gt;14),"","error")))</f>
        <v/>
      </c>
      <c r="AR112" s="240" t="str">
        <f>IF(C112="","",IF(PRODUCT(フラグ管理用!H112:J112)=0,"error",""))</f>
        <v/>
      </c>
      <c r="AS112" s="240" t="str">
        <f t="shared" si="25"/>
        <v/>
      </c>
      <c r="AT112" s="240" t="str">
        <f>IF(C112="","",IF(AND(フラグ管理用!G112=1,フラグ管理用!K112=1),"",IF(AND(フラグ管理用!G112=2,フラグ管理用!K112&gt;1),"","error")))</f>
        <v/>
      </c>
      <c r="AU112" s="240" t="str">
        <f>IF(C112="","",IF(AND(フラグ管理用!K112=10,ISBLANK(L112)=FALSE),"",IF(AND(フラグ管理用!K112&lt;10,ISBLANK(L112)=TRUE),"","error")))</f>
        <v/>
      </c>
      <c r="AV112" s="211" t="str">
        <f t="shared" si="26"/>
        <v/>
      </c>
      <c r="AW112" s="211" t="str">
        <f t="shared" si="27"/>
        <v/>
      </c>
      <c r="AX112" s="211" t="str">
        <f>IF(C112="","",IF(AND(フラグ管理用!D112=2,フラグ管理用!G112=1),IF(Q112&lt;&gt;0,"error",""),""))</f>
        <v/>
      </c>
      <c r="AY112" s="211" t="str">
        <f>IF(C112="","",IF(フラグ管理用!G112=2,IF(OR(O112&lt;&gt;0,P112&lt;&gt;0,R112&lt;&gt;0),"error",""),""))</f>
        <v/>
      </c>
      <c r="AZ112" s="211" t="str">
        <f t="shared" si="28"/>
        <v/>
      </c>
      <c r="BA112" s="211" t="str">
        <f t="shared" si="29"/>
        <v/>
      </c>
      <c r="BB112" s="211" t="str">
        <f t="shared" si="30"/>
        <v/>
      </c>
      <c r="BC112" s="211" t="str">
        <f>IF(C112="","",IF(フラグ管理用!Y112=2,IF(AND(フラグ管理用!C112=2,フラグ管理用!V112=1),"","error"),""))</f>
        <v/>
      </c>
      <c r="BD112" s="211" t="str">
        <f t="shared" si="31"/>
        <v/>
      </c>
      <c r="BE112" s="211" t="str">
        <f>IF(C112="","",IF(フラグ管理用!Z112=30,"error",IF(AND(フラグ管理用!AI112="事業始期_通常",フラグ管理用!Z112&lt;18),"error",IF(AND(フラグ管理用!AI112="事業始期_補助",フラグ管理用!Z112&lt;15),"error",""))))</f>
        <v/>
      </c>
      <c r="BF112" s="211" t="str">
        <f t="shared" si="32"/>
        <v/>
      </c>
      <c r="BG112" s="211" t="str">
        <f>IF(C112="","",IF(AND(フラグ管理用!AJ112="事業終期_通常",OR(フラグ管理用!AA112&lt;18,フラグ管理用!AA112&gt;29)),"error",IF(AND(フラグ管理用!AJ112="事業終期_R3基金・R4",フラグ管理用!AA112&lt;18),"error","")))</f>
        <v/>
      </c>
      <c r="BH112" s="211" t="str">
        <f>IF(C112="","",IF(VLOOKUP(Z112,―!$X$2:$Y$31,2,FALSE)&lt;=VLOOKUP(AA112,―!$X$2:$Y$31,2,FALSE),"","error"))</f>
        <v/>
      </c>
      <c r="BI112" s="211" t="str">
        <f t="shared" si="33"/>
        <v/>
      </c>
      <c r="BJ112" s="211" t="str">
        <f t="shared" si="36"/>
        <v/>
      </c>
      <c r="BK112" s="211" t="str">
        <f t="shared" si="34"/>
        <v/>
      </c>
      <c r="BL112" s="211" t="str">
        <f>IF(C112="","",IF(AND(フラグ管理用!AK112="予算区分_地単_通常",フラグ管理用!AF112&gt;4),"error",IF(AND(フラグ管理用!AK112="予算区分_地単_協力金等",フラグ管理用!AF112&gt;9),"error",IF(AND(フラグ管理用!AK112="予算区分_補助",フラグ管理用!AF112&lt;9),"error",""))))</f>
        <v/>
      </c>
      <c r="BM112" s="241" t="str">
        <f>フラグ管理用!AO112</f>
        <v/>
      </c>
    </row>
    <row r="113" spans="1:65" x14ac:dyDescent="0.15">
      <c r="A113" s="84">
        <v>92</v>
      </c>
      <c r="B113" s="285"/>
      <c r="C113" s="61"/>
      <c r="D113" s="61"/>
      <c r="E113" s="62"/>
      <c r="F113" s="146" t="str">
        <f>IF(C113="補",VLOOKUP(E113,'事業名一覧 '!$A$3:$C$55,3,FALSE),"")</f>
        <v/>
      </c>
      <c r="G113" s="63"/>
      <c r="H113" s="154"/>
      <c r="I113" s="63"/>
      <c r="J113" s="63"/>
      <c r="K113" s="63"/>
      <c r="L113" s="62"/>
      <c r="M113" s="97" t="str">
        <f t="shared" si="19"/>
        <v/>
      </c>
      <c r="N113" s="97" t="str">
        <f t="shared" si="35"/>
        <v/>
      </c>
      <c r="O113" s="64"/>
      <c r="P113" s="64"/>
      <c r="Q113" s="64"/>
      <c r="R113" s="64"/>
      <c r="S113" s="64"/>
      <c r="T113" s="64"/>
      <c r="U113" s="62"/>
      <c r="V113" s="63"/>
      <c r="W113" s="63"/>
      <c r="X113" s="63"/>
      <c r="Y113" s="61"/>
      <c r="Z113" s="61"/>
      <c r="AA113" s="61"/>
      <c r="AB113" s="230"/>
      <c r="AC113" s="230"/>
      <c r="AD113" s="62"/>
      <c r="AE113" s="62"/>
      <c r="AF113" s="301"/>
      <c r="AG113" s="165"/>
      <c r="AH113" s="274"/>
      <c r="AI113" s="226"/>
      <c r="AJ113" s="293" t="str">
        <f t="shared" si="20"/>
        <v/>
      </c>
      <c r="AK113" s="297" t="str">
        <f>IF(C113="","",IF(AND(フラグ管理用!B113=2,O113&gt;0),"error",IF(AND(フラグ管理用!B113=1,SUM(P113:R113)&gt;0),"error","")))</f>
        <v/>
      </c>
      <c r="AL113" s="289" t="str">
        <f t="shared" si="21"/>
        <v/>
      </c>
      <c r="AM113" s="235" t="str">
        <f t="shared" si="22"/>
        <v/>
      </c>
      <c r="AN113" s="211" t="str">
        <f>IF(C113="","",IF(フラグ管理用!AP113=1,"",IF(AND(フラグ管理用!C113=1,フラグ管理用!G113=1),"",IF(AND(フラグ管理用!C113=2,フラグ管理用!D113=1,フラグ管理用!G113=1),"",IF(AND(フラグ管理用!C113=2,フラグ管理用!D113=2),"","error")))))</f>
        <v/>
      </c>
      <c r="AO113" s="240" t="str">
        <f t="shared" si="23"/>
        <v/>
      </c>
      <c r="AP113" s="240" t="str">
        <f t="shared" si="24"/>
        <v/>
      </c>
      <c r="AQ113" s="240" t="str">
        <f>IF(C113="","",IF(AND(フラグ管理用!B113=1,フラグ管理用!I113&gt;0),"",IF(AND(フラグ管理用!B113=2,フラグ管理用!I113&gt;14),"","error")))</f>
        <v/>
      </c>
      <c r="AR113" s="240" t="str">
        <f>IF(C113="","",IF(PRODUCT(フラグ管理用!H113:J113)=0,"error",""))</f>
        <v/>
      </c>
      <c r="AS113" s="240" t="str">
        <f t="shared" si="25"/>
        <v/>
      </c>
      <c r="AT113" s="240" t="str">
        <f>IF(C113="","",IF(AND(フラグ管理用!G113=1,フラグ管理用!K113=1),"",IF(AND(フラグ管理用!G113=2,フラグ管理用!K113&gt;1),"","error")))</f>
        <v/>
      </c>
      <c r="AU113" s="240" t="str">
        <f>IF(C113="","",IF(AND(フラグ管理用!K113=10,ISBLANK(L113)=FALSE),"",IF(AND(フラグ管理用!K113&lt;10,ISBLANK(L113)=TRUE),"","error")))</f>
        <v/>
      </c>
      <c r="AV113" s="211" t="str">
        <f t="shared" si="26"/>
        <v/>
      </c>
      <c r="AW113" s="211" t="str">
        <f t="shared" si="27"/>
        <v/>
      </c>
      <c r="AX113" s="211" t="str">
        <f>IF(C113="","",IF(AND(フラグ管理用!D113=2,フラグ管理用!G113=1),IF(Q113&lt;&gt;0,"error",""),""))</f>
        <v/>
      </c>
      <c r="AY113" s="211" t="str">
        <f>IF(C113="","",IF(フラグ管理用!G113=2,IF(OR(O113&lt;&gt;0,P113&lt;&gt;0,R113&lt;&gt;0),"error",""),""))</f>
        <v/>
      </c>
      <c r="AZ113" s="211" t="str">
        <f t="shared" si="28"/>
        <v/>
      </c>
      <c r="BA113" s="211" t="str">
        <f t="shared" si="29"/>
        <v/>
      </c>
      <c r="BB113" s="211" t="str">
        <f t="shared" si="30"/>
        <v/>
      </c>
      <c r="BC113" s="211" t="str">
        <f>IF(C113="","",IF(フラグ管理用!Y113=2,IF(AND(フラグ管理用!C113=2,フラグ管理用!V113=1),"","error"),""))</f>
        <v/>
      </c>
      <c r="BD113" s="211" t="str">
        <f t="shared" si="31"/>
        <v/>
      </c>
      <c r="BE113" s="211" t="str">
        <f>IF(C113="","",IF(フラグ管理用!Z113=30,"error",IF(AND(フラグ管理用!AI113="事業始期_通常",フラグ管理用!Z113&lt;18),"error",IF(AND(フラグ管理用!AI113="事業始期_補助",フラグ管理用!Z113&lt;15),"error",""))))</f>
        <v/>
      </c>
      <c r="BF113" s="211" t="str">
        <f t="shared" si="32"/>
        <v/>
      </c>
      <c r="BG113" s="211" t="str">
        <f>IF(C113="","",IF(AND(フラグ管理用!AJ113="事業終期_通常",OR(フラグ管理用!AA113&lt;18,フラグ管理用!AA113&gt;29)),"error",IF(AND(フラグ管理用!AJ113="事業終期_R3基金・R4",フラグ管理用!AA113&lt;18),"error","")))</f>
        <v/>
      </c>
      <c r="BH113" s="211" t="str">
        <f>IF(C113="","",IF(VLOOKUP(Z113,―!$X$2:$Y$31,2,FALSE)&lt;=VLOOKUP(AA113,―!$X$2:$Y$31,2,FALSE),"","error"))</f>
        <v/>
      </c>
      <c r="BI113" s="211" t="str">
        <f t="shared" si="33"/>
        <v/>
      </c>
      <c r="BJ113" s="211" t="str">
        <f t="shared" si="36"/>
        <v/>
      </c>
      <c r="BK113" s="211" t="str">
        <f t="shared" si="34"/>
        <v/>
      </c>
      <c r="BL113" s="211" t="str">
        <f>IF(C113="","",IF(AND(フラグ管理用!AK113="予算区分_地単_通常",フラグ管理用!AF113&gt;4),"error",IF(AND(フラグ管理用!AK113="予算区分_地単_協力金等",フラグ管理用!AF113&gt;9),"error",IF(AND(フラグ管理用!AK113="予算区分_補助",フラグ管理用!AF113&lt;9),"error",""))))</f>
        <v/>
      </c>
      <c r="BM113" s="241" t="str">
        <f>フラグ管理用!AO113</f>
        <v/>
      </c>
    </row>
    <row r="114" spans="1:65" x14ac:dyDescent="0.15">
      <c r="A114" s="84">
        <v>93</v>
      </c>
      <c r="B114" s="285"/>
      <c r="C114" s="61"/>
      <c r="D114" s="61"/>
      <c r="E114" s="62"/>
      <c r="F114" s="146" t="str">
        <f>IF(C114="補",VLOOKUP(E114,'事業名一覧 '!$A$3:$C$55,3,FALSE),"")</f>
        <v/>
      </c>
      <c r="G114" s="63"/>
      <c r="H114" s="154"/>
      <c r="I114" s="63"/>
      <c r="J114" s="63"/>
      <c r="K114" s="63"/>
      <c r="L114" s="62"/>
      <c r="M114" s="97" t="str">
        <f t="shared" si="19"/>
        <v/>
      </c>
      <c r="N114" s="97" t="str">
        <f t="shared" si="35"/>
        <v/>
      </c>
      <c r="O114" s="64"/>
      <c r="P114" s="64"/>
      <c r="Q114" s="64"/>
      <c r="R114" s="64"/>
      <c r="S114" s="64"/>
      <c r="T114" s="64"/>
      <c r="U114" s="62"/>
      <c r="V114" s="63"/>
      <c r="W114" s="63"/>
      <c r="X114" s="63"/>
      <c r="Y114" s="61"/>
      <c r="Z114" s="61"/>
      <c r="AA114" s="61"/>
      <c r="AB114" s="230"/>
      <c r="AC114" s="230"/>
      <c r="AD114" s="62"/>
      <c r="AE114" s="62"/>
      <c r="AF114" s="301"/>
      <c r="AG114" s="165"/>
      <c r="AH114" s="274"/>
      <c r="AI114" s="226"/>
      <c r="AJ114" s="293" t="str">
        <f t="shared" si="20"/>
        <v/>
      </c>
      <c r="AK114" s="297" t="str">
        <f>IF(C114="","",IF(AND(フラグ管理用!B114=2,O114&gt;0),"error",IF(AND(フラグ管理用!B114=1,SUM(P114:R114)&gt;0),"error","")))</f>
        <v/>
      </c>
      <c r="AL114" s="289" t="str">
        <f t="shared" si="21"/>
        <v/>
      </c>
      <c r="AM114" s="235" t="str">
        <f t="shared" si="22"/>
        <v/>
      </c>
      <c r="AN114" s="211" t="str">
        <f>IF(C114="","",IF(フラグ管理用!AP114=1,"",IF(AND(フラグ管理用!C114=1,フラグ管理用!G114=1),"",IF(AND(フラグ管理用!C114=2,フラグ管理用!D114=1,フラグ管理用!G114=1),"",IF(AND(フラグ管理用!C114=2,フラグ管理用!D114=2),"","error")))))</f>
        <v/>
      </c>
      <c r="AO114" s="240" t="str">
        <f t="shared" si="23"/>
        <v/>
      </c>
      <c r="AP114" s="240" t="str">
        <f t="shared" si="24"/>
        <v/>
      </c>
      <c r="AQ114" s="240" t="str">
        <f>IF(C114="","",IF(AND(フラグ管理用!B114=1,フラグ管理用!I114&gt;0),"",IF(AND(フラグ管理用!B114=2,フラグ管理用!I114&gt;14),"","error")))</f>
        <v/>
      </c>
      <c r="AR114" s="240" t="str">
        <f>IF(C114="","",IF(PRODUCT(フラグ管理用!H114:J114)=0,"error",""))</f>
        <v/>
      </c>
      <c r="AS114" s="240" t="str">
        <f t="shared" si="25"/>
        <v/>
      </c>
      <c r="AT114" s="240" t="str">
        <f>IF(C114="","",IF(AND(フラグ管理用!G114=1,フラグ管理用!K114=1),"",IF(AND(フラグ管理用!G114=2,フラグ管理用!K114&gt;1),"","error")))</f>
        <v/>
      </c>
      <c r="AU114" s="240" t="str">
        <f>IF(C114="","",IF(AND(フラグ管理用!K114=10,ISBLANK(L114)=FALSE),"",IF(AND(フラグ管理用!K114&lt;10,ISBLANK(L114)=TRUE),"","error")))</f>
        <v/>
      </c>
      <c r="AV114" s="211" t="str">
        <f t="shared" si="26"/>
        <v/>
      </c>
      <c r="AW114" s="211" t="str">
        <f t="shared" si="27"/>
        <v/>
      </c>
      <c r="AX114" s="211" t="str">
        <f>IF(C114="","",IF(AND(フラグ管理用!D114=2,フラグ管理用!G114=1),IF(Q114&lt;&gt;0,"error",""),""))</f>
        <v/>
      </c>
      <c r="AY114" s="211" t="str">
        <f>IF(C114="","",IF(フラグ管理用!G114=2,IF(OR(O114&lt;&gt;0,P114&lt;&gt;0,R114&lt;&gt;0),"error",""),""))</f>
        <v/>
      </c>
      <c r="AZ114" s="211" t="str">
        <f t="shared" si="28"/>
        <v/>
      </c>
      <c r="BA114" s="211" t="str">
        <f t="shared" si="29"/>
        <v/>
      </c>
      <c r="BB114" s="211" t="str">
        <f t="shared" si="30"/>
        <v/>
      </c>
      <c r="BC114" s="211" t="str">
        <f>IF(C114="","",IF(フラグ管理用!Y114=2,IF(AND(フラグ管理用!C114=2,フラグ管理用!V114=1),"","error"),""))</f>
        <v/>
      </c>
      <c r="BD114" s="211" t="str">
        <f t="shared" si="31"/>
        <v/>
      </c>
      <c r="BE114" s="211" t="str">
        <f>IF(C114="","",IF(フラグ管理用!Z114=30,"error",IF(AND(フラグ管理用!AI114="事業始期_通常",フラグ管理用!Z114&lt;18),"error",IF(AND(フラグ管理用!AI114="事業始期_補助",フラグ管理用!Z114&lt;15),"error",""))))</f>
        <v/>
      </c>
      <c r="BF114" s="211" t="str">
        <f t="shared" si="32"/>
        <v/>
      </c>
      <c r="BG114" s="211" t="str">
        <f>IF(C114="","",IF(AND(フラグ管理用!AJ114="事業終期_通常",OR(フラグ管理用!AA114&lt;18,フラグ管理用!AA114&gt;29)),"error",IF(AND(フラグ管理用!AJ114="事業終期_R3基金・R4",フラグ管理用!AA114&lt;18),"error","")))</f>
        <v/>
      </c>
      <c r="BH114" s="211" t="str">
        <f>IF(C114="","",IF(VLOOKUP(Z114,―!$X$2:$Y$31,2,FALSE)&lt;=VLOOKUP(AA114,―!$X$2:$Y$31,2,FALSE),"","error"))</f>
        <v/>
      </c>
      <c r="BI114" s="211" t="str">
        <f t="shared" si="33"/>
        <v/>
      </c>
      <c r="BJ114" s="211" t="str">
        <f t="shared" si="36"/>
        <v/>
      </c>
      <c r="BK114" s="211" t="str">
        <f t="shared" si="34"/>
        <v/>
      </c>
      <c r="BL114" s="211" t="str">
        <f>IF(C114="","",IF(AND(フラグ管理用!AK114="予算区分_地単_通常",フラグ管理用!AF114&gt;4),"error",IF(AND(フラグ管理用!AK114="予算区分_地単_協力金等",フラグ管理用!AF114&gt;9),"error",IF(AND(フラグ管理用!AK114="予算区分_補助",フラグ管理用!AF114&lt;9),"error",""))))</f>
        <v/>
      </c>
      <c r="BM114" s="241" t="str">
        <f>フラグ管理用!AO114</f>
        <v/>
      </c>
    </row>
    <row r="115" spans="1:65" x14ac:dyDescent="0.15">
      <c r="A115" s="84">
        <v>94</v>
      </c>
      <c r="B115" s="285"/>
      <c r="C115" s="61"/>
      <c r="D115" s="61"/>
      <c r="E115" s="62"/>
      <c r="F115" s="146" t="str">
        <f>IF(C115="補",VLOOKUP(E115,'事業名一覧 '!$A$3:$C$55,3,FALSE),"")</f>
        <v/>
      </c>
      <c r="G115" s="63"/>
      <c r="H115" s="154"/>
      <c r="I115" s="63"/>
      <c r="J115" s="63"/>
      <c r="K115" s="63"/>
      <c r="L115" s="62"/>
      <c r="M115" s="97" t="str">
        <f t="shared" si="19"/>
        <v/>
      </c>
      <c r="N115" s="97" t="str">
        <f t="shared" si="35"/>
        <v/>
      </c>
      <c r="O115" s="64"/>
      <c r="P115" s="64"/>
      <c r="Q115" s="64"/>
      <c r="R115" s="64"/>
      <c r="S115" s="64"/>
      <c r="T115" s="64"/>
      <c r="U115" s="62"/>
      <c r="V115" s="63"/>
      <c r="W115" s="63"/>
      <c r="X115" s="63"/>
      <c r="Y115" s="61"/>
      <c r="Z115" s="61"/>
      <c r="AA115" s="61"/>
      <c r="AB115" s="230"/>
      <c r="AC115" s="230"/>
      <c r="AD115" s="62"/>
      <c r="AE115" s="62"/>
      <c r="AF115" s="301"/>
      <c r="AG115" s="165"/>
      <c r="AH115" s="274"/>
      <c r="AI115" s="226"/>
      <c r="AJ115" s="293" t="str">
        <f t="shared" si="20"/>
        <v/>
      </c>
      <c r="AK115" s="297" t="str">
        <f>IF(C115="","",IF(AND(フラグ管理用!B115=2,O115&gt;0),"error",IF(AND(フラグ管理用!B115=1,SUM(P115:R115)&gt;0),"error","")))</f>
        <v/>
      </c>
      <c r="AL115" s="289" t="str">
        <f t="shared" si="21"/>
        <v/>
      </c>
      <c r="AM115" s="235" t="str">
        <f t="shared" si="22"/>
        <v/>
      </c>
      <c r="AN115" s="211" t="str">
        <f>IF(C115="","",IF(フラグ管理用!AP115=1,"",IF(AND(フラグ管理用!C115=1,フラグ管理用!G115=1),"",IF(AND(フラグ管理用!C115=2,フラグ管理用!D115=1,フラグ管理用!G115=1),"",IF(AND(フラグ管理用!C115=2,フラグ管理用!D115=2),"","error")))))</f>
        <v/>
      </c>
      <c r="AO115" s="240" t="str">
        <f t="shared" si="23"/>
        <v/>
      </c>
      <c r="AP115" s="240" t="str">
        <f t="shared" si="24"/>
        <v/>
      </c>
      <c r="AQ115" s="240" t="str">
        <f>IF(C115="","",IF(AND(フラグ管理用!B115=1,フラグ管理用!I115&gt;0),"",IF(AND(フラグ管理用!B115=2,フラグ管理用!I115&gt;14),"","error")))</f>
        <v/>
      </c>
      <c r="AR115" s="240" t="str">
        <f>IF(C115="","",IF(PRODUCT(フラグ管理用!H115:J115)=0,"error",""))</f>
        <v/>
      </c>
      <c r="AS115" s="240" t="str">
        <f t="shared" si="25"/>
        <v/>
      </c>
      <c r="AT115" s="240" t="str">
        <f>IF(C115="","",IF(AND(フラグ管理用!G115=1,フラグ管理用!K115=1),"",IF(AND(フラグ管理用!G115=2,フラグ管理用!K115&gt;1),"","error")))</f>
        <v/>
      </c>
      <c r="AU115" s="240" t="str">
        <f>IF(C115="","",IF(AND(フラグ管理用!K115=10,ISBLANK(L115)=FALSE),"",IF(AND(フラグ管理用!K115&lt;10,ISBLANK(L115)=TRUE),"","error")))</f>
        <v/>
      </c>
      <c r="AV115" s="211" t="str">
        <f t="shared" si="26"/>
        <v/>
      </c>
      <c r="AW115" s="211" t="str">
        <f t="shared" si="27"/>
        <v/>
      </c>
      <c r="AX115" s="211" t="str">
        <f>IF(C115="","",IF(AND(フラグ管理用!D115=2,フラグ管理用!G115=1),IF(Q115&lt;&gt;0,"error",""),""))</f>
        <v/>
      </c>
      <c r="AY115" s="211" t="str">
        <f>IF(C115="","",IF(フラグ管理用!G115=2,IF(OR(O115&lt;&gt;0,P115&lt;&gt;0,R115&lt;&gt;0),"error",""),""))</f>
        <v/>
      </c>
      <c r="AZ115" s="211" t="str">
        <f t="shared" si="28"/>
        <v/>
      </c>
      <c r="BA115" s="211" t="str">
        <f t="shared" si="29"/>
        <v/>
      </c>
      <c r="BB115" s="211" t="str">
        <f t="shared" si="30"/>
        <v/>
      </c>
      <c r="BC115" s="211" t="str">
        <f>IF(C115="","",IF(フラグ管理用!Y115=2,IF(AND(フラグ管理用!C115=2,フラグ管理用!V115=1),"","error"),""))</f>
        <v/>
      </c>
      <c r="BD115" s="211" t="str">
        <f t="shared" si="31"/>
        <v/>
      </c>
      <c r="BE115" s="211" t="str">
        <f>IF(C115="","",IF(フラグ管理用!Z115=30,"error",IF(AND(フラグ管理用!AI115="事業始期_通常",フラグ管理用!Z115&lt;18),"error",IF(AND(フラグ管理用!AI115="事業始期_補助",フラグ管理用!Z115&lt;15),"error",""))))</f>
        <v/>
      </c>
      <c r="BF115" s="211" t="str">
        <f t="shared" si="32"/>
        <v/>
      </c>
      <c r="BG115" s="211" t="str">
        <f>IF(C115="","",IF(AND(フラグ管理用!AJ115="事業終期_通常",OR(フラグ管理用!AA115&lt;18,フラグ管理用!AA115&gt;29)),"error",IF(AND(フラグ管理用!AJ115="事業終期_R3基金・R4",フラグ管理用!AA115&lt;18),"error","")))</f>
        <v/>
      </c>
      <c r="BH115" s="211" t="str">
        <f>IF(C115="","",IF(VLOOKUP(Z115,―!$X$2:$Y$31,2,FALSE)&lt;=VLOOKUP(AA115,―!$X$2:$Y$31,2,FALSE),"","error"))</f>
        <v/>
      </c>
      <c r="BI115" s="211" t="str">
        <f t="shared" si="33"/>
        <v/>
      </c>
      <c r="BJ115" s="211" t="str">
        <f t="shared" si="36"/>
        <v/>
      </c>
      <c r="BK115" s="211" t="str">
        <f t="shared" si="34"/>
        <v/>
      </c>
      <c r="BL115" s="211" t="str">
        <f>IF(C115="","",IF(AND(フラグ管理用!AK115="予算区分_地単_通常",フラグ管理用!AF115&gt;4),"error",IF(AND(フラグ管理用!AK115="予算区分_地単_協力金等",フラグ管理用!AF115&gt;9),"error",IF(AND(フラグ管理用!AK115="予算区分_補助",フラグ管理用!AF115&lt;9),"error",""))))</f>
        <v/>
      </c>
      <c r="BM115" s="241" t="str">
        <f>フラグ管理用!AO115</f>
        <v/>
      </c>
    </row>
    <row r="116" spans="1:65" x14ac:dyDescent="0.15">
      <c r="A116" s="84">
        <v>95</v>
      </c>
      <c r="B116" s="285"/>
      <c r="C116" s="61"/>
      <c r="D116" s="61"/>
      <c r="E116" s="62"/>
      <c r="F116" s="146" t="str">
        <f>IF(C116="補",VLOOKUP(E116,'事業名一覧 '!$A$3:$C$55,3,FALSE),"")</f>
        <v/>
      </c>
      <c r="G116" s="63"/>
      <c r="H116" s="154"/>
      <c r="I116" s="63"/>
      <c r="J116" s="63"/>
      <c r="K116" s="63"/>
      <c r="L116" s="62"/>
      <c r="M116" s="97" t="str">
        <f t="shared" si="19"/>
        <v/>
      </c>
      <c r="N116" s="97" t="str">
        <f t="shared" si="35"/>
        <v/>
      </c>
      <c r="O116" s="64"/>
      <c r="P116" s="64"/>
      <c r="Q116" s="64"/>
      <c r="R116" s="64"/>
      <c r="S116" s="64"/>
      <c r="T116" s="64"/>
      <c r="U116" s="62"/>
      <c r="V116" s="63"/>
      <c r="W116" s="63"/>
      <c r="X116" s="63"/>
      <c r="Y116" s="61"/>
      <c r="Z116" s="61"/>
      <c r="AA116" s="61"/>
      <c r="AB116" s="230"/>
      <c r="AC116" s="230"/>
      <c r="AD116" s="62"/>
      <c r="AE116" s="62"/>
      <c r="AF116" s="301"/>
      <c r="AG116" s="165"/>
      <c r="AH116" s="274"/>
      <c r="AI116" s="226"/>
      <c r="AJ116" s="293" t="str">
        <f t="shared" si="20"/>
        <v/>
      </c>
      <c r="AK116" s="297" t="str">
        <f>IF(C116="","",IF(AND(フラグ管理用!B116=2,O116&gt;0),"error",IF(AND(フラグ管理用!B116=1,SUM(P116:R116)&gt;0),"error","")))</f>
        <v/>
      </c>
      <c r="AL116" s="289" t="str">
        <f t="shared" si="21"/>
        <v/>
      </c>
      <c r="AM116" s="235" t="str">
        <f t="shared" si="22"/>
        <v/>
      </c>
      <c r="AN116" s="211" t="str">
        <f>IF(C116="","",IF(フラグ管理用!AP116=1,"",IF(AND(フラグ管理用!C116=1,フラグ管理用!G116=1),"",IF(AND(フラグ管理用!C116=2,フラグ管理用!D116=1,フラグ管理用!G116=1),"",IF(AND(フラグ管理用!C116=2,フラグ管理用!D116=2),"","error")))))</f>
        <v/>
      </c>
      <c r="AO116" s="240" t="str">
        <f t="shared" si="23"/>
        <v/>
      </c>
      <c r="AP116" s="240" t="str">
        <f t="shared" si="24"/>
        <v/>
      </c>
      <c r="AQ116" s="240" t="str">
        <f>IF(C116="","",IF(AND(フラグ管理用!B116=1,フラグ管理用!I116&gt;0),"",IF(AND(フラグ管理用!B116=2,フラグ管理用!I116&gt;14),"","error")))</f>
        <v/>
      </c>
      <c r="AR116" s="240" t="str">
        <f>IF(C116="","",IF(PRODUCT(フラグ管理用!H116:J116)=0,"error",""))</f>
        <v/>
      </c>
      <c r="AS116" s="240" t="str">
        <f t="shared" si="25"/>
        <v/>
      </c>
      <c r="AT116" s="240" t="str">
        <f>IF(C116="","",IF(AND(フラグ管理用!G116=1,フラグ管理用!K116=1),"",IF(AND(フラグ管理用!G116=2,フラグ管理用!K116&gt;1),"","error")))</f>
        <v/>
      </c>
      <c r="AU116" s="240" t="str">
        <f>IF(C116="","",IF(AND(フラグ管理用!K116=10,ISBLANK(L116)=FALSE),"",IF(AND(フラグ管理用!K116&lt;10,ISBLANK(L116)=TRUE),"","error")))</f>
        <v/>
      </c>
      <c r="AV116" s="211" t="str">
        <f t="shared" si="26"/>
        <v/>
      </c>
      <c r="AW116" s="211" t="str">
        <f t="shared" si="27"/>
        <v/>
      </c>
      <c r="AX116" s="211" t="str">
        <f>IF(C116="","",IF(AND(フラグ管理用!D116=2,フラグ管理用!G116=1),IF(Q116&lt;&gt;0,"error",""),""))</f>
        <v/>
      </c>
      <c r="AY116" s="211" t="str">
        <f>IF(C116="","",IF(フラグ管理用!G116=2,IF(OR(O116&lt;&gt;0,P116&lt;&gt;0,R116&lt;&gt;0),"error",""),""))</f>
        <v/>
      </c>
      <c r="AZ116" s="211" t="str">
        <f t="shared" si="28"/>
        <v/>
      </c>
      <c r="BA116" s="211" t="str">
        <f t="shared" si="29"/>
        <v/>
      </c>
      <c r="BB116" s="211" t="str">
        <f t="shared" si="30"/>
        <v/>
      </c>
      <c r="BC116" s="211" t="str">
        <f>IF(C116="","",IF(フラグ管理用!Y116=2,IF(AND(フラグ管理用!C116=2,フラグ管理用!V116=1),"","error"),""))</f>
        <v/>
      </c>
      <c r="BD116" s="211" t="str">
        <f t="shared" si="31"/>
        <v/>
      </c>
      <c r="BE116" s="211" t="str">
        <f>IF(C116="","",IF(フラグ管理用!Z116=30,"error",IF(AND(フラグ管理用!AI116="事業始期_通常",フラグ管理用!Z116&lt;18),"error",IF(AND(フラグ管理用!AI116="事業始期_補助",フラグ管理用!Z116&lt;15),"error",""))))</f>
        <v/>
      </c>
      <c r="BF116" s="211" t="str">
        <f t="shared" si="32"/>
        <v/>
      </c>
      <c r="BG116" s="211" t="str">
        <f>IF(C116="","",IF(AND(フラグ管理用!AJ116="事業終期_通常",OR(フラグ管理用!AA116&lt;18,フラグ管理用!AA116&gt;29)),"error",IF(AND(フラグ管理用!AJ116="事業終期_R3基金・R4",フラグ管理用!AA116&lt;18),"error","")))</f>
        <v/>
      </c>
      <c r="BH116" s="211" t="str">
        <f>IF(C116="","",IF(VLOOKUP(Z116,―!$X$2:$Y$31,2,FALSE)&lt;=VLOOKUP(AA116,―!$X$2:$Y$31,2,FALSE),"","error"))</f>
        <v/>
      </c>
      <c r="BI116" s="211" t="str">
        <f t="shared" si="33"/>
        <v/>
      </c>
      <c r="BJ116" s="211" t="str">
        <f t="shared" si="36"/>
        <v/>
      </c>
      <c r="BK116" s="211" t="str">
        <f t="shared" si="34"/>
        <v/>
      </c>
      <c r="BL116" s="211" t="str">
        <f>IF(C116="","",IF(AND(フラグ管理用!AK116="予算区分_地単_通常",フラグ管理用!AF116&gt;4),"error",IF(AND(フラグ管理用!AK116="予算区分_地単_協力金等",フラグ管理用!AF116&gt;9),"error",IF(AND(フラグ管理用!AK116="予算区分_補助",フラグ管理用!AF116&lt;9),"error",""))))</f>
        <v/>
      </c>
      <c r="BM116" s="241" t="str">
        <f>フラグ管理用!AO116</f>
        <v/>
      </c>
    </row>
    <row r="117" spans="1:65" x14ac:dyDescent="0.15">
      <c r="A117" s="84">
        <v>96</v>
      </c>
      <c r="B117" s="285"/>
      <c r="C117" s="61"/>
      <c r="D117" s="61"/>
      <c r="E117" s="62"/>
      <c r="F117" s="146" t="str">
        <f>IF(C117="補",VLOOKUP(E117,'事業名一覧 '!$A$3:$C$55,3,FALSE),"")</f>
        <v/>
      </c>
      <c r="G117" s="63"/>
      <c r="H117" s="154"/>
      <c r="I117" s="63"/>
      <c r="J117" s="63"/>
      <c r="K117" s="63"/>
      <c r="L117" s="62"/>
      <c r="M117" s="97" t="str">
        <f t="shared" si="19"/>
        <v/>
      </c>
      <c r="N117" s="97" t="str">
        <f t="shared" si="35"/>
        <v/>
      </c>
      <c r="O117" s="64"/>
      <c r="P117" s="64"/>
      <c r="Q117" s="64"/>
      <c r="R117" s="64"/>
      <c r="S117" s="64"/>
      <c r="T117" s="64"/>
      <c r="U117" s="62"/>
      <c r="V117" s="63"/>
      <c r="W117" s="63"/>
      <c r="X117" s="63"/>
      <c r="Y117" s="61"/>
      <c r="Z117" s="61"/>
      <c r="AA117" s="61"/>
      <c r="AB117" s="230"/>
      <c r="AC117" s="230"/>
      <c r="AD117" s="62"/>
      <c r="AE117" s="62"/>
      <c r="AF117" s="301"/>
      <c r="AG117" s="165"/>
      <c r="AH117" s="274"/>
      <c r="AI117" s="226"/>
      <c r="AJ117" s="293" t="str">
        <f t="shared" si="20"/>
        <v/>
      </c>
      <c r="AK117" s="297" t="str">
        <f>IF(C117="","",IF(AND(フラグ管理用!B117=2,O117&gt;0),"error",IF(AND(フラグ管理用!B117=1,SUM(P117:R117)&gt;0),"error","")))</f>
        <v/>
      </c>
      <c r="AL117" s="289" t="str">
        <f t="shared" si="21"/>
        <v/>
      </c>
      <c r="AM117" s="235" t="str">
        <f t="shared" si="22"/>
        <v/>
      </c>
      <c r="AN117" s="211" t="str">
        <f>IF(C117="","",IF(フラグ管理用!AP117=1,"",IF(AND(フラグ管理用!C117=1,フラグ管理用!G117=1),"",IF(AND(フラグ管理用!C117=2,フラグ管理用!D117=1,フラグ管理用!G117=1),"",IF(AND(フラグ管理用!C117=2,フラグ管理用!D117=2),"","error")))))</f>
        <v/>
      </c>
      <c r="AO117" s="240" t="str">
        <f t="shared" si="23"/>
        <v/>
      </c>
      <c r="AP117" s="240" t="str">
        <f t="shared" si="24"/>
        <v/>
      </c>
      <c r="AQ117" s="240" t="str">
        <f>IF(C117="","",IF(AND(フラグ管理用!B117=1,フラグ管理用!I117&gt;0),"",IF(AND(フラグ管理用!B117=2,フラグ管理用!I117&gt;14),"","error")))</f>
        <v/>
      </c>
      <c r="AR117" s="240" t="str">
        <f>IF(C117="","",IF(PRODUCT(フラグ管理用!H117:J117)=0,"error",""))</f>
        <v/>
      </c>
      <c r="AS117" s="240" t="str">
        <f t="shared" si="25"/>
        <v/>
      </c>
      <c r="AT117" s="240" t="str">
        <f>IF(C117="","",IF(AND(フラグ管理用!G117=1,フラグ管理用!K117=1),"",IF(AND(フラグ管理用!G117=2,フラグ管理用!K117&gt;1),"","error")))</f>
        <v/>
      </c>
      <c r="AU117" s="240" t="str">
        <f>IF(C117="","",IF(AND(フラグ管理用!K117=10,ISBLANK(L117)=FALSE),"",IF(AND(フラグ管理用!K117&lt;10,ISBLANK(L117)=TRUE),"","error")))</f>
        <v/>
      </c>
      <c r="AV117" s="211" t="str">
        <f t="shared" si="26"/>
        <v/>
      </c>
      <c r="AW117" s="211" t="str">
        <f t="shared" si="27"/>
        <v/>
      </c>
      <c r="AX117" s="211" t="str">
        <f>IF(C117="","",IF(AND(フラグ管理用!D117=2,フラグ管理用!G117=1),IF(Q117&lt;&gt;0,"error",""),""))</f>
        <v/>
      </c>
      <c r="AY117" s="211" t="str">
        <f>IF(C117="","",IF(フラグ管理用!G117=2,IF(OR(O117&lt;&gt;0,P117&lt;&gt;0,R117&lt;&gt;0),"error",""),""))</f>
        <v/>
      </c>
      <c r="AZ117" s="211" t="str">
        <f t="shared" si="28"/>
        <v/>
      </c>
      <c r="BA117" s="211" t="str">
        <f t="shared" si="29"/>
        <v/>
      </c>
      <c r="BB117" s="211" t="str">
        <f t="shared" si="30"/>
        <v/>
      </c>
      <c r="BC117" s="211" t="str">
        <f>IF(C117="","",IF(フラグ管理用!Y117=2,IF(AND(フラグ管理用!C117=2,フラグ管理用!V117=1),"","error"),""))</f>
        <v/>
      </c>
      <c r="BD117" s="211" t="str">
        <f t="shared" si="31"/>
        <v/>
      </c>
      <c r="BE117" s="211" t="str">
        <f>IF(C117="","",IF(フラグ管理用!Z117=30,"error",IF(AND(フラグ管理用!AI117="事業始期_通常",フラグ管理用!Z117&lt;18),"error",IF(AND(フラグ管理用!AI117="事業始期_補助",フラグ管理用!Z117&lt;15),"error",""))))</f>
        <v/>
      </c>
      <c r="BF117" s="211" t="str">
        <f t="shared" si="32"/>
        <v/>
      </c>
      <c r="BG117" s="211" t="str">
        <f>IF(C117="","",IF(AND(フラグ管理用!AJ117="事業終期_通常",OR(フラグ管理用!AA117&lt;18,フラグ管理用!AA117&gt;29)),"error",IF(AND(フラグ管理用!AJ117="事業終期_R3基金・R4",フラグ管理用!AA117&lt;18),"error","")))</f>
        <v/>
      </c>
      <c r="BH117" s="211" t="str">
        <f>IF(C117="","",IF(VLOOKUP(Z117,―!$X$2:$Y$31,2,FALSE)&lt;=VLOOKUP(AA117,―!$X$2:$Y$31,2,FALSE),"","error"))</f>
        <v/>
      </c>
      <c r="BI117" s="211" t="str">
        <f t="shared" si="33"/>
        <v/>
      </c>
      <c r="BJ117" s="211" t="str">
        <f t="shared" si="36"/>
        <v/>
      </c>
      <c r="BK117" s="211" t="str">
        <f t="shared" si="34"/>
        <v/>
      </c>
      <c r="BL117" s="211" t="str">
        <f>IF(C117="","",IF(AND(フラグ管理用!AK117="予算区分_地単_通常",フラグ管理用!AF117&gt;4),"error",IF(AND(フラグ管理用!AK117="予算区分_地単_協力金等",フラグ管理用!AF117&gt;9),"error",IF(AND(フラグ管理用!AK117="予算区分_補助",フラグ管理用!AF117&lt;9),"error",""))))</f>
        <v/>
      </c>
      <c r="BM117" s="241" t="str">
        <f>フラグ管理用!AO117</f>
        <v/>
      </c>
    </row>
    <row r="118" spans="1:65" x14ac:dyDescent="0.15">
      <c r="A118" s="84">
        <v>97</v>
      </c>
      <c r="B118" s="285"/>
      <c r="C118" s="61"/>
      <c r="D118" s="61"/>
      <c r="E118" s="62"/>
      <c r="F118" s="146" t="str">
        <f>IF(C118="補",VLOOKUP(E118,'事業名一覧 '!$A$3:$C$55,3,FALSE),"")</f>
        <v/>
      </c>
      <c r="G118" s="63"/>
      <c r="H118" s="154"/>
      <c r="I118" s="63"/>
      <c r="J118" s="63"/>
      <c r="K118" s="63"/>
      <c r="L118" s="62"/>
      <c r="M118" s="97" t="str">
        <f t="shared" si="19"/>
        <v/>
      </c>
      <c r="N118" s="97" t="str">
        <f t="shared" si="35"/>
        <v/>
      </c>
      <c r="O118" s="64"/>
      <c r="P118" s="64"/>
      <c r="Q118" s="64"/>
      <c r="R118" s="64"/>
      <c r="S118" s="64"/>
      <c r="T118" s="64"/>
      <c r="U118" s="62"/>
      <c r="V118" s="63"/>
      <c r="W118" s="63"/>
      <c r="X118" s="63"/>
      <c r="Y118" s="61"/>
      <c r="Z118" s="61"/>
      <c r="AA118" s="61"/>
      <c r="AB118" s="230"/>
      <c r="AC118" s="230"/>
      <c r="AD118" s="62"/>
      <c r="AE118" s="62"/>
      <c r="AF118" s="301"/>
      <c r="AG118" s="165"/>
      <c r="AH118" s="274"/>
      <c r="AI118" s="226"/>
      <c r="AJ118" s="293" t="str">
        <f t="shared" si="20"/>
        <v/>
      </c>
      <c r="AK118" s="297" t="str">
        <f>IF(C118="","",IF(AND(フラグ管理用!B118=2,O118&gt;0),"error",IF(AND(フラグ管理用!B118=1,SUM(P118:R118)&gt;0),"error","")))</f>
        <v/>
      </c>
      <c r="AL118" s="289" t="str">
        <f t="shared" si="21"/>
        <v/>
      </c>
      <c r="AM118" s="235" t="str">
        <f t="shared" si="22"/>
        <v/>
      </c>
      <c r="AN118" s="211" t="str">
        <f>IF(C118="","",IF(フラグ管理用!AP118=1,"",IF(AND(フラグ管理用!C118=1,フラグ管理用!G118=1),"",IF(AND(フラグ管理用!C118=2,フラグ管理用!D118=1,フラグ管理用!G118=1),"",IF(AND(フラグ管理用!C118=2,フラグ管理用!D118=2),"","error")))))</f>
        <v/>
      </c>
      <c r="AO118" s="240" t="str">
        <f t="shared" si="23"/>
        <v/>
      </c>
      <c r="AP118" s="240" t="str">
        <f t="shared" si="24"/>
        <v/>
      </c>
      <c r="AQ118" s="240" t="str">
        <f>IF(C118="","",IF(AND(フラグ管理用!B118=1,フラグ管理用!I118&gt;0),"",IF(AND(フラグ管理用!B118=2,フラグ管理用!I118&gt;14),"","error")))</f>
        <v/>
      </c>
      <c r="AR118" s="240" t="str">
        <f>IF(C118="","",IF(PRODUCT(フラグ管理用!H118:J118)=0,"error",""))</f>
        <v/>
      </c>
      <c r="AS118" s="240" t="str">
        <f t="shared" si="25"/>
        <v/>
      </c>
      <c r="AT118" s="240" t="str">
        <f>IF(C118="","",IF(AND(フラグ管理用!G118=1,フラグ管理用!K118=1),"",IF(AND(フラグ管理用!G118=2,フラグ管理用!K118&gt;1),"","error")))</f>
        <v/>
      </c>
      <c r="AU118" s="240" t="str">
        <f>IF(C118="","",IF(AND(フラグ管理用!K118=10,ISBLANK(L118)=FALSE),"",IF(AND(フラグ管理用!K118&lt;10,ISBLANK(L118)=TRUE),"","error")))</f>
        <v/>
      </c>
      <c r="AV118" s="211" t="str">
        <f t="shared" si="26"/>
        <v/>
      </c>
      <c r="AW118" s="211" t="str">
        <f t="shared" si="27"/>
        <v/>
      </c>
      <c r="AX118" s="211" t="str">
        <f>IF(C118="","",IF(AND(フラグ管理用!D118=2,フラグ管理用!G118=1),IF(Q118&lt;&gt;0,"error",""),""))</f>
        <v/>
      </c>
      <c r="AY118" s="211" t="str">
        <f>IF(C118="","",IF(フラグ管理用!G118=2,IF(OR(O118&lt;&gt;0,P118&lt;&gt;0,R118&lt;&gt;0),"error",""),""))</f>
        <v/>
      </c>
      <c r="AZ118" s="211" t="str">
        <f t="shared" si="28"/>
        <v/>
      </c>
      <c r="BA118" s="211" t="str">
        <f t="shared" si="29"/>
        <v/>
      </c>
      <c r="BB118" s="211" t="str">
        <f t="shared" si="30"/>
        <v/>
      </c>
      <c r="BC118" s="211" t="str">
        <f>IF(C118="","",IF(フラグ管理用!Y118=2,IF(AND(フラグ管理用!C118=2,フラグ管理用!V118=1),"","error"),""))</f>
        <v/>
      </c>
      <c r="BD118" s="211" t="str">
        <f t="shared" si="31"/>
        <v/>
      </c>
      <c r="BE118" s="211" t="str">
        <f>IF(C118="","",IF(フラグ管理用!Z118=30,"error",IF(AND(フラグ管理用!AI118="事業始期_通常",フラグ管理用!Z118&lt;18),"error",IF(AND(フラグ管理用!AI118="事業始期_補助",フラグ管理用!Z118&lt;15),"error",""))))</f>
        <v/>
      </c>
      <c r="BF118" s="211" t="str">
        <f t="shared" si="32"/>
        <v/>
      </c>
      <c r="BG118" s="211" t="str">
        <f>IF(C118="","",IF(AND(フラグ管理用!AJ118="事業終期_通常",OR(フラグ管理用!AA118&lt;18,フラグ管理用!AA118&gt;29)),"error",IF(AND(フラグ管理用!AJ118="事業終期_R3基金・R4",フラグ管理用!AA118&lt;18),"error","")))</f>
        <v/>
      </c>
      <c r="BH118" s="211" t="str">
        <f>IF(C118="","",IF(VLOOKUP(Z118,―!$X$2:$Y$31,2,FALSE)&lt;=VLOOKUP(AA118,―!$X$2:$Y$31,2,FALSE),"","error"))</f>
        <v/>
      </c>
      <c r="BI118" s="211" t="str">
        <f t="shared" si="33"/>
        <v/>
      </c>
      <c r="BJ118" s="211" t="str">
        <f t="shared" si="36"/>
        <v/>
      </c>
      <c r="BK118" s="211" t="str">
        <f t="shared" si="34"/>
        <v/>
      </c>
      <c r="BL118" s="211" t="str">
        <f>IF(C118="","",IF(AND(フラグ管理用!AK118="予算区分_地単_通常",フラグ管理用!AF118&gt;4),"error",IF(AND(フラグ管理用!AK118="予算区分_地単_協力金等",フラグ管理用!AF118&gt;9),"error",IF(AND(フラグ管理用!AK118="予算区分_補助",フラグ管理用!AF118&lt;9),"error",""))))</f>
        <v/>
      </c>
      <c r="BM118" s="241" t="str">
        <f>フラグ管理用!AO118</f>
        <v/>
      </c>
    </row>
    <row r="119" spans="1:65" x14ac:dyDescent="0.15">
      <c r="A119" s="84">
        <v>98</v>
      </c>
      <c r="B119" s="285"/>
      <c r="C119" s="61"/>
      <c r="D119" s="61"/>
      <c r="E119" s="62"/>
      <c r="F119" s="146" t="str">
        <f>IF(C119="補",VLOOKUP(E119,'事業名一覧 '!$A$3:$C$55,3,FALSE),"")</f>
        <v/>
      </c>
      <c r="G119" s="63"/>
      <c r="H119" s="154"/>
      <c r="I119" s="63"/>
      <c r="J119" s="63"/>
      <c r="K119" s="63"/>
      <c r="L119" s="62"/>
      <c r="M119" s="97" t="str">
        <f t="shared" si="19"/>
        <v/>
      </c>
      <c r="N119" s="97" t="str">
        <f t="shared" si="35"/>
        <v/>
      </c>
      <c r="O119" s="64"/>
      <c r="P119" s="64"/>
      <c r="Q119" s="64"/>
      <c r="R119" s="64"/>
      <c r="S119" s="64"/>
      <c r="T119" s="64"/>
      <c r="U119" s="62"/>
      <c r="V119" s="63"/>
      <c r="W119" s="63"/>
      <c r="X119" s="63"/>
      <c r="Y119" s="61"/>
      <c r="Z119" s="61"/>
      <c r="AA119" s="61"/>
      <c r="AB119" s="230"/>
      <c r="AC119" s="230"/>
      <c r="AD119" s="62"/>
      <c r="AE119" s="62"/>
      <c r="AF119" s="301"/>
      <c r="AG119" s="165"/>
      <c r="AH119" s="274"/>
      <c r="AI119" s="226"/>
      <c r="AJ119" s="293" t="str">
        <f t="shared" si="20"/>
        <v/>
      </c>
      <c r="AK119" s="297" t="str">
        <f>IF(C119="","",IF(AND(フラグ管理用!B119=2,O119&gt;0),"error",IF(AND(フラグ管理用!B119=1,SUM(P119:R119)&gt;0),"error","")))</f>
        <v/>
      </c>
      <c r="AL119" s="289" t="str">
        <f t="shared" si="21"/>
        <v/>
      </c>
      <c r="AM119" s="235" t="str">
        <f t="shared" si="22"/>
        <v/>
      </c>
      <c r="AN119" s="211" t="str">
        <f>IF(C119="","",IF(フラグ管理用!AP119=1,"",IF(AND(フラグ管理用!C119=1,フラグ管理用!G119=1),"",IF(AND(フラグ管理用!C119=2,フラグ管理用!D119=1,フラグ管理用!G119=1),"",IF(AND(フラグ管理用!C119=2,フラグ管理用!D119=2),"","error")))))</f>
        <v/>
      </c>
      <c r="AO119" s="240" t="str">
        <f t="shared" si="23"/>
        <v/>
      </c>
      <c r="AP119" s="240" t="str">
        <f t="shared" si="24"/>
        <v/>
      </c>
      <c r="AQ119" s="240" t="str">
        <f>IF(C119="","",IF(AND(フラグ管理用!B119=1,フラグ管理用!I119&gt;0),"",IF(AND(フラグ管理用!B119=2,フラグ管理用!I119&gt;14),"","error")))</f>
        <v/>
      </c>
      <c r="AR119" s="240" t="str">
        <f>IF(C119="","",IF(PRODUCT(フラグ管理用!H119:J119)=0,"error",""))</f>
        <v/>
      </c>
      <c r="AS119" s="240" t="str">
        <f t="shared" si="25"/>
        <v/>
      </c>
      <c r="AT119" s="240" t="str">
        <f>IF(C119="","",IF(AND(フラグ管理用!G119=1,フラグ管理用!K119=1),"",IF(AND(フラグ管理用!G119=2,フラグ管理用!K119&gt;1),"","error")))</f>
        <v/>
      </c>
      <c r="AU119" s="240" t="str">
        <f>IF(C119="","",IF(AND(フラグ管理用!K119=10,ISBLANK(L119)=FALSE),"",IF(AND(フラグ管理用!K119&lt;10,ISBLANK(L119)=TRUE),"","error")))</f>
        <v/>
      </c>
      <c r="AV119" s="211" t="str">
        <f t="shared" si="26"/>
        <v/>
      </c>
      <c r="AW119" s="211" t="str">
        <f t="shared" si="27"/>
        <v/>
      </c>
      <c r="AX119" s="211" t="str">
        <f>IF(C119="","",IF(AND(フラグ管理用!D119=2,フラグ管理用!G119=1),IF(Q119&lt;&gt;0,"error",""),""))</f>
        <v/>
      </c>
      <c r="AY119" s="211" t="str">
        <f>IF(C119="","",IF(フラグ管理用!G119=2,IF(OR(O119&lt;&gt;0,P119&lt;&gt;0,R119&lt;&gt;0),"error",""),""))</f>
        <v/>
      </c>
      <c r="AZ119" s="211" t="str">
        <f t="shared" si="28"/>
        <v/>
      </c>
      <c r="BA119" s="211" t="str">
        <f t="shared" si="29"/>
        <v/>
      </c>
      <c r="BB119" s="211" t="str">
        <f t="shared" si="30"/>
        <v/>
      </c>
      <c r="BC119" s="211" t="str">
        <f>IF(C119="","",IF(フラグ管理用!Y119=2,IF(AND(フラグ管理用!C119=2,フラグ管理用!V119=1),"","error"),""))</f>
        <v/>
      </c>
      <c r="BD119" s="211" t="str">
        <f t="shared" si="31"/>
        <v/>
      </c>
      <c r="BE119" s="211" t="str">
        <f>IF(C119="","",IF(フラグ管理用!Z119=30,"error",IF(AND(フラグ管理用!AI119="事業始期_通常",フラグ管理用!Z119&lt;18),"error",IF(AND(フラグ管理用!AI119="事業始期_補助",フラグ管理用!Z119&lt;15),"error",""))))</f>
        <v/>
      </c>
      <c r="BF119" s="211" t="str">
        <f t="shared" si="32"/>
        <v/>
      </c>
      <c r="BG119" s="211" t="str">
        <f>IF(C119="","",IF(AND(フラグ管理用!AJ119="事業終期_通常",OR(フラグ管理用!AA119&lt;18,フラグ管理用!AA119&gt;29)),"error",IF(AND(フラグ管理用!AJ119="事業終期_R3基金・R4",フラグ管理用!AA119&lt;18),"error","")))</f>
        <v/>
      </c>
      <c r="BH119" s="211" t="str">
        <f>IF(C119="","",IF(VLOOKUP(Z119,―!$X$2:$Y$31,2,FALSE)&lt;=VLOOKUP(AA119,―!$X$2:$Y$31,2,FALSE),"","error"))</f>
        <v/>
      </c>
      <c r="BI119" s="211" t="str">
        <f t="shared" si="33"/>
        <v/>
      </c>
      <c r="BJ119" s="211" t="str">
        <f t="shared" si="36"/>
        <v/>
      </c>
      <c r="BK119" s="211" t="str">
        <f t="shared" si="34"/>
        <v/>
      </c>
      <c r="BL119" s="211" t="str">
        <f>IF(C119="","",IF(AND(フラグ管理用!AK119="予算区分_地単_通常",フラグ管理用!AF119&gt;4),"error",IF(AND(フラグ管理用!AK119="予算区分_地単_協力金等",フラグ管理用!AF119&gt;9),"error",IF(AND(フラグ管理用!AK119="予算区分_補助",フラグ管理用!AF119&lt;9),"error",""))))</f>
        <v/>
      </c>
      <c r="BM119" s="241" t="str">
        <f>フラグ管理用!AO119</f>
        <v/>
      </c>
    </row>
    <row r="120" spans="1:65" x14ac:dyDescent="0.15">
      <c r="A120" s="84">
        <v>99</v>
      </c>
      <c r="B120" s="285"/>
      <c r="C120" s="61"/>
      <c r="D120" s="61"/>
      <c r="E120" s="62"/>
      <c r="F120" s="146" t="str">
        <f>IF(C120="補",VLOOKUP(E120,'事業名一覧 '!$A$3:$C$55,3,FALSE),"")</f>
        <v/>
      </c>
      <c r="G120" s="63"/>
      <c r="H120" s="154"/>
      <c r="I120" s="63"/>
      <c r="J120" s="63"/>
      <c r="K120" s="63"/>
      <c r="L120" s="62"/>
      <c r="M120" s="97" t="str">
        <f t="shared" si="19"/>
        <v/>
      </c>
      <c r="N120" s="97" t="str">
        <f t="shared" si="35"/>
        <v/>
      </c>
      <c r="O120" s="64"/>
      <c r="P120" s="64"/>
      <c r="Q120" s="64"/>
      <c r="R120" s="64"/>
      <c r="S120" s="64"/>
      <c r="T120" s="64"/>
      <c r="U120" s="62"/>
      <c r="V120" s="63"/>
      <c r="W120" s="63"/>
      <c r="X120" s="63"/>
      <c r="Y120" s="61"/>
      <c r="Z120" s="61"/>
      <c r="AA120" s="61"/>
      <c r="AB120" s="230"/>
      <c r="AC120" s="230"/>
      <c r="AD120" s="62"/>
      <c r="AE120" s="62"/>
      <c r="AF120" s="301"/>
      <c r="AG120" s="165"/>
      <c r="AH120" s="274"/>
      <c r="AI120" s="226"/>
      <c r="AJ120" s="293" t="str">
        <f t="shared" si="20"/>
        <v/>
      </c>
      <c r="AK120" s="297" t="str">
        <f>IF(C120="","",IF(AND(フラグ管理用!B120=2,O120&gt;0),"error",IF(AND(フラグ管理用!B120=1,SUM(P120:R120)&gt;0),"error","")))</f>
        <v/>
      </c>
      <c r="AL120" s="289" t="str">
        <f t="shared" si="21"/>
        <v/>
      </c>
      <c r="AM120" s="235" t="str">
        <f t="shared" si="22"/>
        <v/>
      </c>
      <c r="AN120" s="211" t="str">
        <f>IF(C120="","",IF(フラグ管理用!AP120=1,"",IF(AND(フラグ管理用!C120=1,フラグ管理用!G120=1),"",IF(AND(フラグ管理用!C120=2,フラグ管理用!D120=1,フラグ管理用!G120=1),"",IF(AND(フラグ管理用!C120=2,フラグ管理用!D120=2),"","error")))))</f>
        <v/>
      </c>
      <c r="AO120" s="240" t="str">
        <f t="shared" si="23"/>
        <v/>
      </c>
      <c r="AP120" s="240" t="str">
        <f t="shared" si="24"/>
        <v/>
      </c>
      <c r="AQ120" s="240" t="str">
        <f>IF(C120="","",IF(AND(フラグ管理用!B120=1,フラグ管理用!I120&gt;0),"",IF(AND(フラグ管理用!B120=2,フラグ管理用!I120&gt;14),"","error")))</f>
        <v/>
      </c>
      <c r="AR120" s="240" t="str">
        <f>IF(C120="","",IF(PRODUCT(フラグ管理用!H120:J120)=0,"error",""))</f>
        <v/>
      </c>
      <c r="AS120" s="240" t="str">
        <f t="shared" si="25"/>
        <v/>
      </c>
      <c r="AT120" s="240" t="str">
        <f>IF(C120="","",IF(AND(フラグ管理用!G120=1,フラグ管理用!K120=1),"",IF(AND(フラグ管理用!G120=2,フラグ管理用!K120&gt;1),"","error")))</f>
        <v/>
      </c>
      <c r="AU120" s="240" t="str">
        <f>IF(C120="","",IF(AND(フラグ管理用!K120=10,ISBLANK(L120)=FALSE),"",IF(AND(フラグ管理用!K120&lt;10,ISBLANK(L120)=TRUE),"","error")))</f>
        <v/>
      </c>
      <c r="AV120" s="211" t="str">
        <f t="shared" si="26"/>
        <v/>
      </c>
      <c r="AW120" s="211" t="str">
        <f t="shared" si="27"/>
        <v/>
      </c>
      <c r="AX120" s="211" t="str">
        <f>IF(C120="","",IF(AND(フラグ管理用!D120=2,フラグ管理用!G120=1),IF(Q120&lt;&gt;0,"error",""),""))</f>
        <v/>
      </c>
      <c r="AY120" s="211" t="str">
        <f>IF(C120="","",IF(フラグ管理用!G120=2,IF(OR(O120&lt;&gt;0,P120&lt;&gt;0,R120&lt;&gt;0),"error",""),""))</f>
        <v/>
      </c>
      <c r="AZ120" s="211" t="str">
        <f t="shared" si="28"/>
        <v/>
      </c>
      <c r="BA120" s="211" t="str">
        <f t="shared" si="29"/>
        <v/>
      </c>
      <c r="BB120" s="211" t="str">
        <f t="shared" si="30"/>
        <v/>
      </c>
      <c r="BC120" s="211" t="str">
        <f>IF(C120="","",IF(フラグ管理用!Y120=2,IF(AND(フラグ管理用!C120=2,フラグ管理用!V120=1),"","error"),""))</f>
        <v/>
      </c>
      <c r="BD120" s="211" t="str">
        <f t="shared" si="31"/>
        <v/>
      </c>
      <c r="BE120" s="211" t="str">
        <f>IF(C120="","",IF(フラグ管理用!Z120=30,"error",IF(AND(フラグ管理用!AI120="事業始期_通常",フラグ管理用!Z120&lt;18),"error",IF(AND(フラグ管理用!AI120="事業始期_補助",フラグ管理用!Z120&lt;15),"error",""))))</f>
        <v/>
      </c>
      <c r="BF120" s="211" t="str">
        <f t="shared" si="32"/>
        <v/>
      </c>
      <c r="BG120" s="211" t="str">
        <f>IF(C120="","",IF(AND(フラグ管理用!AJ120="事業終期_通常",OR(フラグ管理用!AA120&lt;18,フラグ管理用!AA120&gt;29)),"error",IF(AND(フラグ管理用!AJ120="事業終期_R3基金・R4",フラグ管理用!AA120&lt;18),"error","")))</f>
        <v/>
      </c>
      <c r="BH120" s="211" t="str">
        <f>IF(C120="","",IF(VLOOKUP(Z120,―!$X$2:$Y$31,2,FALSE)&lt;=VLOOKUP(AA120,―!$X$2:$Y$31,2,FALSE),"","error"))</f>
        <v/>
      </c>
      <c r="BI120" s="211" t="str">
        <f t="shared" si="33"/>
        <v/>
      </c>
      <c r="BJ120" s="211" t="str">
        <f t="shared" si="36"/>
        <v/>
      </c>
      <c r="BK120" s="211" t="str">
        <f t="shared" si="34"/>
        <v/>
      </c>
      <c r="BL120" s="211" t="str">
        <f>IF(C120="","",IF(AND(フラグ管理用!AK120="予算区分_地単_通常",フラグ管理用!AF120&gt;4),"error",IF(AND(フラグ管理用!AK120="予算区分_地単_協力金等",フラグ管理用!AF120&gt;9),"error",IF(AND(フラグ管理用!AK120="予算区分_補助",フラグ管理用!AF120&lt;9),"error",""))))</f>
        <v/>
      </c>
      <c r="BM120" s="241" t="str">
        <f>フラグ管理用!AO120</f>
        <v/>
      </c>
    </row>
    <row r="121" spans="1:65" x14ac:dyDescent="0.15">
      <c r="A121" s="84">
        <v>100</v>
      </c>
      <c r="B121" s="285"/>
      <c r="C121" s="61"/>
      <c r="D121" s="61"/>
      <c r="E121" s="62"/>
      <c r="F121" s="146" t="str">
        <f>IF(C121="補",VLOOKUP(E121,'事業名一覧 '!$A$3:$C$55,3,FALSE),"")</f>
        <v/>
      </c>
      <c r="G121" s="63"/>
      <c r="H121" s="154"/>
      <c r="I121" s="63"/>
      <c r="J121" s="63"/>
      <c r="K121" s="63"/>
      <c r="L121" s="62"/>
      <c r="M121" s="97" t="str">
        <f t="shared" si="19"/>
        <v/>
      </c>
      <c r="N121" s="97" t="str">
        <f t="shared" si="35"/>
        <v/>
      </c>
      <c r="O121" s="64"/>
      <c r="P121" s="64"/>
      <c r="Q121" s="64"/>
      <c r="R121" s="64"/>
      <c r="S121" s="64"/>
      <c r="T121" s="64"/>
      <c r="U121" s="62"/>
      <c r="V121" s="63"/>
      <c r="W121" s="63"/>
      <c r="X121" s="63"/>
      <c r="Y121" s="61"/>
      <c r="Z121" s="61"/>
      <c r="AA121" s="61"/>
      <c r="AB121" s="230"/>
      <c r="AC121" s="230"/>
      <c r="AD121" s="62"/>
      <c r="AE121" s="62"/>
      <c r="AF121" s="301"/>
      <c r="AG121" s="165"/>
      <c r="AH121" s="274"/>
      <c r="AI121" s="226"/>
      <c r="AJ121" s="293" t="str">
        <f t="shared" si="20"/>
        <v/>
      </c>
      <c r="AK121" s="297" t="str">
        <f>IF(C121="","",IF(AND(フラグ管理用!B121=2,O121&gt;0),"error",IF(AND(フラグ管理用!B121=1,SUM(P121:R121)&gt;0),"error","")))</f>
        <v/>
      </c>
      <c r="AL121" s="289" t="str">
        <f t="shared" si="21"/>
        <v/>
      </c>
      <c r="AM121" s="235" t="str">
        <f t="shared" si="22"/>
        <v/>
      </c>
      <c r="AN121" s="211" t="str">
        <f>IF(C121="","",IF(フラグ管理用!AP121=1,"",IF(AND(フラグ管理用!C121=1,フラグ管理用!G121=1),"",IF(AND(フラグ管理用!C121=2,フラグ管理用!D121=1,フラグ管理用!G121=1),"",IF(AND(フラグ管理用!C121=2,フラグ管理用!D121=2),"","error")))))</f>
        <v/>
      </c>
      <c r="AO121" s="240" t="str">
        <f t="shared" si="23"/>
        <v/>
      </c>
      <c r="AP121" s="240" t="str">
        <f t="shared" si="24"/>
        <v/>
      </c>
      <c r="AQ121" s="240" t="str">
        <f>IF(C121="","",IF(AND(フラグ管理用!B121=1,フラグ管理用!I121&gt;0),"",IF(AND(フラグ管理用!B121=2,フラグ管理用!I121&gt;14),"","error")))</f>
        <v/>
      </c>
      <c r="AR121" s="240" t="str">
        <f>IF(C121="","",IF(PRODUCT(フラグ管理用!H121:J121)=0,"error",""))</f>
        <v/>
      </c>
      <c r="AS121" s="240" t="str">
        <f t="shared" si="25"/>
        <v/>
      </c>
      <c r="AT121" s="240" t="str">
        <f>IF(C121="","",IF(AND(フラグ管理用!G121=1,フラグ管理用!K121=1),"",IF(AND(フラグ管理用!G121=2,フラグ管理用!K121&gt;1),"","error")))</f>
        <v/>
      </c>
      <c r="AU121" s="240" t="str">
        <f>IF(C121="","",IF(AND(フラグ管理用!K121=10,ISBLANK(L121)=FALSE),"",IF(AND(フラグ管理用!K121&lt;10,ISBLANK(L121)=TRUE),"","error")))</f>
        <v/>
      </c>
      <c r="AV121" s="211" t="str">
        <f t="shared" si="26"/>
        <v/>
      </c>
      <c r="AW121" s="211" t="str">
        <f t="shared" si="27"/>
        <v/>
      </c>
      <c r="AX121" s="211" t="str">
        <f>IF(C121="","",IF(AND(フラグ管理用!D121=2,フラグ管理用!G121=1),IF(Q121&lt;&gt;0,"error",""),""))</f>
        <v/>
      </c>
      <c r="AY121" s="211" t="str">
        <f>IF(C121="","",IF(フラグ管理用!G121=2,IF(OR(O121&lt;&gt;0,P121&lt;&gt;0,R121&lt;&gt;0),"error",""),""))</f>
        <v/>
      </c>
      <c r="AZ121" s="211" t="str">
        <f t="shared" si="28"/>
        <v/>
      </c>
      <c r="BA121" s="211" t="str">
        <f t="shared" si="29"/>
        <v/>
      </c>
      <c r="BB121" s="211" t="str">
        <f t="shared" si="30"/>
        <v/>
      </c>
      <c r="BC121" s="211" t="str">
        <f>IF(C121="","",IF(フラグ管理用!Y121=2,IF(AND(フラグ管理用!C121=2,フラグ管理用!V121=1),"","error"),""))</f>
        <v/>
      </c>
      <c r="BD121" s="211" t="str">
        <f t="shared" si="31"/>
        <v/>
      </c>
      <c r="BE121" s="211" t="str">
        <f>IF(C121="","",IF(フラグ管理用!Z121=30,"error",IF(AND(フラグ管理用!AI121="事業始期_通常",フラグ管理用!Z121&lt;18),"error",IF(AND(フラグ管理用!AI121="事業始期_補助",フラグ管理用!Z121&lt;15),"error",""))))</f>
        <v/>
      </c>
      <c r="BF121" s="211" t="str">
        <f t="shared" si="32"/>
        <v/>
      </c>
      <c r="BG121" s="211" t="str">
        <f>IF(C121="","",IF(AND(フラグ管理用!AJ121="事業終期_通常",OR(フラグ管理用!AA121&lt;18,フラグ管理用!AA121&gt;29)),"error",IF(AND(フラグ管理用!AJ121="事業終期_R3基金・R4",フラグ管理用!AA121&lt;18),"error","")))</f>
        <v/>
      </c>
      <c r="BH121" s="211" t="str">
        <f>IF(C121="","",IF(VLOOKUP(Z121,―!$X$2:$Y$31,2,FALSE)&lt;=VLOOKUP(AA121,―!$X$2:$Y$31,2,FALSE),"","error"))</f>
        <v/>
      </c>
      <c r="BI121" s="211" t="str">
        <f t="shared" si="33"/>
        <v/>
      </c>
      <c r="BJ121" s="211" t="str">
        <f t="shared" si="36"/>
        <v/>
      </c>
      <c r="BK121" s="211" t="str">
        <f t="shared" si="34"/>
        <v/>
      </c>
      <c r="BL121" s="211" t="str">
        <f>IF(C121="","",IF(AND(フラグ管理用!AK121="予算区分_地単_通常",フラグ管理用!AF121&gt;4),"error",IF(AND(フラグ管理用!AK121="予算区分_地単_協力金等",フラグ管理用!AF121&gt;9),"error",IF(AND(フラグ管理用!AK121="予算区分_補助",フラグ管理用!AF121&lt;9),"error",""))))</f>
        <v/>
      </c>
      <c r="BM121" s="241" t="str">
        <f>フラグ管理用!AO121</f>
        <v/>
      </c>
    </row>
    <row r="122" spans="1:65" x14ac:dyDescent="0.15">
      <c r="A122" s="84">
        <v>101</v>
      </c>
      <c r="B122" s="285"/>
      <c r="C122" s="61"/>
      <c r="D122" s="61"/>
      <c r="E122" s="62"/>
      <c r="F122" s="146" t="str">
        <f>IF(C122="補",VLOOKUP(E122,'事業名一覧 '!$A$3:$C$55,3,FALSE),"")</f>
        <v/>
      </c>
      <c r="G122" s="63"/>
      <c r="H122" s="154"/>
      <c r="I122" s="63"/>
      <c r="J122" s="63"/>
      <c r="K122" s="63"/>
      <c r="L122" s="62"/>
      <c r="M122" s="97" t="str">
        <f t="shared" si="19"/>
        <v/>
      </c>
      <c r="N122" s="97" t="str">
        <f t="shared" si="35"/>
        <v/>
      </c>
      <c r="O122" s="64"/>
      <c r="P122" s="64"/>
      <c r="Q122" s="64"/>
      <c r="R122" s="64"/>
      <c r="S122" s="64"/>
      <c r="T122" s="64"/>
      <c r="U122" s="62"/>
      <c r="V122" s="63"/>
      <c r="W122" s="63"/>
      <c r="X122" s="63"/>
      <c r="Y122" s="61"/>
      <c r="Z122" s="61"/>
      <c r="AA122" s="61"/>
      <c r="AB122" s="230"/>
      <c r="AC122" s="230"/>
      <c r="AD122" s="62"/>
      <c r="AE122" s="62"/>
      <c r="AF122" s="301"/>
      <c r="AG122" s="165"/>
      <c r="AH122" s="274"/>
      <c r="AI122" s="226"/>
      <c r="AJ122" s="293" t="str">
        <f t="shared" si="20"/>
        <v/>
      </c>
      <c r="AK122" s="297" t="str">
        <f>IF(C122="","",IF(AND(フラグ管理用!B122=2,O122&gt;0),"error",IF(AND(フラグ管理用!B122=1,SUM(P122:R122)&gt;0),"error","")))</f>
        <v/>
      </c>
      <c r="AL122" s="289" t="str">
        <f t="shared" si="21"/>
        <v/>
      </c>
      <c r="AM122" s="235" t="str">
        <f t="shared" si="22"/>
        <v/>
      </c>
      <c r="AN122" s="211" t="str">
        <f>IF(C122="","",IF(フラグ管理用!AP122=1,"",IF(AND(フラグ管理用!C122=1,フラグ管理用!G122=1),"",IF(AND(フラグ管理用!C122=2,フラグ管理用!D122=1,フラグ管理用!G122=1),"",IF(AND(フラグ管理用!C122=2,フラグ管理用!D122=2),"","error")))))</f>
        <v/>
      </c>
      <c r="AO122" s="240" t="str">
        <f t="shared" si="23"/>
        <v/>
      </c>
      <c r="AP122" s="240" t="str">
        <f t="shared" si="24"/>
        <v/>
      </c>
      <c r="AQ122" s="240" t="str">
        <f>IF(C122="","",IF(AND(フラグ管理用!B122=1,フラグ管理用!I122&gt;0),"",IF(AND(フラグ管理用!B122=2,フラグ管理用!I122&gt;14),"","error")))</f>
        <v/>
      </c>
      <c r="AR122" s="240" t="str">
        <f>IF(C122="","",IF(PRODUCT(フラグ管理用!H122:J122)=0,"error",""))</f>
        <v/>
      </c>
      <c r="AS122" s="240" t="str">
        <f t="shared" si="25"/>
        <v/>
      </c>
      <c r="AT122" s="240" t="str">
        <f>IF(C122="","",IF(AND(フラグ管理用!G122=1,フラグ管理用!K122=1),"",IF(AND(フラグ管理用!G122=2,フラグ管理用!K122&gt;1),"","error")))</f>
        <v/>
      </c>
      <c r="AU122" s="240" t="str">
        <f>IF(C122="","",IF(AND(フラグ管理用!K122=10,ISBLANK(L122)=FALSE),"",IF(AND(フラグ管理用!K122&lt;10,ISBLANK(L122)=TRUE),"","error")))</f>
        <v/>
      </c>
      <c r="AV122" s="211" t="str">
        <f t="shared" si="26"/>
        <v/>
      </c>
      <c r="AW122" s="211" t="str">
        <f t="shared" si="27"/>
        <v/>
      </c>
      <c r="AX122" s="211" t="str">
        <f>IF(C122="","",IF(AND(フラグ管理用!D122=2,フラグ管理用!G122=1),IF(Q122&lt;&gt;0,"error",""),""))</f>
        <v/>
      </c>
      <c r="AY122" s="211" t="str">
        <f>IF(C122="","",IF(フラグ管理用!G122=2,IF(OR(O122&lt;&gt;0,P122&lt;&gt;0,R122&lt;&gt;0),"error",""),""))</f>
        <v/>
      </c>
      <c r="AZ122" s="211" t="str">
        <f t="shared" si="28"/>
        <v/>
      </c>
      <c r="BA122" s="211" t="str">
        <f t="shared" si="29"/>
        <v/>
      </c>
      <c r="BB122" s="211" t="str">
        <f t="shared" si="30"/>
        <v/>
      </c>
      <c r="BC122" s="211" t="str">
        <f>IF(C122="","",IF(フラグ管理用!Y122=2,IF(AND(フラグ管理用!C122=2,フラグ管理用!V122=1),"","error"),""))</f>
        <v/>
      </c>
      <c r="BD122" s="211" t="str">
        <f t="shared" si="31"/>
        <v/>
      </c>
      <c r="BE122" s="211" t="str">
        <f>IF(C122="","",IF(フラグ管理用!Z122=30,"error",IF(AND(フラグ管理用!AI122="事業始期_通常",フラグ管理用!Z122&lt;18),"error",IF(AND(フラグ管理用!AI122="事業始期_補助",フラグ管理用!Z122&lt;15),"error",""))))</f>
        <v/>
      </c>
      <c r="BF122" s="211" t="str">
        <f t="shared" si="32"/>
        <v/>
      </c>
      <c r="BG122" s="211" t="str">
        <f>IF(C122="","",IF(AND(フラグ管理用!AJ122="事業終期_通常",OR(フラグ管理用!AA122&lt;18,フラグ管理用!AA122&gt;29)),"error",IF(AND(フラグ管理用!AJ122="事業終期_R3基金・R4",フラグ管理用!AA122&lt;18),"error","")))</f>
        <v/>
      </c>
      <c r="BH122" s="211" t="str">
        <f>IF(C122="","",IF(VLOOKUP(Z122,―!$X$2:$Y$31,2,FALSE)&lt;=VLOOKUP(AA122,―!$X$2:$Y$31,2,FALSE),"","error"))</f>
        <v/>
      </c>
      <c r="BI122" s="211" t="str">
        <f t="shared" si="33"/>
        <v/>
      </c>
      <c r="BJ122" s="211" t="str">
        <f t="shared" si="36"/>
        <v/>
      </c>
      <c r="BK122" s="211" t="str">
        <f t="shared" si="34"/>
        <v/>
      </c>
      <c r="BL122" s="211" t="str">
        <f>IF(C122="","",IF(AND(フラグ管理用!AK122="予算区分_地単_通常",フラグ管理用!AF122&gt;4),"error",IF(AND(フラグ管理用!AK122="予算区分_地単_協力金等",フラグ管理用!AF122&gt;9),"error",IF(AND(フラグ管理用!AK122="予算区分_補助",フラグ管理用!AF122&lt;9),"error",""))))</f>
        <v/>
      </c>
      <c r="BM122" s="241" t="str">
        <f>フラグ管理用!AO122</f>
        <v/>
      </c>
    </row>
    <row r="123" spans="1:65" x14ac:dyDescent="0.15">
      <c r="A123" s="84">
        <v>102</v>
      </c>
      <c r="B123" s="285"/>
      <c r="C123" s="61"/>
      <c r="D123" s="61"/>
      <c r="E123" s="62"/>
      <c r="F123" s="146" t="str">
        <f>IF(C123="補",VLOOKUP(E123,'事業名一覧 '!$A$3:$C$55,3,FALSE),"")</f>
        <v/>
      </c>
      <c r="G123" s="63"/>
      <c r="H123" s="154"/>
      <c r="I123" s="63"/>
      <c r="J123" s="63"/>
      <c r="K123" s="63"/>
      <c r="L123" s="62"/>
      <c r="M123" s="97" t="str">
        <f t="shared" si="19"/>
        <v/>
      </c>
      <c r="N123" s="97" t="str">
        <f t="shared" si="35"/>
        <v/>
      </c>
      <c r="O123" s="64"/>
      <c r="P123" s="64"/>
      <c r="Q123" s="64"/>
      <c r="R123" s="64"/>
      <c r="S123" s="64"/>
      <c r="T123" s="64"/>
      <c r="U123" s="62"/>
      <c r="V123" s="63"/>
      <c r="W123" s="63"/>
      <c r="X123" s="63"/>
      <c r="Y123" s="61"/>
      <c r="Z123" s="61"/>
      <c r="AA123" s="61"/>
      <c r="AB123" s="230"/>
      <c r="AC123" s="230"/>
      <c r="AD123" s="62"/>
      <c r="AE123" s="62"/>
      <c r="AF123" s="301"/>
      <c r="AG123" s="165"/>
      <c r="AH123" s="274"/>
      <c r="AI123" s="226"/>
      <c r="AJ123" s="293" t="str">
        <f t="shared" si="20"/>
        <v/>
      </c>
      <c r="AK123" s="297" t="str">
        <f>IF(C123="","",IF(AND(フラグ管理用!B123=2,O123&gt;0),"error",IF(AND(フラグ管理用!B123=1,SUM(P123:R123)&gt;0),"error","")))</f>
        <v/>
      </c>
      <c r="AL123" s="289" t="str">
        <f t="shared" si="21"/>
        <v/>
      </c>
      <c r="AM123" s="235" t="str">
        <f t="shared" si="22"/>
        <v/>
      </c>
      <c r="AN123" s="211" t="str">
        <f>IF(C123="","",IF(フラグ管理用!AP123=1,"",IF(AND(フラグ管理用!C123=1,フラグ管理用!G123=1),"",IF(AND(フラグ管理用!C123=2,フラグ管理用!D123=1,フラグ管理用!G123=1),"",IF(AND(フラグ管理用!C123=2,フラグ管理用!D123=2),"","error")))))</f>
        <v/>
      </c>
      <c r="AO123" s="240" t="str">
        <f t="shared" si="23"/>
        <v/>
      </c>
      <c r="AP123" s="240" t="str">
        <f t="shared" si="24"/>
        <v/>
      </c>
      <c r="AQ123" s="240" t="str">
        <f>IF(C123="","",IF(AND(フラグ管理用!B123=1,フラグ管理用!I123&gt;0),"",IF(AND(フラグ管理用!B123=2,フラグ管理用!I123&gt;14),"","error")))</f>
        <v/>
      </c>
      <c r="AR123" s="240" t="str">
        <f>IF(C123="","",IF(PRODUCT(フラグ管理用!H123:J123)=0,"error",""))</f>
        <v/>
      </c>
      <c r="AS123" s="240" t="str">
        <f t="shared" si="25"/>
        <v/>
      </c>
      <c r="AT123" s="240" t="str">
        <f>IF(C123="","",IF(AND(フラグ管理用!G123=1,フラグ管理用!K123=1),"",IF(AND(フラグ管理用!G123=2,フラグ管理用!K123&gt;1),"","error")))</f>
        <v/>
      </c>
      <c r="AU123" s="240" t="str">
        <f>IF(C123="","",IF(AND(フラグ管理用!K123=10,ISBLANK(L123)=FALSE),"",IF(AND(フラグ管理用!K123&lt;10,ISBLANK(L123)=TRUE),"","error")))</f>
        <v/>
      </c>
      <c r="AV123" s="211" t="str">
        <f t="shared" si="26"/>
        <v/>
      </c>
      <c r="AW123" s="211" t="str">
        <f t="shared" si="27"/>
        <v/>
      </c>
      <c r="AX123" s="211" t="str">
        <f>IF(C123="","",IF(AND(フラグ管理用!D123=2,フラグ管理用!G123=1),IF(Q123&lt;&gt;0,"error",""),""))</f>
        <v/>
      </c>
      <c r="AY123" s="211" t="str">
        <f>IF(C123="","",IF(フラグ管理用!G123=2,IF(OR(O123&lt;&gt;0,P123&lt;&gt;0,R123&lt;&gt;0),"error",""),""))</f>
        <v/>
      </c>
      <c r="AZ123" s="211" t="str">
        <f t="shared" si="28"/>
        <v/>
      </c>
      <c r="BA123" s="211" t="str">
        <f t="shared" si="29"/>
        <v/>
      </c>
      <c r="BB123" s="211" t="str">
        <f t="shared" si="30"/>
        <v/>
      </c>
      <c r="BC123" s="211" t="str">
        <f>IF(C123="","",IF(フラグ管理用!Y123=2,IF(AND(フラグ管理用!C123=2,フラグ管理用!V123=1),"","error"),""))</f>
        <v/>
      </c>
      <c r="BD123" s="211" t="str">
        <f t="shared" si="31"/>
        <v/>
      </c>
      <c r="BE123" s="211" t="str">
        <f>IF(C123="","",IF(フラグ管理用!Z123=30,"error",IF(AND(フラグ管理用!AI123="事業始期_通常",フラグ管理用!Z123&lt;18),"error",IF(AND(フラグ管理用!AI123="事業始期_補助",フラグ管理用!Z123&lt;15),"error",""))))</f>
        <v/>
      </c>
      <c r="BF123" s="211" t="str">
        <f t="shared" si="32"/>
        <v/>
      </c>
      <c r="BG123" s="211" t="str">
        <f>IF(C123="","",IF(AND(フラグ管理用!AJ123="事業終期_通常",OR(フラグ管理用!AA123&lt;18,フラグ管理用!AA123&gt;29)),"error",IF(AND(フラグ管理用!AJ123="事業終期_R3基金・R4",フラグ管理用!AA123&lt;18),"error","")))</f>
        <v/>
      </c>
      <c r="BH123" s="211" t="str">
        <f>IF(C123="","",IF(VLOOKUP(Z123,―!$X$2:$Y$31,2,FALSE)&lt;=VLOOKUP(AA123,―!$X$2:$Y$31,2,FALSE),"","error"))</f>
        <v/>
      </c>
      <c r="BI123" s="211" t="str">
        <f t="shared" si="33"/>
        <v/>
      </c>
      <c r="BJ123" s="211" t="str">
        <f t="shared" si="36"/>
        <v/>
      </c>
      <c r="BK123" s="211" t="str">
        <f t="shared" si="34"/>
        <v/>
      </c>
      <c r="BL123" s="211" t="str">
        <f>IF(C123="","",IF(AND(フラグ管理用!AK123="予算区分_地単_通常",フラグ管理用!AF123&gt;4),"error",IF(AND(フラグ管理用!AK123="予算区分_地単_協力金等",フラグ管理用!AF123&gt;9),"error",IF(AND(フラグ管理用!AK123="予算区分_補助",フラグ管理用!AF123&lt;9),"error",""))))</f>
        <v/>
      </c>
      <c r="BM123" s="241" t="str">
        <f>フラグ管理用!AO123</f>
        <v/>
      </c>
    </row>
    <row r="124" spans="1:65" x14ac:dyDescent="0.15">
      <c r="A124" s="84">
        <v>103</v>
      </c>
      <c r="B124" s="285"/>
      <c r="C124" s="61"/>
      <c r="D124" s="61"/>
      <c r="E124" s="62"/>
      <c r="F124" s="146" t="str">
        <f>IF(C124="補",VLOOKUP(E124,'事業名一覧 '!$A$3:$C$55,3,FALSE),"")</f>
        <v/>
      </c>
      <c r="G124" s="63"/>
      <c r="H124" s="154"/>
      <c r="I124" s="63"/>
      <c r="J124" s="63"/>
      <c r="K124" s="63"/>
      <c r="L124" s="62"/>
      <c r="M124" s="97" t="str">
        <f t="shared" si="19"/>
        <v/>
      </c>
      <c r="N124" s="97" t="str">
        <f t="shared" si="35"/>
        <v/>
      </c>
      <c r="O124" s="64"/>
      <c r="P124" s="64"/>
      <c r="Q124" s="64"/>
      <c r="R124" s="64"/>
      <c r="S124" s="64"/>
      <c r="T124" s="64"/>
      <c r="U124" s="62"/>
      <c r="V124" s="63"/>
      <c r="W124" s="63"/>
      <c r="X124" s="63"/>
      <c r="Y124" s="61"/>
      <c r="Z124" s="61"/>
      <c r="AA124" s="61"/>
      <c r="AB124" s="230"/>
      <c r="AC124" s="230"/>
      <c r="AD124" s="62"/>
      <c r="AE124" s="62"/>
      <c r="AF124" s="301"/>
      <c r="AG124" s="165"/>
      <c r="AH124" s="274"/>
      <c r="AI124" s="226"/>
      <c r="AJ124" s="293" t="str">
        <f t="shared" si="20"/>
        <v/>
      </c>
      <c r="AK124" s="297" t="str">
        <f>IF(C124="","",IF(AND(フラグ管理用!B124=2,O124&gt;0),"error",IF(AND(フラグ管理用!B124=1,SUM(P124:R124)&gt;0),"error","")))</f>
        <v/>
      </c>
      <c r="AL124" s="289" t="str">
        <f t="shared" si="21"/>
        <v/>
      </c>
      <c r="AM124" s="235" t="str">
        <f t="shared" si="22"/>
        <v/>
      </c>
      <c r="AN124" s="211" t="str">
        <f>IF(C124="","",IF(フラグ管理用!AP124=1,"",IF(AND(フラグ管理用!C124=1,フラグ管理用!G124=1),"",IF(AND(フラグ管理用!C124=2,フラグ管理用!D124=1,フラグ管理用!G124=1),"",IF(AND(フラグ管理用!C124=2,フラグ管理用!D124=2),"","error")))))</f>
        <v/>
      </c>
      <c r="AO124" s="240" t="str">
        <f t="shared" si="23"/>
        <v/>
      </c>
      <c r="AP124" s="240" t="str">
        <f t="shared" si="24"/>
        <v/>
      </c>
      <c r="AQ124" s="240" t="str">
        <f>IF(C124="","",IF(AND(フラグ管理用!B124=1,フラグ管理用!I124&gt;0),"",IF(AND(フラグ管理用!B124=2,フラグ管理用!I124&gt;14),"","error")))</f>
        <v/>
      </c>
      <c r="AR124" s="240" t="str">
        <f>IF(C124="","",IF(PRODUCT(フラグ管理用!H124:J124)=0,"error",""))</f>
        <v/>
      </c>
      <c r="AS124" s="240" t="str">
        <f t="shared" si="25"/>
        <v/>
      </c>
      <c r="AT124" s="240" t="str">
        <f>IF(C124="","",IF(AND(フラグ管理用!G124=1,フラグ管理用!K124=1),"",IF(AND(フラグ管理用!G124=2,フラグ管理用!K124&gt;1),"","error")))</f>
        <v/>
      </c>
      <c r="AU124" s="240" t="str">
        <f>IF(C124="","",IF(AND(フラグ管理用!K124=10,ISBLANK(L124)=FALSE),"",IF(AND(フラグ管理用!K124&lt;10,ISBLANK(L124)=TRUE),"","error")))</f>
        <v/>
      </c>
      <c r="AV124" s="211" t="str">
        <f t="shared" si="26"/>
        <v/>
      </c>
      <c r="AW124" s="211" t="str">
        <f t="shared" si="27"/>
        <v/>
      </c>
      <c r="AX124" s="211" t="str">
        <f>IF(C124="","",IF(AND(フラグ管理用!D124=2,フラグ管理用!G124=1),IF(Q124&lt;&gt;0,"error",""),""))</f>
        <v/>
      </c>
      <c r="AY124" s="211" t="str">
        <f>IF(C124="","",IF(フラグ管理用!G124=2,IF(OR(O124&lt;&gt;0,P124&lt;&gt;0,R124&lt;&gt;0),"error",""),""))</f>
        <v/>
      </c>
      <c r="AZ124" s="211" t="str">
        <f t="shared" si="28"/>
        <v/>
      </c>
      <c r="BA124" s="211" t="str">
        <f t="shared" si="29"/>
        <v/>
      </c>
      <c r="BB124" s="211" t="str">
        <f t="shared" si="30"/>
        <v/>
      </c>
      <c r="BC124" s="211" t="str">
        <f>IF(C124="","",IF(フラグ管理用!Y124=2,IF(AND(フラグ管理用!C124=2,フラグ管理用!V124=1),"","error"),""))</f>
        <v/>
      </c>
      <c r="BD124" s="211" t="str">
        <f t="shared" si="31"/>
        <v/>
      </c>
      <c r="BE124" s="211" t="str">
        <f>IF(C124="","",IF(フラグ管理用!Z124=30,"error",IF(AND(フラグ管理用!AI124="事業始期_通常",フラグ管理用!Z124&lt;18),"error",IF(AND(フラグ管理用!AI124="事業始期_補助",フラグ管理用!Z124&lt;15),"error",""))))</f>
        <v/>
      </c>
      <c r="BF124" s="211" t="str">
        <f t="shared" si="32"/>
        <v/>
      </c>
      <c r="BG124" s="211" t="str">
        <f>IF(C124="","",IF(AND(フラグ管理用!AJ124="事業終期_通常",OR(フラグ管理用!AA124&lt;18,フラグ管理用!AA124&gt;29)),"error",IF(AND(フラグ管理用!AJ124="事業終期_R3基金・R4",フラグ管理用!AA124&lt;18),"error","")))</f>
        <v/>
      </c>
      <c r="BH124" s="211" t="str">
        <f>IF(C124="","",IF(VLOOKUP(Z124,―!$X$2:$Y$31,2,FALSE)&lt;=VLOOKUP(AA124,―!$X$2:$Y$31,2,FALSE),"","error"))</f>
        <v/>
      </c>
      <c r="BI124" s="211" t="str">
        <f t="shared" si="33"/>
        <v/>
      </c>
      <c r="BJ124" s="211" t="str">
        <f t="shared" si="36"/>
        <v/>
      </c>
      <c r="BK124" s="211" t="str">
        <f t="shared" si="34"/>
        <v/>
      </c>
      <c r="BL124" s="211" t="str">
        <f>IF(C124="","",IF(AND(フラグ管理用!AK124="予算区分_地単_通常",フラグ管理用!AF124&gt;4),"error",IF(AND(フラグ管理用!AK124="予算区分_地単_協力金等",フラグ管理用!AF124&gt;9),"error",IF(AND(フラグ管理用!AK124="予算区分_補助",フラグ管理用!AF124&lt;9),"error",""))))</f>
        <v/>
      </c>
      <c r="BM124" s="241" t="str">
        <f>フラグ管理用!AO124</f>
        <v/>
      </c>
    </row>
    <row r="125" spans="1:65" x14ac:dyDescent="0.15">
      <c r="A125" s="84">
        <v>104</v>
      </c>
      <c r="B125" s="285"/>
      <c r="C125" s="61"/>
      <c r="D125" s="61"/>
      <c r="E125" s="62"/>
      <c r="F125" s="146" t="str">
        <f>IF(C125="補",VLOOKUP(E125,'事業名一覧 '!$A$3:$C$55,3,FALSE),"")</f>
        <v/>
      </c>
      <c r="G125" s="63"/>
      <c r="H125" s="154"/>
      <c r="I125" s="63"/>
      <c r="J125" s="63"/>
      <c r="K125" s="63"/>
      <c r="L125" s="62"/>
      <c r="M125" s="97" t="str">
        <f t="shared" si="19"/>
        <v/>
      </c>
      <c r="N125" s="97" t="str">
        <f t="shared" si="35"/>
        <v/>
      </c>
      <c r="O125" s="64"/>
      <c r="P125" s="64"/>
      <c r="Q125" s="64"/>
      <c r="R125" s="64"/>
      <c r="S125" s="64"/>
      <c r="T125" s="64"/>
      <c r="U125" s="62"/>
      <c r="V125" s="63"/>
      <c r="W125" s="63"/>
      <c r="X125" s="63"/>
      <c r="Y125" s="61"/>
      <c r="Z125" s="61"/>
      <c r="AA125" s="61"/>
      <c r="AB125" s="230"/>
      <c r="AC125" s="230"/>
      <c r="AD125" s="62"/>
      <c r="AE125" s="62"/>
      <c r="AF125" s="301"/>
      <c r="AG125" s="165"/>
      <c r="AH125" s="274"/>
      <c r="AI125" s="226"/>
      <c r="AJ125" s="293" t="str">
        <f t="shared" si="20"/>
        <v/>
      </c>
      <c r="AK125" s="297" t="str">
        <f>IF(C125="","",IF(AND(フラグ管理用!B125=2,O125&gt;0),"error",IF(AND(フラグ管理用!B125=1,SUM(P125:R125)&gt;0),"error","")))</f>
        <v/>
      </c>
      <c r="AL125" s="289" t="str">
        <f t="shared" si="21"/>
        <v/>
      </c>
      <c r="AM125" s="235" t="str">
        <f t="shared" si="22"/>
        <v/>
      </c>
      <c r="AN125" s="211" t="str">
        <f>IF(C125="","",IF(フラグ管理用!AP125=1,"",IF(AND(フラグ管理用!C125=1,フラグ管理用!G125=1),"",IF(AND(フラグ管理用!C125=2,フラグ管理用!D125=1,フラグ管理用!G125=1),"",IF(AND(フラグ管理用!C125=2,フラグ管理用!D125=2),"","error")))))</f>
        <v/>
      </c>
      <c r="AO125" s="240" t="str">
        <f t="shared" si="23"/>
        <v/>
      </c>
      <c r="AP125" s="240" t="str">
        <f t="shared" si="24"/>
        <v/>
      </c>
      <c r="AQ125" s="240" t="str">
        <f>IF(C125="","",IF(AND(フラグ管理用!B125=1,フラグ管理用!I125&gt;0),"",IF(AND(フラグ管理用!B125=2,フラグ管理用!I125&gt;14),"","error")))</f>
        <v/>
      </c>
      <c r="AR125" s="240" t="str">
        <f>IF(C125="","",IF(PRODUCT(フラグ管理用!H125:J125)=0,"error",""))</f>
        <v/>
      </c>
      <c r="AS125" s="240" t="str">
        <f t="shared" si="25"/>
        <v/>
      </c>
      <c r="AT125" s="240" t="str">
        <f>IF(C125="","",IF(AND(フラグ管理用!G125=1,フラグ管理用!K125=1),"",IF(AND(フラグ管理用!G125=2,フラグ管理用!K125&gt;1),"","error")))</f>
        <v/>
      </c>
      <c r="AU125" s="240" t="str">
        <f>IF(C125="","",IF(AND(フラグ管理用!K125=10,ISBLANK(L125)=FALSE),"",IF(AND(フラグ管理用!K125&lt;10,ISBLANK(L125)=TRUE),"","error")))</f>
        <v/>
      </c>
      <c r="AV125" s="211" t="str">
        <f t="shared" si="26"/>
        <v/>
      </c>
      <c r="AW125" s="211" t="str">
        <f t="shared" si="27"/>
        <v/>
      </c>
      <c r="AX125" s="211" t="str">
        <f>IF(C125="","",IF(AND(フラグ管理用!D125=2,フラグ管理用!G125=1),IF(Q125&lt;&gt;0,"error",""),""))</f>
        <v/>
      </c>
      <c r="AY125" s="211" t="str">
        <f>IF(C125="","",IF(フラグ管理用!G125=2,IF(OR(O125&lt;&gt;0,P125&lt;&gt;0,R125&lt;&gt;0),"error",""),""))</f>
        <v/>
      </c>
      <c r="AZ125" s="211" t="str">
        <f t="shared" si="28"/>
        <v/>
      </c>
      <c r="BA125" s="211" t="str">
        <f t="shared" si="29"/>
        <v/>
      </c>
      <c r="BB125" s="211" t="str">
        <f t="shared" si="30"/>
        <v/>
      </c>
      <c r="BC125" s="211" t="str">
        <f>IF(C125="","",IF(フラグ管理用!Y125=2,IF(AND(フラグ管理用!C125=2,フラグ管理用!V125=1),"","error"),""))</f>
        <v/>
      </c>
      <c r="BD125" s="211" t="str">
        <f t="shared" si="31"/>
        <v/>
      </c>
      <c r="BE125" s="211" t="str">
        <f>IF(C125="","",IF(フラグ管理用!Z125=30,"error",IF(AND(フラグ管理用!AI125="事業始期_通常",フラグ管理用!Z125&lt;18),"error",IF(AND(フラグ管理用!AI125="事業始期_補助",フラグ管理用!Z125&lt;15),"error",""))))</f>
        <v/>
      </c>
      <c r="BF125" s="211" t="str">
        <f t="shared" si="32"/>
        <v/>
      </c>
      <c r="BG125" s="211" t="str">
        <f>IF(C125="","",IF(AND(フラグ管理用!AJ125="事業終期_通常",OR(フラグ管理用!AA125&lt;18,フラグ管理用!AA125&gt;29)),"error",IF(AND(フラグ管理用!AJ125="事業終期_R3基金・R4",フラグ管理用!AA125&lt;18),"error","")))</f>
        <v/>
      </c>
      <c r="BH125" s="211" t="str">
        <f>IF(C125="","",IF(VLOOKUP(Z125,―!$X$2:$Y$31,2,FALSE)&lt;=VLOOKUP(AA125,―!$X$2:$Y$31,2,FALSE),"","error"))</f>
        <v/>
      </c>
      <c r="BI125" s="211" t="str">
        <f t="shared" si="33"/>
        <v/>
      </c>
      <c r="BJ125" s="211" t="str">
        <f t="shared" si="36"/>
        <v/>
      </c>
      <c r="BK125" s="211" t="str">
        <f t="shared" si="34"/>
        <v/>
      </c>
      <c r="BL125" s="211" t="str">
        <f>IF(C125="","",IF(AND(フラグ管理用!AK125="予算区分_地単_通常",フラグ管理用!AF125&gt;4),"error",IF(AND(フラグ管理用!AK125="予算区分_地単_協力金等",フラグ管理用!AF125&gt;9),"error",IF(AND(フラグ管理用!AK125="予算区分_補助",フラグ管理用!AF125&lt;9),"error",""))))</f>
        <v/>
      </c>
      <c r="BM125" s="241" t="str">
        <f>フラグ管理用!AO125</f>
        <v/>
      </c>
    </row>
    <row r="126" spans="1:65" x14ac:dyDescent="0.15">
      <c r="A126" s="84">
        <v>105</v>
      </c>
      <c r="B126" s="285"/>
      <c r="C126" s="61"/>
      <c r="D126" s="61"/>
      <c r="E126" s="62"/>
      <c r="F126" s="146" t="str">
        <f>IF(C126="補",VLOOKUP(E126,'事業名一覧 '!$A$3:$C$55,3,FALSE),"")</f>
        <v/>
      </c>
      <c r="G126" s="63"/>
      <c r="H126" s="154"/>
      <c r="I126" s="63"/>
      <c r="J126" s="63"/>
      <c r="K126" s="63"/>
      <c r="L126" s="62"/>
      <c r="M126" s="97" t="str">
        <f t="shared" si="19"/>
        <v/>
      </c>
      <c r="N126" s="97" t="str">
        <f t="shared" si="35"/>
        <v/>
      </c>
      <c r="O126" s="64"/>
      <c r="P126" s="64"/>
      <c r="Q126" s="64"/>
      <c r="R126" s="64"/>
      <c r="S126" s="64"/>
      <c r="T126" s="64"/>
      <c r="U126" s="62"/>
      <c r="V126" s="63"/>
      <c r="W126" s="63"/>
      <c r="X126" s="63"/>
      <c r="Y126" s="61"/>
      <c r="Z126" s="61"/>
      <c r="AA126" s="61"/>
      <c r="AB126" s="230"/>
      <c r="AC126" s="230"/>
      <c r="AD126" s="62"/>
      <c r="AE126" s="62"/>
      <c r="AF126" s="301"/>
      <c r="AG126" s="165"/>
      <c r="AH126" s="274"/>
      <c r="AI126" s="226"/>
      <c r="AJ126" s="293" t="str">
        <f t="shared" si="20"/>
        <v/>
      </c>
      <c r="AK126" s="297" t="str">
        <f>IF(C126="","",IF(AND(フラグ管理用!B126=2,O126&gt;0),"error",IF(AND(フラグ管理用!B126=1,SUM(P126:R126)&gt;0),"error","")))</f>
        <v/>
      </c>
      <c r="AL126" s="289" t="str">
        <f t="shared" si="21"/>
        <v/>
      </c>
      <c r="AM126" s="235" t="str">
        <f t="shared" si="22"/>
        <v/>
      </c>
      <c r="AN126" s="211" t="str">
        <f>IF(C126="","",IF(フラグ管理用!AP126=1,"",IF(AND(フラグ管理用!C126=1,フラグ管理用!G126=1),"",IF(AND(フラグ管理用!C126=2,フラグ管理用!D126=1,フラグ管理用!G126=1),"",IF(AND(フラグ管理用!C126=2,フラグ管理用!D126=2),"","error")))))</f>
        <v/>
      </c>
      <c r="AO126" s="240" t="str">
        <f t="shared" si="23"/>
        <v/>
      </c>
      <c r="AP126" s="240" t="str">
        <f t="shared" si="24"/>
        <v/>
      </c>
      <c r="AQ126" s="240" t="str">
        <f>IF(C126="","",IF(AND(フラグ管理用!B126=1,フラグ管理用!I126&gt;0),"",IF(AND(フラグ管理用!B126=2,フラグ管理用!I126&gt;14),"","error")))</f>
        <v/>
      </c>
      <c r="AR126" s="240" t="str">
        <f>IF(C126="","",IF(PRODUCT(フラグ管理用!H126:J126)=0,"error",""))</f>
        <v/>
      </c>
      <c r="AS126" s="240" t="str">
        <f t="shared" si="25"/>
        <v/>
      </c>
      <c r="AT126" s="240" t="str">
        <f>IF(C126="","",IF(AND(フラグ管理用!G126=1,フラグ管理用!K126=1),"",IF(AND(フラグ管理用!G126=2,フラグ管理用!K126&gt;1),"","error")))</f>
        <v/>
      </c>
      <c r="AU126" s="240" t="str">
        <f>IF(C126="","",IF(AND(フラグ管理用!K126=10,ISBLANK(L126)=FALSE),"",IF(AND(フラグ管理用!K126&lt;10,ISBLANK(L126)=TRUE),"","error")))</f>
        <v/>
      </c>
      <c r="AV126" s="211" t="str">
        <f t="shared" si="26"/>
        <v/>
      </c>
      <c r="AW126" s="211" t="str">
        <f t="shared" si="27"/>
        <v/>
      </c>
      <c r="AX126" s="211" t="str">
        <f>IF(C126="","",IF(AND(フラグ管理用!D126=2,フラグ管理用!G126=1),IF(Q126&lt;&gt;0,"error",""),""))</f>
        <v/>
      </c>
      <c r="AY126" s="211" t="str">
        <f>IF(C126="","",IF(フラグ管理用!G126=2,IF(OR(O126&lt;&gt;0,P126&lt;&gt;0,R126&lt;&gt;0),"error",""),""))</f>
        <v/>
      </c>
      <c r="AZ126" s="211" t="str">
        <f t="shared" si="28"/>
        <v/>
      </c>
      <c r="BA126" s="211" t="str">
        <f t="shared" si="29"/>
        <v/>
      </c>
      <c r="BB126" s="211" t="str">
        <f t="shared" si="30"/>
        <v/>
      </c>
      <c r="BC126" s="211" t="str">
        <f>IF(C126="","",IF(フラグ管理用!Y126=2,IF(AND(フラグ管理用!C126=2,フラグ管理用!V126=1),"","error"),""))</f>
        <v/>
      </c>
      <c r="BD126" s="211" t="str">
        <f t="shared" si="31"/>
        <v/>
      </c>
      <c r="BE126" s="211" t="str">
        <f>IF(C126="","",IF(フラグ管理用!Z126=30,"error",IF(AND(フラグ管理用!AI126="事業始期_通常",フラグ管理用!Z126&lt;18),"error",IF(AND(フラグ管理用!AI126="事業始期_補助",フラグ管理用!Z126&lt;15),"error",""))))</f>
        <v/>
      </c>
      <c r="BF126" s="211" t="str">
        <f t="shared" si="32"/>
        <v/>
      </c>
      <c r="BG126" s="211" t="str">
        <f>IF(C126="","",IF(AND(フラグ管理用!AJ126="事業終期_通常",OR(フラグ管理用!AA126&lt;18,フラグ管理用!AA126&gt;29)),"error",IF(AND(フラグ管理用!AJ126="事業終期_R3基金・R4",フラグ管理用!AA126&lt;18),"error","")))</f>
        <v/>
      </c>
      <c r="BH126" s="211" t="str">
        <f>IF(C126="","",IF(VLOOKUP(Z126,―!$X$2:$Y$31,2,FALSE)&lt;=VLOOKUP(AA126,―!$X$2:$Y$31,2,FALSE),"","error"))</f>
        <v/>
      </c>
      <c r="BI126" s="211" t="str">
        <f t="shared" si="33"/>
        <v/>
      </c>
      <c r="BJ126" s="211" t="str">
        <f t="shared" si="36"/>
        <v/>
      </c>
      <c r="BK126" s="211" t="str">
        <f t="shared" si="34"/>
        <v/>
      </c>
      <c r="BL126" s="211" t="str">
        <f>IF(C126="","",IF(AND(フラグ管理用!AK126="予算区分_地単_通常",フラグ管理用!AF126&gt;4),"error",IF(AND(フラグ管理用!AK126="予算区分_地単_協力金等",フラグ管理用!AF126&gt;9),"error",IF(AND(フラグ管理用!AK126="予算区分_補助",フラグ管理用!AF126&lt;9),"error",""))))</f>
        <v/>
      </c>
      <c r="BM126" s="241" t="str">
        <f>フラグ管理用!AO126</f>
        <v/>
      </c>
    </row>
    <row r="127" spans="1:65" x14ac:dyDescent="0.15">
      <c r="A127" s="84">
        <v>106</v>
      </c>
      <c r="B127" s="285"/>
      <c r="C127" s="61"/>
      <c r="D127" s="61"/>
      <c r="E127" s="62"/>
      <c r="F127" s="146" t="str">
        <f>IF(C127="補",VLOOKUP(E127,'事業名一覧 '!$A$3:$C$55,3,FALSE),"")</f>
        <v/>
      </c>
      <c r="G127" s="63"/>
      <c r="H127" s="154"/>
      <c r="I127" s="63"/>
      <c r="J127" s="63"/>
      <c r="K127" s="63"/>
      <c r="L127" s="62"/>
      <c r="M127" s="97" t="str">
        <f t="shared" si="19"/>
        <v/>
      </c>
      <c r="N127" s="97" t="str">
        <f t="shared" si="35"/>
        <v/>
      </c>
      <c r="O127" s="64"/>
      <c r="P127" s="64"/>
      <c r="Q127" s="64"/>
      <c r="R127" s="64"/>
      <c r="S127" s="64"/>
      <c r="T127" s="64"/>
      <c r="U127" s="62"/>
      <c r="V127" s="63"/>
      <c r="W127" s="63"/>
      <c r="X127" s="63"/>
      <c r="Y127" s="61"/>
      <c r="Z127" s="61"/>
      <c r="AA127" s="61"/>
      <c r="AB127" s="230"/>
      <c r="AC127" s="230"/>
      <c r="AD127" s="62"/>
      <c r="AE127" s="62"/>
      <c r="AF127" s="301"/>
      <c r="AG127" s="165"/>
      <c r="AH127" s="274"/>
      <c r="AI127" s="226"/>
      <c r="AJ127" s="293" t="str">
        <f t="shared" si="20"/>
        <v/>
      </c>
      <c r="AK127" s="297" t="str">
        <f>IF(C127="","",IF(AND(フラグ管理用!B127=2,O127&gt;0),"error",IF(AND(フラグ管理用!B127=1,SUM(P127:R127)&gt;0),"error","")))</f>
        <v/>
      </c>
      <c r="AL127" s="289" t="str">
        <f t="shared" si="21"/>
        <v/>
      </c>
      <c r="AM127" s="235" t="str">
        <f t="shared" si="22"/>
        <v/>
      </c>
      <c r="AN127" s="211" t="str">
        <f>IF(C127="","",IF(フラグ管理用!AP127=1,"",IF(AND(フラグ管理用!C127=1,フラグ管理用!G127=1),"",IF(AND(フラグ管理用!C127=2,フラグ管理用!D127=1,フラグ管理用!G127=1),"",IF(AND(フラグ管理用!C127=2,フラグ管理用!D127=2),"","error")))))</f>
        <v/>
      </c>
      <c r="AO127" s="240" t="str">
        <f t="shared" si="23"/>
        <v/>
      </c>
      <c r="AP127" s="240" t="str">
        <f t="shared" si="24"/>
        <v/>
      </c>
      <c r="AQ127" s="240" t="str">
        <f>IF(C127="","",IF(AND(フラグ管理用!B127=1,フラグ管理用!I127&gt;0),"",IF(AND(フラグ管理用!B127=2,フラグ管理用!I127&gt;14),"","error")))</f>
        <v/>
      </c>
      <c r="AR127" s="240" t="str">
        <f>IF(C127="","",IF(PRODUCT(フラグ管理用!H127:J127)=0,"error",""))</f>
        <v/>
      </c>
      <c r="AS127" s="240" t="str">
        <f t="shared" si="25"/>
        <v/>
      </c>
      <c r="AT127" s="240" t="str">
        <f>IF(C127="","",IF(AND(フラグ管理用!G127=1,フラグ管理用!K127=1),"",IF(AND(フラグ管理用!G127=2,フラグ管理用!K127&gt;1),"","error")))</f>
        <v/>
      </c>
      <c r="AU127" s="240" t="str">
        <f>IF(C127="","",IF(AND(フラグ管理用!K127=10,ISBLANK(L127)=FALSE),"",IF(AND(フラグ管理用!K127&lt;10,ISBLANK(L127)=TRUE),"","error")))</f>
        <v/>
      </c>
      <c r="AV127" s="211" t="str">
        <f t="shared" si="26"/>
        <v/>
      </c>
      <c r="AW127" s="211" t="str">
        <f t="shared" si="27"/>
        <v/>
      </c>
      <c r="AX127" s="211" t="str">
        <f>IF(C127="","",IF(AND(フラグ管理用!D127=2,フラグ管理用!G127=1),IF(Q127&lt;&gt;0,"error",""),""))</f>
        <v/>
      </c>
      <c r="AY127" s="211" t="str">
        <f>IF(C127="","",IF(フラグ管理用!G127=2,IF(OR(O127&lt;&gt;0,P127&lt;&gt;0,R127&lt;&gt;0),"error",""),""))</f>
        <v/>
      </c>
      <c r="AZ127" s="211" t="str">
        <f t="shared" si="28"/>
        <v/>
      </c>
      <c r="BA127" s="211" t="str">
        <f t="shared" si="29"/>
        <v/>
      </c>
      <c r="BB127" s="211" t="str">
        <f t="shared" si="30"/>
        <v/>
      </c>
      <c r="BC127" s="211" t="str">
        <f>IF(C127="","",IF(フラグ管理用!Y127=2,IF(AND(フラグ管理用!C127=2,フラグ管理用!V127=1),"","error"),""))</f>
        <v/>
      </c>
      <c r="BD127" s="211" t="str">
        <f t="shared" si="31"/>
        <v/>
      </c>
      <c r="BE127" s="211" t="str">
        <f>IF(C127="","",IF(フラグ管理用!Z127=30,"error",IF(AND(フラグ管理用!AI127="事業始期_通常",フラグ管理用!Z127&lt;18),"error",IF(AND(フラグ管理用!AI127="事業始期_補助",フラグ管理用!Z127&lt;15),"error",""))))</f>
        <v/>
      </c>
      <c r="BF127" s="211" t="str">
        <f t="shared" si="32"/>
        <v/>
      </c>
      <c r="BG127" s="211" t="str">
        <f>IF(C127="","",IF(AND(フラグ管理用!AJ127="事業終期_通常",OR(フラグ管理用!AA127&lt;18,フラグ管理用!AA127&gt;29)),"error",IF(AND(フラグ管理用!AJ127="事業終期_R3基金・R4",フラグ管理用!AA127&lt;18),"error","")))</f>
        <v/>
      </c>
      <c r="BH127" s="211" t="str">
        <f>IF(C127="","",IF(VLOOKUP(Z127,―!$X$2:$Y$31,2,FALSE)&lt;=VLOOKUP(AA127,―!$X$2:$Y$31,2,FALSE),"","error"))</f>
        <v/>
      </c>
      <c r="BI127" s="211" t="str">
        <f t="shared" si="33"/>
        <v/>
      </c>
      <c r="BJ127" s="211" t="str">
        <f t="shared" si="36"/>
        <v/>
      </c>
      <c r="BK127" s="211" t="str">
        <f t="shared" si="34"/>
        <v/>
      </c>
      <c r="BL127" s="211" t="str">
        <f>IF(C127="","",IF(AND(フラグ管理用!AK127="予算区分_地単_通常",フラグ管理用!AF127&gt;4),"error",IF(AND(フラグ管理用!AK127="予算区分_地単_協力金等",フラグ管理用!AF127&gt;9),"error",IF(AND(フラグ管理用!AK127="予算区分_補助",フラグ管理用!AF127&lt;9),"error",""))))</f>
        <v/>
      </c>
      <c r="BM127" s="241" t="str">
        <f>フラグ管理用!AO127</f>
        <v/>
      </c>
    </row>
    <row r="128" spans="1:65" x14ac:dyDescent="0.15">
      <c r="A128" s="84">
        <v>107</v>
      </c>
      <c r="B128" s="285"/>
      <c r="C128" s="61"/>
      <c r="D128" s="61"/>
      <c r="E128" s="62"/>
      <c r="F128" s="146" t="str">
        <f>IF(C128="補",VLOOKUP(E128,'事業名一覧 '!$A$3:$C$55,3,FALSE),"")</f>
        <v/>
      </c>
      <c r="G128" s="63"/>
      <c r="H128" s="154"/>
      <c r="I128" s="63"/>
      <c r="J128" s="63"/>
      <c r="K128" s="63"/>
      <c r="L128" s="62"/>
      <c r="M128" s="97" t="str">
        <f t="shared" si="19"/>
        <v/>
      </c>
      <c r="N128" s="97" t="str">
        <f t="shared" si="35"/>
        <v/>
      </c>
      <c r="O128" s="64"/>
      <c r="P128" s="64"/>
      <c r="Q128" s="64"/>
      <c r="R128" s="64"/>
      <c r="S128" s="64"/>
      <c r="T128" s="64"/>
      <c r="U128" s="62"/>
      <c r="V128" s="63"/>
      <c r="W128" s="63"/>
      <c r="X128" s="63"/>
      <c r="Y128" s="61"/>
      <c r="Z128" s="61"/>
      <c r="AA128" s="61"/>
      <c r="AB128" s="230"/>
      <c r="AC128" s="230"/>
      <c r="AD128" s="62"/>
      <c r="AE128" s="62"/>
      <c r="AF128" s="301"/>
      <c r="AG128" s="165"/>
      <c r="AH128" s="274"/>
      <c r="AI128" s="226"/>
      <c r="AJ128" s="293" t="str">
        <f t="shared" si="20"/>
        <v/>
      </c>
      <c r="AK128" s="297" t="str">
        <f>IF(C128="","",IF(AND(フラグ管理用!B128=2,O128&gt;0),"error",IF(AND(フラグ管理用!B128=1,SUM(P128:R128)&gt;0),"error","")))</f>
        <v/>
      </c>
      <c r="AL128" s="289" t="str">
        <f t="shared" si="21"/>
        <v/>
      </c>
      <c r="AM128" s="235" t="str">
        <f t="shared" si="22"/>
        <v/>
      </c>
      <c r="AN128" s="211" t="str">
        <f>IF(C128="","",IF(フラグ管理用!AP128=1,"",IF(AND(フラグ管理用!C128=1,フラグ管理用!G128=1),"",IF(AND(フラグ管理用!C128=2,フラグ管理用!D128=1,フラグ管理用!G128=1),"",IF(AND(フラグ管理用!C128=2,フラグ管理用!D128=2),"","error")))))</f>
        <v/>
      </c>
      <c r="AO128" s="240" t="str">
        <f t="shared" si="23"/>
        <v/>
      </c>
      <c r="AP128" s="240" t="str">
        <f t="shared" si="24"/>
        <v/>
      </c>
      <c r="AQ128" s="240" t="str">
        <f>IF(C128="","",IF(AND(フラグ管理用!B128=1,フラグ管理用!I128&gt;0),"",IF(AND(フラグ管理用!B128=2,フラグ管理用!I128&gt;14),"","error")))</f>
        <v/>
      </c>
      <c r="AR128" s="240" t="str">
        <f>IF(C128="","",IF(PRODUCT(フラグ管理用!H128:J128)=0,"error",""))</f>
        <v/>
      </c>
      <c r="AS128" s="240" t="str">
        <f t="shared" si="25"/>
        <v/>
      </c>
      <c r="AT128" s="240" t="str">
        <f>IF(C128="","",IF(AND(フラグ管理用!G128=1,フラグ管理用!K128=1),"",IF(AND(フラグ管理用!G128=2,フラグ管理用!K128&gt;1),"","error")))</f>
        <v/>
      </c>
      <c r="AU128" s="240" t="str">
        <f>IF(C128="","",IF(AND(フラグ管理用!K128=10,ISBLANK(L128)=FALSE),"",IF(AND(フラグ管理用!K128&lt;10,ISBLANK(L128)=TRUE),"","error")))</f>
        <v/>
      </c>
      <c r="AV128" s="211" t="str">
        <f t="shared" si="26"/>
        <v/>
      </c>
      <c r="AW128" s="211" t="str">
        <f t="shared" si="27"/>
        <v/>
      </c>
      <c r="AX128" s="211" t="str">
        <f>IF(C128="","",IF(AND(フラグ管理用!D128=2,フラグ管理用!G128=1),IF(Q128&lt;&gt;0,"error",""),""))</f>
        <v/>
      </c>
      <c r="AY128" s="211" t="str">
        <f>IF(C128="","",IF(フラグ管理用!G128=2,IF(OR(O128&lt;&gt;0,P128&lt;&gt;0,R128&lt;&gt;0),"error",""),""))</f>
        <v/>
      </c>
      <c r="AZ128" s="211" t="str">
        <f t="shared" si="28"/>
        <v/>
      </c>
      <c r="BA128" s="211" t="str">
        <f t="shared" si="29"/>
        <v/>
      </c>
      <c r="BB128" s="211" t="str">
        <f t="shared" si="30"/>
        <v/>
      </c>
      <c r="BC128" s="211" t="str">
        <f>IF(C128="","",IF(フラグ管理用!Y128=2,IF(AND(フラグ管理用!C128=2,フラグ管理用!V128=1),"","error"),""))</f>
        <v/>
      </c>
      <c r="BD128" s="211" t="str">
        <f t="shared" si="31"/>
        <v/>
      </c>
      <c r="BE128" s="211" t="str">
        <f>IF(C128="","",IF(フラグ管理用!Z128=30,"error",IF(AND(フラグ管理用!AI128="事業始期_通常",フラグ管理用!Z128&lt;18),"error",IF(AND(フラグ管理用!AI128="事業始期_補助",フラグ管理用!Z128&lt;15),"error",""))))</f>
        <v/>
      </c>
      <c r="BF128" s="211" t="str">
        <f t="shared" si="32"/>
        <v/>
      </c>
      <c r="BG128" s="211" t="str">
        <f>IF(C128="","",IF(AND(フラグ管理用!AJ128="事業終期_通常",OR(フラグ管理用!AA128&lt;18,フラグ管理用!AA128&gt;29)),"error",IF(AND(フラグ管理用!AJ128="事業終期_R3基金・R4",フラグ管理用!AA128&lt;18),"error","")))</f>
        <v/>
      </c>
      <c r="BH128" s="211" t="str">
        <f>IF(C128="","",IF(VLOOKUP(Z128,―!$X$2:$Y$31,2,FALSE)&lt;=VLOOKUP(AA128,―!$X$2:$Y$31,2,FALSE),"","error"))</f>
        <v/>
      </c>
      <c r="BI128" s="211" t="str">
        <f t="shared" si="33"/>
        <v/>
      </c>
      <c r="BJ128" s="211" t="str">
        <f t="shared" si="36"/>
        <v/>
      </c>
      <c r="BK128" s="211" t="str">
        <f t="shared" si="34"/>
        <v/>
      </c>
      <c r="BL128" s="211" t="str">
        <f>IF(C128="","",IF(AND(フラグ管理用!AK128="予算区分_地単_通常",フラグ管理用!AF128&gt;4),"error",IF(AND(フラグ管理用!AK128="予算区分_地単_協力金等",フラグ管理用!AF128&gt;9),"error",IF(AND(フラグ管理用!AK128="予算区分_補助",フラグ管理用!AF128&lt;9),"error",""))))</f>
        <v/>
      </c>
      <c r="BM128" s="241" t="str">
        <f>フラグ管理用!AO128</f>
        <v/>
      </c>
    </row>
    <row r="129" spans="1:65" x14ac:dyDescent="0.15">
      <c r="A129" s="84">
        <v>108</v>
      </c>
      <c r="B129" s="285"/>
      <c r="C129" s="61"/>
      <c r="D129" s="61"/>
      <c r="E129" s="62"/>
      <c r="F129" s="146" t="str">
        <f>IF(C129="補",VLOOKUP(E129,'事業名一覧 '!$A$3:$C$55,3,FALSE),"")</f>
        <v/>
      </c>
      <c r="G129" s="63"/>
      <c r="H129" s="154"/>
      <c r="I129" s="63"/>
      <c r="J129" s="63"/>
      <c r="K129" s="63"/>
      <c r="L129" s="62"/>
      <c r="M129" s="97" t="str">
        <f t="shared" si="19"/>
        <v/>
      </c>
      <c r="N129" s="97" t="str">
        <f t="shared" si="35"/>
        <v/>
      </c>
      <c r="O129" s="64"/>
      <c r="P129" s="64"/>
      <c r="Q129" s="64"/>
      <c r="R129" s="64"/>
      <c r="S129" s="64"/>
      <c r="T129" s="64"/>
      <c r="U129" s="62"/>
      <c r="V129" s="63"/>
      <c r="W129" s="63"/>
      <c r="X129" s="63"/>
      <c r="Y129" s="61"/>
      <c r="Z129" s="61"/>
      <c r="AA129" s="61"/>
      <c r="AB129" s="230"/>
      <c r="AC129" s="230"/>
      <c r="AD129" s="62"/>
      <c r="AE129" s="62"/>
      <c r="AF129" s="301"/>
      <c r="AG129" s="165"/>
      <c r="AH129" s="274"/>
      <c r="AI129" s="226"/>
      <c r="AJ129" s="293" t="str">
        <f t="shared" si="20"/>
        <v/>
      </c>
      <c r="AK129" s="297" t="str">
        <f>IF(C129="","",IF(AND(フラグ管理用!B129=2,O129&gt;0),"error",IF(AND(フラグ管理用!B129=1,SUM(P129:R129)&gt;0),"error","")))</f>
        <v/>
      </c>
      <c r="AL129" s="289" t="str">
        <f t="shared" si="21"/>
        <v/>
      </c>
      <c r="AM129" s="235" t="str">
        <f t="shared" si="22"/>
        <v/>
      </c>
      <c r="AN129" s="211" t="str">
        <f>IF(C129="","",IF(フラグ管理用!AP129=1,"",IF(AND(フラグ管理用!C129=1,フラグ管理用!G129=1),"",IF(AND(フラグ管理用!C129=2,フラグ管理用!D129=1,フラグ管理用!G129=1),"",IF(AND(フラグ管理用!C129=2,フラグ管理用!D129=2),"","error")))))</f>
        <v/>
      </c>
      <c r="AO129" s="240" t="str">
        <f t="shared" si="23"/>
        <v/>
      </c>
      <c r="AP129" s="240" t="str">
        <f t="shared" si="24"/>
        <v/>
      </c>
      <c r="AQ129" s="240" t="str">
        <f>IF(C129="","",IF(AND(フラグ管理用!B129=1,フラグ管理用!I129&gt;0),"",IF(AND(フラグ管理用!B129=2,フラグ管理用!I129&gt;14),"","error")))</f>
        <v/>
      </c>
      <c r="AR129" s="240" t="str">
        <f>IF(C129="","",IF(PRODUCT(フラグ管理用!H129:J129)=0,"error",""))</f>
        <v/>
      </c>
      <c r="AS129" s="240" t="str">
        <f t="shared" si="25"/>
        <v/>
      </c>
      <c r="AT129" s="240" t="str">
        <f>IF(C129="","",IF(AND(フラグ管理用!G129=1,フラグ管理用!K129=1),"",IF(AND(フラグ管理用!G129=2,フラグ管理用!K129&gt;1),"","error")))</f>
        <v/>
      </c>
      <c r="AU129" s="240" t="str">
        <f>IF(C129="","",IF(AND(フラグ管理用!K129=10,ISBLANK(L129)=FALSE),"",IF(AND(フラグ管理用!K129&lt;10,ISBLANK(L129)=TRUE),"","error")))</f>
        <v/>
      </c>
      <c r="AV129" s="211" t="str">
        <f t="shared" si="26"/>
        <v/>
      </c>
      <c r="AW129" s="211" t="str">
        <f t="shared" si="27"/>
        <v/>
      </c>
      <c r="AX129" s="211" t="str">
        <f>IF(C129="","",IF(AND(フラグ管理用!D129=2,フラグ管理用!G129=1),IF(Q129&lt;&gt;0,"error",""),""))</f>
        <v/>
      </c>
      <c r="AY129" s="211" t="str">
        <f>IF(C129="","",IF(フラグ管理用!G129=2,IF(OR(O129&lt;&gt;0,P129&lt;&gt;0,R129&lt;&gt;0),"error",""),""))</f>
        <v/>
      </c>
      <c r="AZ129" s="211" t="str">
        <f t="shared" si="28"/>
        <v/>
      </c>
      <c r="BA129" s="211" t="str">
        <f t="shared" si="29"/>
        <v/>
      </c>
      <c r="BB129" s="211" t="str">
        <f t="shared" si="30"/>
        <v/>
      </c>
      <c r="BC129" s="211" t="str">
        <f>IF(C129="","",IF(フラグ管理用!Y129=2,IF(AND(フラグ管理用!C129=2,フラグ管理用!V129=1),"","error"),""))</f>
        <v/>
      </c>
      <c r="BD129" s="211" t="str">
        <f t="shared" si="31"/>
        <v/>
      </c>
      <c r="BE129" s="211" t="str">
        <f>IF(C129="","",IF(フラグ管理用!Z129=30,"error",IF(AND(フラグ管理用!AI129="事業始期_通常",フラグ管理用!Z129&lt;18),"error",IF(AND(フラグ管理用!AI129="事業始期_補助",フラグ管理用!Z129&lt;15),"error",""))))</f>
        <v/>
      </c>
      <c r="BF129" s="211" t="str">
        <f t="shared" si="32"/>
        <v/>
      </c>
      <c r="BG129" s="211" t="str">
        <f>IF(C129="","",IF(AND(フラグ管理用!AJ129="事業終期_通常",OR(フラグ管理用!AA129&lt;18,フラグ管理用!AA129&gt;29)),"error",IF(AND(フラグ管理用!AJ129="事業終期_R3基金・R4",フラグ管理用!AA129&lt;18),"error","")))</f>
        <v/>
      </c>
      <c r="BH129" s="211" t="str">
        <f>IF(C129="","",IF(VLOOKUP(Z129,―!$X$2:$Y$31,2,FALSE)&lt;=VLOOKUP(AA129,―!$X$2:$Y$31,2,FALSE),"","error"))</f>
        <v/>
      </c>
      <c r="BI129" s="211" t="str">
        <f t="shared" si="33"/>
        <v/>
      </c>
      <c r="BJ129" s="211" t="str">
        <f t="shared" si="36"/>
        <v/>
      </c>
      <c r="BK129" s="211" t="str">
        <f t="shared" si="34"/>
        <v/>
      </c>
      <c r="BL129" s="211" t="str">
        <f>IF(C129="","",IF(AND(フラグ管理用!AK129="予算区分_地単_通常",フラグ管理用!AF129&gt;4),"error",IF(AND(フラグ管理用!AK129="予算区分_地単_協力金等",フラグ管理用!AF129&gt;9),"error",IF(AND(フラグ管理用!AK129="予算区分_補助",フラグ管理用!AF129&lt;9),"error",""))))</f>
        <v/>
      </c>
      <c r="BM129" s="241" t="str">
        <f>フラグ管理用!AO129</f>
        <v/>
      </c>
    </row>
    <row r="130" spans="1:65" x14ac:dyDescent="0.15">
      <c r="A130" s="84">
        <v>109</v>
      </c>
      <c r="B130" s="285"/>
      <c r="C130" s="61"/>
      <c r="D130" s="61"/>
      <c r="E130" s="62"/>
      <c r="F130" s="146" t="str">
        <f>IF(C130="補",VLOOKUP(E130,'事業名一覧 '!$A$3:$C$55,3,FALSE),"")</f>
        <v/>
      </c>
      <c r="G130" s="63"/>
      <c r="H130" s="154"/>
      <c r="I130" s="63"/>
      <c r="J130" s="63"/>
      <c r="K130" s="63"/>
      <c r="L130" s="62"/>
      <c r="M130" s="97" t="str">
        <f t="shared" si="19"/>
        <v/>
      </c>
      <c r="N130" s="97" t="str">
        <f t="shared" si="35"/>
        <v/>
      </c>
      <c r="O130" s="64"/>
      <c r="P130" s="64"/>
      <c r="Q130" s="64"/>
      <c r="R130" s="64"/>
      <c r="S130" s="64"/>
      <c r="T130" s="64"/>
      <c r="U130" s="62"/>
      <c r="V130" s="63"/>
      <c r="W130" s="63"/>
      <c r="X130" s="63"/>
      <c r="Y130" s="61"/>
      <c r="Z130" s="61"/>
      <c r="AA130" s="61"/>
      <c r="AB130" s="230"/>
      <c r="AC130" s="230"/>
      <c r="AD130" s="62"/>
      <c r="AE130" s="62"/>
      <c r="AF130" s="301"/>
      <c r="AG130" s="165"/>
      <c r="AH130" s="274"/>
      <c r="AI130" s="226"/>
      <c r="AJ130" s="293" t="str">
        <f t="shared" si="20"/>
        <v/>
      </c>
      <c r="AK130" s="297" t="str">
        <f>IF(C130="","",IF(AND(フラグ管理用!B130=2,O130&gt;0),"error",IF(AND(フラグ管理用!B130=1,SUM(P130:R130)&gt;0),"error","")))</f>
        <v/>
      </c>
      <c r="AL130" s="289" t="str">
        <f t="shared" si="21"/>
        <v/>
      </c>
      <c r="AM130" s="235" t="str">
        <f t="shared" si="22"/>
        <v/>
      </c>
      <c r="AN130" s="211" t="str">
        <f>IF(C130="","",IF(フラグ管理用!AP130=1,"",IF(AND(フラグ管理用!C130=1,フラグ管理用!G130=1),"",IF(AND(フラグ管理用!C130=2,フラグ管理用!D130=1,フラグ管理用!G130=1),"",IF(AND(フラグ管理用!C130=2,フラグ管理用!D130=2),"","error")))))</f>
        <v/>
      </c>
      <c r="AO130" s="240" t="str">
        <f t="shared" si="23"/>
        <v/>
      </c>
      <c r="AP130" s="240" t="str">
        <f t="shared" si="24"/>
        <v/>
      </c>
      <c r="AQ130" s="240" t="str">
        <f>IF(C130="","",IF(AND(フラグ管理用!B130=1,フラグ管理用!I130&gt;0),"",IF(AND(フラグ管理用!B130=2,フラグ管理用!I130&gt;14),"","error")))</f>
        <v/>
      </c>
      <c r="AR130" s="240" t="str">
        <f>IF(C130="","",IF(PRODUCT(フラグ管理用!H130:J130)=0,"error",""))</f>
        <v/>
      </c>
      <c r="AS130" s="240" t="str">
        <f t="shared" si="25"/>
        <v/>
      </c>
      <c r="AT130" s="240" t="str">
        <f>IF(C130="","",IF(AND(フラグ管理用!G130=1,フラグ管理用!K130=1),"",IF(AND(フラグ管理用!G130=2,フラグ管理用!K130&gt;1),"","error")))</f>
        <v/>
      </c>
      <c r="AU130" s="240" t="str">
        <f>IF(C130="","",IF(AND(フラグ管理用!K130=10,ISBLANK(L130)=FALSE),"",IF(AND(フラグ管理用!K130&lt;10,ISBLANK(L130)=TRUE),"","error")))</f>
        <v/>
      </c>
      <c r="AV130" s="211" t="str">
        <f t="shared" si="26"/>
        <v/>
      </c>
      <c r="AW130" s="211" t="str">
        <f t="shared" si="27"/>
        <v/>
      </c>
      <c r="AX130" s="211" t="str">
        <f>IF(C130="","",IF(AND(フラグ管理用!D130=2,フラグ管理用!G130=1),IF(Q130&lt;&gt;0,"error",""),""))</f>
        <v/>
      </c>
      <c r="AY130" s="211" t="str">
        <f>IF(C130="","",IF(フラグ管理用!G130=2,IF(OR(O130&lt;&gt;0,P130&lt;&gt;0,R130&lt;&gt;0),"error",""),""))</f>
        <v/>
      </c>
      <c r="AZ130" s="211" t="str">
        <f t="shared" si="28"/>
        <v/>
      </c>
      <c r="BA130" s="211" t="str">
        <f t="shared" si="29"/>
        <v/>
      </c>
      <c r="BB130" s="211" t="str">
        <f t="shared" si="30"/>
        <v/>
      </c>
      <c r="BC130" s="211" t="str">
        <f>IF(C130="","",IF(フラグ管理用!Y130=2,IF(AND(フラグ管理用!C130=2,フラグ管理用!V130=1),"","error"),""))</f>
        <v/>
      </c>
      <c r="BD130" s="211" t="str">
        <f t="shared" si="31"/>
        <v/>
      </c>
      <c r="BE130" s="211" t="str">
        <f>IF(C130="","",IF(フラグ管理用!Z130=30,"error",IF(AND(フラグ管理用!AI130="事業始期_通常",フラグ管理用!Z130&lt;18),"error",IF(AND(フラグ管理用!AI130="事業始期_補助",フラグ管理用!Z130&lt;15),"error",""))))</f>
        <v/>
      </c>
      <c r="BF130" s="211" t="str">
        <f t="shared" si="32"/>
        <v/>
      </c>
      <c r="BG130" s="211" t="str">
        <f>IF(C130="","",IF(AND(フラグ管理用!AJ130="事業終期_通常",OR(フラグ管理用!AA130&lt;18,フラグ管理用!AA130&gt;29)),"error",IF(AND(フラグ管理用!AJ130="事業終期_R3基金・R4",フラグ管理用!AA130&lt;18),"error","")))</f>
        <v/>
      </c>
      <c r="BH130" s="211" t="str">
        <f>IF(C130="","",IF(VLOOKUP(Z130,―!$X$2:$Y$31,2,FALSE)&lt;=VLOOKUP(AA130,―!$X$2:$Y$31,2,FALSE),"","error"))</f>
        <v/>
      </c>
      <c r="BI130" s="211" t="str">
        <f t="shared" si="33"/>
        <v/>
      </c>
      <c r="BJ130" s="211" t="str">
        <f t="shared" si="36"/>
        <v/>
      </c>
      <c r="BK130" s="211" t="str">
        <f t="shared" si="34"/>
        <v/>
      </c>
      <c r="BL130" s="211" t="str">
        <f>IF(C130="","",IF(AND(フラグ管理用!AK130="予算区分_地単_通常",フラグ管理用!AF130&gt;4),"error",IF(AND(フラグ管理用!AK130="予算区分_地単_協力金等",フラグ管理用!AF130&gt;9),"error",IF(AND(フラグ管理用!AK130="予算区分_補助",フラグ管理用!AF130&lt;9),"error",""))))</f>
        <v/>
      </c>
      <c r="BM130" s="241" t="str">
        <f>フラグ管理用!AO130</f>
        <v/>
      </c>
    </row>
    <row r="131" spans="1:65" x14ac:dyDescent="0.15">
      <c r="A131" s="84">
        <v>110</v>
      </c>
      <c r="B131" s="285"/>
      <c r="C131" s="61"/>
      <c r="D131" s="61"/>
      <c r="E131" s="62"/>
      <c r="F131" s="146" t="str">
        <f>IF(C131="補",VLOOKUP(E131,'事業名一覧 '!$A$3:$C$55,3,FALSE),"")</f>
        <v/>
      </c>
      <c r="G131" s="63"/>
      <c r="H131" s="154"/>
      <c r="I131" s="63"/>
      <c r="J131" s="63"/>
      <c r="K131" s="63"/>
      <c r="L131" s="62"/>
      <c r="M131" s="97" t="str">
        <f t="shared" si="19"/>
        <v/>
      </c>
      <c r="N131" s="97" t="str">
        <f t="shared" si="35"/>
        <v/>
      </c>
      <c r="O131" s="64"/>
      <c r="P131" s="64"/>
      <c r="Q131" s="64"/>
      <c r="R131" s="64"/>
      <c r="S131" s="64"/>
      <c r="T131" s="64"/>
      <c r="U131" s="62"/>
      <c r="V131" s="63"/>
      <c r="W131" s="63"/>
      <c r="X131" s="63"/>
      <c r="Y131" s="61"/>
      <c r="Z131" s="61"/>
      <c r="AA131" s="61"/>
      <c r="AB131" s="230"/>
      <c r="AC131" s="230"/>
      <c r="AD131" s="62"/>
      <c r="AE131" s="62"/>
      <c r="AF131" s="301"/>
      <c r="AG131" s="165"/>
      <c r="AH131" s="274"/>
      <c r="AI131" s="226"/>
      <c r="AJ131" s="293" t="str">
        <f t="shared" si="20"/>
        <v/>
      </c>
      <c r="AK131" s="297" t="str">
        <f>IF(C131="","",IF(AND(フラグ管理用!B131=2,O131&gt;0),"error",IF(AND(フラグ管理用!B131=1,SUM(P131:R131)&gt;0),"error","")))</f>
        <v/>
      </c>
      <c r="AL131" s="289" t="str">
        <f t="shared" si="21"/>
        <v/>
      </c>
      <c r="AM131" s="235" t="str">
        <f t="shared" si="22"/>
        <v/>
      </c>
      <c r="AN131" s="211" t="str">
        <f>IF(C131="","",IF(フラグ管理用!AP131=1,"",IF(AND(フラグ管理用!C131=1,フラグ管理用!G131=1),"",IF(AND(フラグ管理用!C131=2,フラグ管理用!D131=1,フラグ管理用!G131=1),"",IF(AND(フラグ管理用!C131=2,フラグ管理用!D131=2),"","error")))))</f>
        <v/>
      </c>
      <c r="AO131" s="240" t="str">
        <f t="shared" si="23"/>
        <v/>
      </c>
      <c r="AP131" s="240" t="str">
        <f t="shared" si="24"/>
        <v/>
      </c>
      <c r="AQ131" s="240" t="str">
        <f>IF(C131="","",IF(AND(フラグ管理用!B131=1,フラグ管理用!I131&gt;0),"",IF(AND(フラグ管理用!B131=2,フラグ管理用!I131&gt;14),"","error")))</f>
        <v/>
      </c>
      <c r="AR131" s="240" t="str">
        <f>IF(C131="","",IF(PRODUCT(フラグ管理用!H131:J131)=0,"error",""))</f>
        <v/>
      </c>
      <c r="AS131" s="240" t="str">
        <f t="shared" si="25"/>
        <v/>
      </c>
      <c r="AT131" s="240" t="str">
        <f>IF(C131="","",IF(AND(フラグ管理用!G131=1,フラグ管理用!K131=1),"",IF(AND(フラグ管理用!G131=2,フラグ管理用!K131&gt;1),"","error")))</f>
        <v/>
      </c>
      <c r="AU131" s="240" t="str">
        <f>IF(C131="","",IF(AND(フラグ管理用!K131=10,ISBLANK(L131)=FALSE),"",IF(AND(フラグ管理用!K131&lt;10,ISBLANK(L131)=TRUE),"","error")))</f>
        <v/>
      </c>
      <c r="AV131" s="211" t="str">
        <f t="shared" si="26"/>
        <v/>
      </c>
      <c r="AW131" s="211" t="str">
        <f t="shared" si="27"/>
        <v/>
      </c>
      <c r="AX131" s="211" t="str">
        <f>IF(C131="","",IF(AND(フラグ管理用!D131=2,フラグ管理用!G131=1),IF(Q131&lt;&gt;0,"error",""),""))</f>
        <v/>
      </c>
      <c r="AY131" s="211" t="str">
        <f>IF(C131="","",IF(フラグ管理用!G131=2,IF(OR(O131&lt;&gt;0,P131&lt;&gt;0,R131&lt;&gt;0),"error",""),""))</f>
        <v/>
      </c>
      <c r="AZ131" s="211" t="str">
        <f t="shared" si="28"/>
        <v/>
      </c>
      <c r="BA131" s="211" t="str">
        <f t="shared" si="29"/>
        <v/>
      </c>
      <c r="BB131" s="211" t="str">
        <f t="shared" si="30"/>
        <v/>
      </c>
      <c r="BC131" s="211" t="str">
        <f>IF(C131="","",IF(フラグ管理用!Y131=2,IF(AND(フラグ管理用!C131=2,フラグ管理用!V131=1),"","error"),""))</f>
        <v/>
      </c>
      <c r="BD131" s="211" t="str">
        <f t="shared" si="31"/>
        <v/>
      </c>
      <c r="BE131" s="211" t="str">
        <f>IF(C131="","",IF(フラグ管理用!Z131=30,"error",IF(AND(フラグ管理用!AI131="事業始期_通常",フラグ管理用!Z131&lt;18),"error",IF(AND(フラグ管理用!AI131="事業始期_補助",フラグ管理用!Z131&lt;15),"error",""))))</f>
        <v/>
      </c>
      <c r="BF131" s="211" t="str">
        <f t="shared" si="32"/>
        <v/>
      </c>
      <c r="BG131" s="211" t="str">
        <f>IF(C131="","",IF(AND(フラグ管理用!AJ131="事業終期_通常",OR(フラグ管理用!AA131&lt;18,フラグ管理用!AA131&gt;29)),"error",IF(AND(フラグ管理用!AJ131="事業終期_R3基金・R4",フラグ管理用!AA131&lt;18),"error","")))</f>
        <v/>
      </c>
      <c r="BH131" s="211" t="str">
        <f>IF(C131="","",IF(VLOOKUP(Z131,―!$X$2:$Y$31,2,FALSE)&lt;=VLOOKUP(AA131,―!$X$2:$Y$31,2,FALSE),"","error"))</f>
        <v/>
      </c>
      <c r="BI131" s="211" t="str">
        <f t="shared" si="33"/>
        <v/>
      </c>
      <c r="BJ131" s="211" t="str">
        <f t="shared" si="36"/>
        <v/>
      </c>
      <c r="BK131" s="211" t="str">
        <f t="shared" si="34"/>
        <v/>
      </c>
      <c r="BL131" s="211" t="str">
        <f>IF(C131="","",IF(AND(フラグ管理用!AK131="予算区分_地単_通常",フラグ管理用!AF131&gt;4),"error",IF(AND(フラグ管理用!AK131="予算区分_地単_協力金等",フラグ管理用!AF131&gt;9),"error",IF(AND(フラグ管理用!AK131="予算区分_補助",フラグ管理用!AF131&lt;9),"error",""))))</f>
        <v/>
      </c>
      <c r="BM131" s="241" t="str">
        <f>フラグ管理用!AO131</f>
        <v/>
      </c>
    </row>
    <row r="132" spans="1:65" x14ac:dyDescent="0.15">
      <c r="A132" s="84">
        <v>111</v>
      </c>
      <c r="B132" s="285"/>
      <c r="C132" s="61"/>
      <c r="D132" s="61"/>
      <c r="E132" s="62"/>
      <c r="F132" s="146" t="str">
        <f>IF(C132="補",VLOOKUP(E132,'事業名一覧 '!$A$3:$C$55,3,FALSE),"")</f>
        <v/>
      </c>
      <c r="G132" s="63"/>
      <c r="H132" s="154"/>
      <c r="I132" s="63"/>
      <c r="J132" s="63"/>
      <c r="K132" s="63"/>
      <c r="L132" s="62"/>
      <c r="M132" s="97" t="str">
        <f t="shared" si="19"/>
        <v/>
      </c>
      <c r="N132" s="97" t="str">
        <f t="shared" si="35"/>
        <v/>
      </c>
      <c r="O132" s="64"/>
      <c r="P132" s="64"/>
      <c r="Q132" s="64"/>
      <c r="R132" s="64"/>
      <c r="S132" s="64"/>
      <c r="T132" s="64"/>
      <c r="U132" s="62"/>
      <c r="V132" s="63"/>
      <c r="W132" s="63"/>
      <c r="X132" s="63"/>
      <c r="Y132" s="61"/>
      <c r="Z132" s="61"/>
      <c r="AA132" s="61"/>
      <c r="AB132" s="230"/>
      <c r="AC132" s="230"/>
      <c r="AD132" s="62"/>
      <c r="AE132" s="62"/>
      <c r="AF132" s="301"/>
      <c r="AG132" s="165"/>
      <c r="AH132" s="274"/>
      <c r="AI132" s="226"/>
      <c r="AJ132" s="293" t="str">
        <f t="shared" si="20"/>
        <v/>
      </c>
      <c r="AK132" s="297" t="str">
        <f>IF(C132="","",IF(AND(フラグ管理用!B132=2,O132&gt;0),"error",IF(AND(フラグ管理用!B132=1,SUM(P132:R132)&gt;0),"error","")))</f>
        <v/>
      </c>
      <c r="AL132" s="289" t="str">
        <f t="shared" si="21"/>
        <v/>
      </c>
      <c r="AM132" s="235" t="str">
        <f t="shared" si="22"/>
        <v/>
      </c>
      <c r="AN132" s="211" t="str">
        <f>IF(C132="","",IF(フラグ管理用!AP132=1,"",IF(AND(フラグ管理用!C132=1,フラグ管理用!G132=1),"",IF(AND(フラグ管理用!C132=2,フラグ管理用!D132=1,フラグ管理用!G132=1),"",IF(AND(フラグ管理用!C132=2,フラグ管理用!D132=2),"","error")))))</f>
        <v/>
      </c>
      <c r="AO132" s="240" t="str">
        <f t="shared" si="23"/>
        <v/>
      </c>
      <c r="AP132" s="240" t="str">
        <f t="shared" si="24"/>
        <v/>
      </c>
      <c r="AQ132" s="240" t="str">
        <f>IF(C132="","",IF(AND(フラグ管理用!B132=1,フラグ管理用!I132&gt;0),"",IF(AND(フラグ管理用!B132=2,フラグ管理用!I132&gt;14),"","error")))</f>
        <v/>
      </c>
      <c r="AR132" s="240" t="str">
        <f>IF(C132="","",IF(PRODUCT(フラグ管理用!H132:J132)=0,"error",""))</f>
        <v/>
      </c>
      <c r="AS132" s="240" t="str">
        <f t="shared" si="25"/>
        <v/>
      </c>
      <c r="AT132" s="240" t="str">
        <f>IF(C132="","",IF(AND(フラグ管理用!G132=1,フラグ管理用!K132=1),"",IF(AND(フラグ管理用!G132=2,フラグ管理用!K132&gt;1),"","error")))</f>
        <v/>
      </c>
      <c r="AU132" s="240" t="str">
        <f>IF(C132="","",IF(AND(フラグ管理用!K132=10,ISBLANK(L132)=FALSE),"",IF(AND(フラグ管理用!K132&lt;10,ISBLANK(L132)=TRUE),"","error")))</f>
        <v/>
      </c>
      <c r="AV132" s="211" t="str">
        <f t="shared" si="26"/>
        <v/>
      </c>
      <c r="AW132" s="211" t="str">
        <f t="shared" si="27"/>
        <v/>
      </c>
      <c r="AX132" s="211" t="str">
        <f>IF(C132="","",IF(AND(フラグ管理用!D132=2,フラグ管理用!G132=1),IF(Q132&lt;&gt;0,"error",""),""))</f>
        <v/>
      </c>
      <c r="AY132" s="211" t="str">
        <f>IF(C132="","",IF(フラグ管理用!G132=2,IF(OR(O132&lt;&gt;0,P132&lt;&gt;0,R132&lt;&gt;0),"error",""),""))</f>
        <v/>
      </c>
      <c r="AZ132" s="211" t="str">
        <f t="shared" si="28"/>
        <v/>
      </c>
      <c r="BA132" s="211" t="str">
        <f t="shared" si="29"/>
        <v/>
      </c>
      <c r="BB132" s="211" t="str">
        <f t="shared" si="30"/>
        <v/>
      </c>
      <c r="BC132" s="211" t="str">
        <f>IF(C132="","",IF(フラグ管理用!Y132=2,IF(AND(フラグ管理用!C132=2,フラグ管理用!V132=1),"","error"),""))</f>
        <v/>
      </c>
      <c r="BD132" s="211" t="str">
        <f t="shared" si="31"/>
        <v/>
      </c>
      <c r="BE132" s="211" t="str">
        <f>IF(C132="","",IF(フラグ管理用!Z132=30,"error",IF(AND(フラグ管理用!AI132="事業始期_通常",フラグ管理用!Z132&lt;18),"error",IF(AND(フラグ管理用!AI132="事業始期_補助",フラグ管理用!Z132&lt;15),"error",""))))</f>
        <v/>
      </c>
      <c r="BF132" s="211" t="str">
        <f t="shared" si="32"/>
        <v/>
      </c>
      <c r="BG132" s="211" t="str">
        <f>IF(C132="","",IF(AND(フラグ管理用!AJ132="事業終期_通常",OR(フラグ管理用!AA132&lt;18,フラグ管理用!AA132&gt;29)),"error",IF(AND(フラグ管理用!AJ132="事業終期_R3基金・R4",フラグ管理用!AA132&lt;18),"error","")))</f>
        <v/>
      </c>
      <c r="BH132" s="211" t="str">
        <f>IF(C132="","",IF(VLOOKUP(Z132,―!$X$2:$Y$31,2,FALSE)&lt;=VLOOKUP(AA132,―!$X$2:$Y$31,2,FALSE),"","error"))</f>
        <v/>
      </c>
      <c r="BI132" s="211" t="str">
        <f t="shared" si="33"/>
        <v/>
      </c>
      <c r="BJ132" s="211" t="str">
        <f t="shared" si="36"/>
        <v/>
      </c>
      <c r="BK132" s="211" t="str">
        <f t="shared" si="34"/>
        <v/>
      </c>
      <c r="BL132" s="211" t="str">
        <f>IF(C132="","",IF(AND(フラグ管理用!AK132="予算区分_地単_通常",フラグ管理用!AF132&gt;4),"error",IF(AND(フラグ管理用!AK132="予算区分_地単_協力金等",フラグ管理用!AF132&gt;9),"error",IF(AND(フラグ管理用!AK132="予算区分_補助",フラグ管理用!AF132&lt;9),"error",""))))</f>
        <v/>
      </c>
      <c r="BM132" s="241" t="str">
        <f>フラグ管理用!AO132</f>
        <v/>
      </c>
    </row>
    <row r="133" spans="1:65" x14ac:dyDescent="0.15">
      <c r="A133" s="84">
        <v>112</v>
      </c>
      <c r="B133" s="285"/>
      <c r="C133" s="61"/>
      <c r="D133" s="61"/>
      <c r="E133" s="62"/>
      <c r="F133" s="146" t="str">
        <f>IF(C133="補",VLOOKUP(E133,'事業名一覧 '!$A$3:$C$55,3,FALSE),"")</f>
        <v/>
      </c>
      <c r="G133" s="63"/>
      <c r="H133" s="154"/>
      <c r="I133" s="63"/>
      <c r="J133" s="63"/>
      <c r="K133" s="63"/>
      <c r="L133" s="62"/>
      <c r="M133" s="97" t="str">
        <f t="shared" si="19"/>
        <v/>
      </c>
      <c r="N133" s="97" t="str">
        <f t="shared" si="35"/>
        <v/>
      </c>
      <c r="O133" s="64"/>
      <c r="P133" s="64"/>
      <c r="Q133" s="64"/>
      <c r="R133" s="64"/>
      <c r="S133" s="64"/>
      <c r="T133" s="64"/>
      <c r="U133" s="62"/>
      <c r="V133" s="63"/>
      <c r="W133" s="63"/>
      <c r="X133" s="63"/>
      <c r="Y133" s="61"/>
      <c r="Z133" s="61"/>
      <c r="AA133" s="61"/>
      <c r="AB133" s="230"/>
      <c r="AC133" s="230"/>
      <c r="AD133" s="62"/>
      <c r="AE133" s="62"/>
      <c r="AF133" s="301"/>
      <c r="AG133" s="165"/>
      <c r="AH133" s="274"/>
      <c r="AI133" s="226"/>
      <c r="AJ133" s="293" t="str">
        <f t="shared" si="20"/>
        <v/>
      </c>
      <c r="AK133" s="297" t="str">
        <f>IF(C133="","",IF(AND(フラグ管理用!B133=2,O133&gt;0),"error",IF(AND(フラグ管理用!B133=1,SUM(P133:R133)&gt;0),"error","")))</f>
        <v/>
      </c>
      <c r="AL133" s="289" t="str">
        <f t="shared" si="21"/>
        <v/>
      </c>
      <c r="AM133" s="235" t="str">
        <f t="shared" si="22"/>
        <v/>
      </c>
      <c r="AN133" s="211" t="str">
        <f>IF(C133="","",IF(フラグ管理用!AP133=1,"",IF(AND(フラグ管理用!C133=1,フラグ管理用!G133=1),"",IF(AND(フラグ管理用!C133=2,フラグ管理用!D133=1,フラグ管理用!G133=1),"",IF(AND(フラグ管理用!C133=2,フラグ管理用!D133=2),"","error")))))</f>
        <v/>
      </c>
      <c r="AO133" s="240" t="str">
        <f t="shared" si="23"/>
        <v/>
      </c>
      <c r="AP133" s="240" t="str">
        <f t="shared" si="24"/>
        <v/>
      </c>
      <c r="AQ133" s="240" t="str">
        <f>IF(C133="","",IF(AND(フラグ管理用!B133=1,フラグ管理用!I133&gt;0),"",IF(AND(フラグ管理用!B133=2,フラグ管理用!I133&gt;14),"","error")))</f>
        <v/>
      </c>
      <c r="AR133" s="240" t="str">
        <f>IF(C133="","",IF(PRODUCT(フラグ管理用!H133:J133)=0,"error",""))</f>
        <v/>
      </c>
      <c r="AS133" s="240" t="str">
        <f t="shared" si="25"/>
        <v/>
      </c>
      <c r="AT133" s="240" t="str">
        <f>IF(C133="","",IF(AND(フラグ管理用!G133=1,フラグ管理用!K133=1),"",IF(AND(フラグ管理用!G133=2,フラグ管理用!K133&gt;1),"","error")))</f>
        <v/>
      </c>
      <c r="AU133" s="240" t="str">
        <f>IF(C133="","",IF(AND(フラグ管理用!K133=10,ISBLANK(L133)=FALSE),"",IF(AND(フラグ管理用!K133&lt;10,ISBLANK(L133)=TRUE),"","error")))</f>
        <v/>
      </c>
      <c r="AV133" s="211" t="str">
        <f t="shared" si="26"/>
        <v/>
      </c>
      <c r="AW133" s="211" t="str">
        <f t="shared" si="27"/>
        <v/>
      </c>
      <c r="AX133" s="211" t="str">
        <f>IF(C133="","",IF(AND(フラグ管理用!D133=2,フラグ管理用!G133=1),IF(Q133&lt;&gt;0,"error",""),""))</f>
        <v/>
      </c>
      <c r="AY133" s="211" t="str">
        <f>IF(C133="","",IF(フラグ管理用!G133=2,IF(OR(O133&lt;&gt;0,P133&lt;&gt;0,R133&lt;&gt;0),"error",""),""))</f>
        <v/>
      </c>
      <c r="AZ133" s="211" t="str">
        <f t="shared" si="28"/>
        <v/>
      </c>
      <c r="BA133" s="211" t="str">
        <f t="shared" si="29"/>
        <v/>
      </c>
      <c r="BB133" s="211" t="str">
        <f t="shared" si="30"/>
        <v/>
      </c>
      <c r="BC133" s="211" t="str">
        <f>IF(C133="","",IF(フラグ管理用!Y133=2,IF(AND(フラグ管理用!C133=2,フラグ管理用!V133=1),"","error"),""))</f>
        <v/>
      </c>
      <c r="BD133" s="211" t="str">
        <f t="shared" si="31"/>
        <v/>
      </c>
      <c r="BE133" s="211" t="str">
        <f>IF(C133="","",IF(フラグ管理用!Z133=30,"error",IF(AND(フラグ管理用!AI133="事業始期_通常",フラグ管理用!Z133&lt;18),"error",IF(AND(フラグ管理用!AI133="事業始期_補助",フラグ管理用!Z133&lt;15),"error",""))))</f>
        <v/>
      </c>
      <c r="BF133" s="211" t="str">
        <f t="shared" si="32"/>
        <v/>
      </c>
      <c r="BG133" s="211" t="str">
        <f>IF(C133="","",IF(AND(フラグ管理用!AJ133="事業終期_通常",OR(フラグ管理用!AA133&lt;18,フラグ管理用!AA133&gt;29)),"error",IF(AND(フラグ管理用!AJ133="事業終期_R3基金・R4",フラグ管理用!AA133&lt;18),"error","")))</f>
        <v/>
      </c>
      <c r="BH133" s="211" t="str">
        <f>IF(C133="","",IF(VLOOKUP(Z133,―!$X$2:$Y$31,2,FALSE)&lt;=VLOOKUP(AA133,―!$X$2:$Y$31,2,FALSE),"","error"))</f>
        <v/>
      </c>
      <c r="BI133" s="211" t="str">
        <f t="shared" si="33"/>
        <v/>
      </c>
      <c r="BJ133" s="211" t="str">
        <f t="shared" si="36"/>
        <v/>
      </c>
      <c r="BK133" s="211" t="str">
        <f t="shared" si="34"/>
        <v/>
      </c>
      <c r="BL133" s="211" t="str">
        <f>IF(C133="","",IF(AND(フラグ管理用!AK133="予算区分_地単_通常",フラグ管理用!AF133&gt;4),"error",IF(AND(フラグ管理用!AK133="予算区分_地単_協力金等",フラグ管理用!AF133&gt;9),"error",IF(AND(フラグ管理用!AK133="予算区分_補助",フラグ管理用!AF133&lt;9),"error",""))))</f>
        <v/>
      </c>
      <c r="BM133" s="241" t="str">
        <f>フラグ管理用!AO133</f>
        <v/>
      </c>
    </row>
    <row r="134" spans="1:65" x14ac:dyDescent="0.15">
      <c r="A134" s="84">
        <v>113</v>
      </c>
      <c r="B134" s="285"/>
      <c r="C134" s="61"/>
      <c r="D134" s="61"/>
      <c r="E134" s="62"/>
      <c r="F134" s="146" t="str">
        <f>IF(C134="補",VLOOKUP(E134,'事業名一覧 '!$A$3:$C$55,3,FALSE),"")</f>
        <v/>
      </c>
      <c r="G134" s="63"/>
      <c r="H134" s="154"/>
      <c r="I134" s="63"/>
      <c r="J134" s="63"/>
      <c r="K134" s="63"/>
      <c r="L134" s="62"/>
      <c r="M134" s="97" t="str">
        <f t="shared" si="19"/>
        <v/>
      </c>
      <c r="N134" s="97" t="str">
        <f t="shared" si="35"/>
        <v/>
      </c>
      <c r="O134" s="64"/>
      <c r="P134" s="64"/>
      <c r="Q134" s="64"/>
      <c r="R134" s="64"/>
      <c r="S134" s="64"/>
      <c r="T134" s="64"/>
      <c r="U134" s="62"/>
      <c r="V134" s="63"/>
      <c r="W134" s="63"/>
      <c r="X134" s="63"/>
      <c r="Y134" s="61"/>
      <c r="Z134" s="61"/>
      <c r="AA134" s="61"/>
      <c r="AB134" s="230"/>
      <c r="AC134" s="230"/>
      <c r="AD134" s="62"/>
      <c r="AE134" s="62"/>
      <c r="AF134" s="301"/>
      <c r="AG134" s="165"/>
      <c r="AH134" s="274"/>
      <c r="AI134" s="226"/>
      <c r="AJ134" s="293" t="str">
        <f t="shared" si="20"/>
        <v/>
      </c>
      <c r="AK134" s="297" t="str">
        <f>IF(C134="","",IF(AND(フラグ管理用!B134=2,O134&gt;0),"error",IF(AND(フラグ管理用!B134=1,SUM(P134:R134)&gt;0),"error","")))</f>
        <v/>
      </c>
      <c r="AL134" s="289" t="str">
        <f t="shared" si="21"/>
        <v/>
      </c>
      <c r="AM134" s="235" t="str">
        <f t="shared" si="22"/>
        <v/>
      </c>
      <c r="AN134" s="211" t="str">
        <f>IF(C134="","",IF(フラグ管理用!AP134=1,"",IF(AND(フラグ管理用!C134=1,フラグ管理用!G134=1),"",IF(AND(フラグ管理用!C134=2,フラグ管理用!D134=1,フラグ管理用!G134=1),"",IF(AND(フラグ管理用!C134=2,フラグ管理用!D134=2),"","error")))))</f>
        <v/>
      </c>
      <c r="AO134" s="240" t="str">
        <f t="shared" si="23"/>
        <v/>
      </c>
      <c r="AP134" s="240" t="str">
        <f t="shared" si="24"/>
        <v/>
      </c>
      <c r="AQ134" s="240" t="str">
        <f>IF(C134="","",IF(AND(フラグ管理用!B134=1,フラグ管理用!I134&gt;0),"",IF(AND(フラグ管理用!B134=2,フラグ管理用!I134&gt;14),"","error")))</f>
        <v/>
      </c>
      <c r="AR134" s="240" t="str">
        <f>IF(C134="","",IF(PRODUCT(フラグ管理用!H134:J134)=0,"error",""))</f>
        <v/>
      </c>
      <c r="AS134" s="240" t="str">
        <f t="shared" si="25"/>
        <v/>
      </c>
      <c r="AT134" s="240" t="str">
        <f>IF(C134="","",IF(AND(フラグ管理用!G134=1,フラグ管理用!K134=1),"",IF(AND(フラグ管理用!G134=2,フラグ管理用!K134&gt;1),"","error")))</f>
        <v/>
      </c>
      <c r="AU134" s="240" t="str">
        <f>IF(C134="","",IF(AND(フラグ管理用!K134=10,ISBLANK(L134)=FALSE),"",IF(AND(フラグ管理用!K134&lt;10,ISBLANK(L134)=TRUE),"","error")))</f>
        <v/>
      </c>
      <c r="AV134" s="211" t="str">
        <f t="shared" si="26"/>
        <v/>
      </c>
      <c r="AW134" s="211" t="str">
        <f t="shared" si="27"/>
        <v/>
      </c>
      <c r="AX134" s="211" t="str">
        <f>IF(C134="","",IF(AND(フラグ管理用!D134=2,フラグ管理用!G134=1),IF(Q134&lt;&gt;0,"error",""),""))</f>
        <v/>
      </c>
      <c r="AY134" s="211" t="str">
        <f>IF(C134="","",IF(フラグ管理用!G134=2,IF(OR(O134&lt;&gt;0,P134&lt;&gt;0,R134&lt;&gt;0),"error",""),""))</f>
        <v/>
      </c>
      <c r="AZ134" s="211" t="str">
        <f t="shared" si="28"/>
        <v/>
      </c>
      <c r="BA134" s="211" t="str">
        <f t="shared" si="29"/>
        <v/>
      </c>
      <c r="BB134" s="211" t="str">
        <f t="shared" si="30"/>
        <v/>
      </c>
      <c r="BC134" s="211" t="str">
        <f>IF(C134="","",IF(フラグ管理用!Y134=2,IF(AND(フラグ管理用!C134=2,フラグ管理用!V134=1),"","error"),""))</f>
        <v/>
      </c>
      <c r="BD134" s="211" t="str">
        <f t="shared" si="31"/>
        <v/>
      </c>
      <c r="BE134" s="211" t="str">
        <f>IF(C134="","",IF(フラグ管理用!Z134=30,"error",IF(AND(フラグ管理用!AI134="事業始期_通常",フラグ管理用!Z134&lt;18),"error",IF(AND(フラグ管理用!AI134="事業始期_補助",フラグ管理用!Z134&lt;15),"error",""))))</f>
        <v/>
      </c>
      <c r="BF134" s="211" t="str">
        <f t="shared" si="32"/>
        <v/>
      </c>
      <c r="BG134" s="211" t="str">
        <f>IF(C134="","",IF(AND(フラグ管理用!AJ134="事業終期_通常",OR(フラグ管理用!AA134&lt;18,フラグ管理用!AA134&gt;29)),"error",IF(AND(フラグ管理用!AJ134="事業終期_R3基金・R4",フラグ管理用!AA134&lt;18),"error","")))</f>
        <v/>
      </c>
      <c r="BH134" s="211" t="str">
        <f>IF(C134="","",IF(VLOOKUP(Z134,―!$X$2:$Y$31,2,FALSE)&lt;=VLOOKUP(AA134,―!$X$2:$Y$31,2,FALSE),"","error"))</f>
        <v/>
      </c>
      <c r="BI134" s="211" t="str">
        <f t="shared" si="33"/>
        <v/>
      </c>
      <c r="BJ134" s="211" t="str">
        <f t="shared" si="36"/>
        <v/>
      </c>
      <c r="BK134" s="211" t="str">
        <f t="shared" si="34"/>
        <v/>
      </c>
      <c r="BL134" s="211" t="str">
        <f>IF(C134="","",IF(AND(フラグ管理用!AK134="予算区分_地単_通常",フラグ管理用!AF134&gt;4),"error",IF(AND(フラグ管理用!AK134="予算区分_地単_協力金等",フラグ管理用!AF134&gt;9),"error",IF(AND(フラグ管理用!AK134="予算区分_補助",フラグ管理用!AF134&lt;9),"error",""))))</f>
        <v/>
      </c>
      <c r="BM134" s="241" t="str">
        <f>フラグ管理用!AO134</f>
        <v/>
      </c>
    </row>
    <row r="135" spans="1:65" x14ac:dyDescent="0.15">
      <c r="A135" s="84">
        <v>114</v>
      </c>
      <c r="B135" s="285"/>
      <c r="C135" s="61"/>
      <c r="D135" s="61"/>
      <c r="E135" s="62"/>
      <c r="F135" s="146" t="str">
        <f>IF(C135="補",VLOOKUP(E135,'事業名一覧 '!$A$3:$C$55,3,FALSE),"")</f>
        <v/>
      </c>
      <c r="G135" s="63"/>
      <c r="H135" s="154"/>
      <c r="I135" s="63"/>
      <c r="J135" s="63"/>
      <c r="K135" s="63"/>
      <c r="L135" s="62"/>
      <c r="M135" s="97" t="str">
        <f t="shared" si="19"/>
        <v/>
      </c>
      <c r="N135" s="97" t="str">
        <f t="shared" si="35"/>
        <v/>
      </c>
      <c r="O135" s="64"/>
      <c r="P135" s="64"/>
      <c r="Q135" s="64"/>
      <c r="R135" s="64"/>
      <c r="S135" s="64"/>
      <c r="T135" s="64"/>
      <c r="U135" s="62"/>
      <c r="V135" s="63"/>
      <c r="W135" s="63"/>
      <c r="X135" s="63"/>
      <c r="Y135" s="61"/>
      <c r="Z135" s="61"/>
      <c r="AA135" s="61"/>
      <c r="AB135" s="230"/>
      <c r="AC135" s="230"/>
      <c r="AD135" s="62"/>
      <c r="AE135" s="62"/>
      <c r="AF135" s="301"/>
      <c r="AG135" s="165"/>
      <c r="AH135" s="274"/>
      <c r="AI135" s="226"/>
      <c r="AJ135" s="293" t="str">
        <f t="shared" si="20"/>
        <v/>
      </c>
      <c r="AK135" s="297" t="str">
        <f>IF(C135="","",IF(AND(フラグ管理用!B135=2,O135&gt;0),"error",IF(AND(フラグ管理用!B135=1,SUM(P135:R135)&gt;0),"error","")))</f>
        <v/>
      </c>
      <c r="AL135" s="289" t="str">
        <f t="shared" si="21"/>
        <v/>
      </c>
      <c r="AM135" s="235" t="str">
        <f t="shared" si="22"/>
        <v/>
      </c>
      <c r="AN135" s="211" t="str">
        <f>IF(C135="","",IF(フラグ管理用!AP135=1,"",IF(AND(フラグ管理用!C135=1,フラグ管理用!G135=1),"",IF(AND(フラグ管理用!C135=2,フラグ管理用!D135=1,フラグ管理用!G135=1),"",IF(AND(フラグ管理用!C135=2,フラグ管理用!D135=2),"","error")))))</f>
        <v/>
      </c>
      <c r="AO135" s="240" t="str">
        <f t="shared" si="23"/>
        <v/>
      </c>
      <c r="AP135" s="240" t="str">
        <f t="shared" si="24"/>
        <v/>
      </c>
      <c r="AQ135" s="240" t="str">
        <f>IF(C135="","",IF(AND(フラグ管理用!B135=1,フラグ管理用!I135&gt;0),"",IF(AND(フラグ管理用!B135=2,フラグ管理用!I135&gt;14),"","error")))</f>
        <v/>
      </c>
      <c r="AR135" s="240" t="str">
        <f>IF(C135="","",IF(PRODUCT(フラグ管理用!H135:J135)=0,"error",""))</f>
        <v/>
      </c>
      <c r="AS135" s="240" t="str">
        <f t="shared" si="25"/>
        <v/>
      </c>
      <c r="AT135" s="240" t="str">
        <f>IF(C135="","",IF(AND(フラグ管理用!G135=1,フラグ管理用!K135=1),"",IF(AND(フラグ管理用!G135=2,フラグ管理用!K135&gt;1),"","error")))</f>
        <v/>
      </c>
      <c r="AU135" s="240" t="str">
        <f>IF(C135="","",IF(AND(フラグ管理用!K135=10,ISBLANK(L135)=FALSE),"",IF(AND(フラグ管理用!K135&lt;10,ISBLANK(L135)=TRUE),"","error")))</f>
        <v/>
      </c>
      <c r="AV135" s="211" t="str">
        <f t="shared" si="26"/>
        <v/>
      </c>
      <c r="AW135" s="211" t="str">
        <f t="shared" si="27"/>
        <v/>
      </c>
      <c r="AX135" s="211" t="str">
        <f>IF(C135="","",IF(AND(フラグ管理用!D135=2,フラグ管理用!G135=1),IF(Q135&lt;&gt;0,"error",""),""))</f>
        <v/>
      </c>
      <c r="AY135" s="211" t="str">
        <f>IF(C135="","",IF(フラグ管理用!G135=2,IF(OR(O135&lt;&gt;0,P135&lt;&gt;0,R135&lt;&gt;0),"error",""),""))</f>
        <v/>
      </c>
      <c r="AZ135" s="211" t="str">
        <f t="shared" si="28"/>
        <v/>
      </c>
      <c r="BA135" s="211" t="str">
        <f t="shared" si="29"/>
        <v/>
      </c>
      <c r="BB135" s="211" t="str">
        <f t="shared" si="30"/>
        <v/>
      </c>
      <c r="BC135" s="211" t="str">
        <f>IF(C135="","",IF(フラグ管理用!Y135=2,IF(AND(フラグ管理用!C135=2,フラグ管理用!V135=1),"","error"),""))</f>
        <v/>
      </c>
      <c r="BD135" s="211" t="str">
        <f t="shared" si="31"/>
        <v/>
      </c>
      <c r="BE135" s="211" t="str">
        <f>IF(C135="","",IF(フラグ管理用!Z135=30,"error",IF(AND(フラグ管理用!AI135="事業始期_通常",フラグ管理用!Z135&lt;18),"error",IF(AND(フラグ管理用!AI135="事業始期_補助",フラグ管理用!Z135&lt;15),"error",""))))</f>
        <v/>
      </c>
      <c r="BF135" s="211" t="str">
        <f t="shared" si="32"/>
        <v/>
      </c>
      <c r="BG135" s="211" t="str">
        <f>IF(C135="","",IF(AND(フラグ管理用!AJ135="事業終期_通常",OR(フラグ管理用!AA135&lt;18,フラグ管理用!AA135&gt;29)),"error",IF(AND(フラグ管理用!AJ135="事業終期_R3基金・R4",フラグ管理用!AA135&lt;18),"error","")))</f>
        <v/>
      </c>
      <c r="BH135" s="211" t="str">
        <f>IF(C135="","",IF(VLOOKUP(Z135,―!$X$2:$Y$31,2,FALSE)&lt;=VLOOKUP(AA135,―!$X$2:$Y$31,2,FALSE),"","error"))</f>
        <v/>
      </c>
      <c r="BI135" s="211" t="str">
        <f t="shared" si="33"/>
        <v/>
      </c>
      <c r="BJ135" s="211" t="str">
        <f t="shared" si="36"/>
        <v/>
      </c>
      <c r="BK135" s="211" t="str">
        <f t="shared" si="34"/>
        <v/>
      </c>
      <c r="BL135" s="211" t="str">
        <f>IF(C135="","",IF(AND(フラグ管理用!AK135="予算区分_地単_通常",フラグ管理用!AF135&gt;4),"error",IF(AND(フラグ管理用!AK135="予算区分_地単_協力金等",フラグ管理用!AF135&gt;9),"error",IF(AND(フラグ管理用!AK135="予算区分_補助",フラグ管理用!AF135&lt;9),"error",""))))</f>
        <v/>
      </c>
      <c r="BM135" s="241" t="str">
        <f>フラグ管理用!AO135</f>
        <v/>
      </c>
    </row>
    <row r="136" spans="1:65" x14ac:dyDescent="0.15">
      <c r="A136" s="84">
        <v>115</v>
      </c>
      <c r="B136" s="285"/>
      <c r="C136" s="61"/>
      <c r="D136" s="61"/>
      <c r="E136" s="62"/>
      <c r="F136" s="146" t="str">
        <f>IF(C136="補",VLOOKUP(E136,'事業名一覧 '!$A$3:$C$55,3,FALSE),"")</f>
        <v/>
      </c>
      <c r="G136" s="63"/>
      <c r="H136" s="154"/>
      <c r="I136" s="63"/>
      <c r="J136" s="63"/>
      <c r="K136" s="63"/>
      <c r="L136" s="62"/>
      <c r="M136" s="97" t="str">
        <f t="shared" si="19"/>
        <v/>
      </c>
      <c r="N136" s="97" t="str">
        <f t="shared" si="35"/>
        <v/>
      </c>
      <c r="O136" s="64"/>
      <c r="P136" s="64"/>
      <c r="Q136" s="64"/>
      <c r="R136" s="64"/>
      <c r="S136" s="64"/>
      <c r="T136" s="64"/>
      <c r="U136" s="62"/>
      <c r="V136" s="63"/>
      <c r="W136" s="63"/>
      <c r="X136" s="63"/>
      <c r="Y136" s="61"/>
      <c r="Z136" s="61"/>
      <c r="AA136" s="61"/>
      <c r="AB136" s="230"/>
      <c r="AC136" s="230"/>
      <c r="AD136" s="62"/>
      <c r="AE136" s="62"/>
      <c r="AF136" s="301"/>
      <c r="AG136" s="165"/>
      <c r="AH136" s="274"/>
      <c r="AI136" s="226"/>
      <c r="AJ136" s="293" t="str">
        <f t="shared" si="20"/>
        <v/>
      </c>
      <c r="AK136" s="297" t="str">
        <f>IF(C136="","",IF(AND(フラグ管理用!B136=2,O136&gt;0),"error",IF(AND(フラグ管理用!B136=1,SUM(P136:R136)&gt;0),"error","")))</f>
        <v/>
      </c>
      <c r="AL136" s="289" t="str">
        <f t="shared" si="21"/>
        <v/>
      </c>
      <c r="AM136" s="235" t="str">
        <f t="shared" si="22"/>
        <v/>
      </c>
      <c r="AN136" s="211" t="str">
        <f>IF(C136="","",IF(フラグ管理用!AP136=1,"",IF(AND(フラグ管理用!C136=1,フラグ管理用!G136=1),"",IF(AND(フラグ管理用!C136=2,フラグ管理用!D136=1,フラグ管理用!G136=1),"",IF(AND(フラグ管理用!C136=2,フラグ管理用!D136=2),"","error")))))</f>
        <v/>
      </c>
      <c r="AO136" s="240" t="str">
        <f t="shared" si="23"/>
        <v/>
      </c>
      <c r="AP136" s="240" t="str">
        <f t="shared" si="24"/>
        <v/>
      </c>
      <c r="AQ136" s="240" t="str">
        <f>IF(C136="","",IF(AND(フラグ管理用!B136=1,フラグ管理用!I136&gt;0),"",IF(AND(フラグ管理用!B136=2,フラグ管理用!I136&gt;14),"","error")))</f>
        <v/>
      </c>
      <c r="AR136" s="240" t="str">
        <f>IF(C136="","",IF(PRODUCT(フラグ管理用!H136:J136)=0,"error",""))</f>
        <v/>
      </c>
      <c r="AS136" s="240" t="str">
        <f t="shared" si="25"/>
        <v/>
      </c>
      <c r="AT136" s="240" t="str">
        <f>IF(C136="","",IF(AND(フラグ管理用!G136=1,フラグ管理用!K136=1),"",IF(AND(フラグ管理用!G136=2,フラグ管理用!K136&gt;1),"","error")))</f>
        <v/>
      </c>
      <c r="AU136" s="240" t="str">
        <f>IF(C136="","",IF(AND(フラグ管理用!K136=10,ISBLANK(L136)=FALSE),"",IF(AND(フラグ管理用!K136&lt;10,ISBLANK(L136)=TRUE),"","error")))</f>
        <v/>
      </c>
      <c r="AV136" s="211" t="str">
        <f t="shared" si="26"/>
        <v/>
      </c>
      <c r="AW136" s="211" t="str">
        <f t="shared" si="27"/>
        <v/>
      </c>
      <c r="AX136" s="211" t="str">
        <f>IF(C136="","",IF(AND(フラグ管理用!D136=2,フラグ管理用!G136=1),IF(Q136&lt;&gt;0,"error",""),""))</f>
        <v/>
      </c>
      <c r="AY136" s="211" t="str">
        <f>IF(C136="","",IF(フラグ管理用!G136=2,IF(OR(O136&lt;&gt;0,P136&lt;&gt;0,R136&lt;&gt;0),"error",""),""))</f>
        <v/>
      </c>
      <c r="AZ136" s="211" t="str">
        <f t="shared" si="28"/>
        <v/>
      </c>
      <c r="BA136" s="211" t="str">
        <f t="shared" si="29"/>
        <v/>
      </c>
      <c r="BB136" s="211" t="str">
        <f t="shared" si="30"/>
        <v/>
      </c>
      <c r="BC136" s="211" t="str">
        <f>IF(C136="","",IF(フラグ管理用!Y136=2,IF(AND(フラグ管理用!C136=2,フラグ管理用!V136=1),"","error"),""))</f>
        <v/>
      </c>
      <c r="BD136" s="211" t="str">
        <f t="shared" si="31"/>
        <v/>
      </c>
      <c r="BE136" s="211" t="str">
        <f>IF(C136="","",IF(フラグ管理用!Z136=30,"error",IF(AND(フラグ管理用!AI136="事業始期_通常",フラグ管理用!Z136&lt;18),"error",IF(AND(フラグ管理用!AI136="事業始期_補助",フラグ管理用!Z136&lt;15),"error",""))))</f>
        <v/>
      </c>
      <c r="BF136" s="211" t="str">
        <f t="shared" si="32"/>
        <v/>
      </c>
      <c r="BG136" s="211" t="str">
        <f>IF(C136="","",IF(AND(フラグ管理用!AJ136="事業終期_通常",OR(フラグ管理用!AA136&lt;18,フラグ管理用!AA136&gt;29)),"error",IF(AND(フラグ管理用!AJ136="事業終期_R3基金・R4",フラグ管理用!AA136&lt;18),"error","")))</f>
        <v/>
      </c>
      <c r="BH136" s="211" t="str">
        <f>IF(C136="","",IF(VLOOKUP(Z136,―!$X$2:$Y$31,2,FALSE)&lt;=VLOOKUP(AA136,―!$X$2:$Y$31,2,FALSE),"","error"))</f>
        <v/>
      </c>
      <c r="BI136" s="211" t="str">
        <f t="shared" si="33"/>
        <v/>
      </c>
      <c r="BJ136" s="211" t="str">
        <f t="shared" si="36"/>
        <v/>
      </c>
      <c r="BK136" s="211" t="str">
        <f t="shared" si="34"/>
        <v/>
      </c>
      <c r="BL136" s="211" t="str">
        <f>IF(C136="","",IF(AND(フラグ管理用!AK136="予算区分_地単_通常",フラグ管理用!AF136&gt;4),"error",IF(AND(フラグ管理用!AK136="予算区分_地単_協力金等",フラグ管理用!AF136&gt;9),"error",IF(AND(フラグ管理用!AK136="予算区分_補助",フラグ管理用!AF136&lt;9),"error",""))))</f>
        <v/>
      </c>
      <c r="BM136" s="241" t="str">
        <f>フラグ管理用!AO136</f>
        <v/>
      </c>
    </row>
    <row r="137" spans="1:65" x14ac:dyDescent="0.15">
      <c r="A137" s="84">
        <v>116</v>
      </c>
      <c r="B137" s="285"/>
      <c r="C137" s="61"/>
      <c r="D137" s="61"/>
      <c r="E137" s="62"/>
      <c r="F137" s="146" t="str">
        <f>IF(C137="補",VLOOKUP(E137,'事業名一覧 '!$A$3:$C$55,3,FALSE),"")</f>
        <v/>
      </c>
      <c r="G137" s="63"/>
      <c r="H137" s="154"/>
      <c r="I137" s="63"/>
      <c r="J137" s="63"/>
      <c r="K137" s="63"/>
      <c r="L137" s="62"/>
      <c r="M137" s="97" t="str">
        <f t="shared" si="19"/>
        <v/>
      </c>
      <c r="N137" s="97" t="str">
        <f t="shared" si="35"/>
        <v/>
      </c>
      <c r="O137" s="64"/>
      <c r="P137" s="64"/>
      <c r="Q137" s="64"/>
      <c r="R137" s="64"/>
      <c r="S137" s="64"/>
      <c r="T137" s="64"/>
      <c r="U137" s="62"/>
      <c r="V137" s="63"/>
      <c r="W137" s="63"/>
      <c r="X137" s="63"/>
      <c r="Y137" s="61"/>
      <c r="Z137" s="61"/>
      <c r="AA137" s="61"/>
      <c r="AB137" s="230"/>
      <c r="AC137" s="230"/>
      <c r="AD137" s="62"/>
      <c r="AE137" s="62"/>
      <c r="AF137" s="301"/>
      <c r="AG137" s="165"/>
      <c r="AH137" s="274"/>
      <c r="AI137" s="226"/>
      <c r="AJ137" s="293" t="str">
        <f t="shared" si="20"/>
        <v/>
      </c>
      <c r="AK137" s="297" t="str">
        <f>IF(C137="","",IF(AND(フラグ管理用!B137=2,O137&gt;0),"error",IF(AND(フラグ管理用!B137=1,SUM(P137:R137)&gt;0),"error","")))</f>
        <v/>
      </c>
      <c r="AL137" s="289" t="str">
        <f t="shared" si="21"/>
        <v/>
      </c>
      <c r="AM137" s="235" t="str">
        <f t="shared" si="22"/>
        <v/>
      </c>
      <c r="AN137" s="211" t="str">
        <f>IF(C137="","",IF(フラグ管理用!AP137=1,"",IF(AND(フラグ管理用!C137=1,フラグ管理用!G137=1),"",IF(AND(フラグ管理用!C137=2,フラグ管理用!D137=1,フラグ管理用!G137=1),"",IF(AND(フラグ管理用!C137=2,フラグ管理用!D137=2),"","error")))))</f>
        <v/>
      </c>
      <c r="AO137" s="240" t="str">
        <f t="shared" si="23"/>
        <v/>
      </c>
      <c r="AP137" s="240" t="str">
        <f t="shared" si="24"/>
        <v/>
      </c>
      <c r="AQ137" s="240" t="str">
        <f>IF(C137="","",IF(AND(フラグ管理用!B137=1,フラグ管理用!I137&gt;0),"",IF(AND(フラグ管理用!B137=2,フラグ管理用!I137&gt;14),"","error")))</f>
        <v/>
      </c>
      <c r="AR137" s="240" t="str">
        <f>IF(C137="","",IF(PRODUCT(フラグ管理用!H137:J137)=0,"error",""))</f>
        <v/>
      </c>
      <c r="AS137" s="240" t="str">
        <f t="shared" si="25"/>
        <v/>
      </c>
      <c r="AT137" s="240" t="str">
        <f>IF(C137="","",IF(AND(フラグ管理用!G137=1,フラグ管理用!K137=1),"",IF(AND(フラグ管理用!G137=2,フラグ管理用!K137&gt;1),"","error")))</f>
        <v/>
      </c>
      <c r="AU137" s="240" t="str">
        <f>IF(C137="","",IF(AND(フラグ管理用!K137=10,ISBLANK(L137)=FALSE),"",IF(AND(フラグ管理用!K137&lt;10,ISBLANK(L137)=TRUE),"","error")))</f>
        <v/>
      </c>
      <c r="AV137" s="211" t="str">
        <f t="shared" si="26"/>
        <v/>
      </c>
      <c r="AW137" s="211" t="str">
        <f t="shared" si="27"/>
        <v/>
      </c>
      <c r="AX137" s="211" t="str">
        <f>IF(C137="","",IF(AND(フラグ管理用!D137=2,フラグ管理用!G137=1),IF(Q137&lt;&gt;0,"error",""),""))</f>
        <v/>
      </c>
      <c r="AY137" s="211" t="str">
        <f>IF(C137="","",IF(フラグ管理用!G137=2,IF(OR(O137&lt;&gt;0,P137&lt;&gt;0,R137&lt;&gt;0),"error",""),""))</f>
        <v/>
      </c>
      <c r="AZ137" s="211" t="str">
        <f t="shared" si="28"/>
        <v/>
      </c>
      <c r="BA137" s="211" t="str">
        <f t="shared" si="29"/>
        <v/>
      </c>
      <c r="BB137" s="211" t="str">
        <f t="shared" si="30"/>
        <v/>
      </c>
      <c r="BC137" s="211" t="str">
        <f>IF(C137="","",IF(フラグ管理用!Y137=2,IF(AND(フラグ管理用!C137=2,フラグ管理用!V137=1),"","error"),""))</f>
        <v/>
      </c>
      <c r="BD137" s="211" t="str">
        <f t="shared" si="31"/>
        <v/>
      </c>
      <c r="BE137" s="211" t="str">
        <f>IF(C137="","",IF(フラグ管理用!Z137=30,"error",IF(AND(フラグ管理用!AI137="事業始期_通常",フラグ管理用!Z137&lt;18),"error",IF(AND(フラグ管理用!AI137="事業始期_補助",フラグ管理用!Z137&lt;15),"error",""))))</f>
        <v/>
      </c>
      <c r="BF137" s="211" t="str">
        <f t="shared" si="32"/>
        <v/>
      </c>
      <c r="BG137" s="211" t="str">
        <f>IF(C137="","",IF(AND(フラグ管理用!AJ137="事業終期_通常",OR(フラグ管理用!AA137&lt;18,フラグ管理用!AA137&gt;29)),"error",IF(AND(フラグ管理用!AJ137="事業終期_R3基金・R4",フラグ管理用!AA137&lt;18),"error","")))</f>
        <v/>
      </c>
      <c r="BH137" s="211" t="str">
        <f>IF(C137="","",IF(VLOOKUP(Z137,―!$X$2:$Y$31,2,FALSE)&lt;=VLOOKUP(AA137,―!$X$2:$Y$31,2,FALSE),"","error"))</f>
        <v/>
      </c>
      <c r="BI137" s="211" t="str">
        <f t="shared" si="33"/>
        <v/>
      </c>
      <c r="BJ137" s="211" t="str">
        <f t="shared" si="36"/>
        <v/>
      </c>
      <c r="BK137" s="211" t="str">
        <f t="shared" si="34"/>
        <v/>
      </c>
      <c r="BL137" s="211" t="str">
        <f>IF(C137="","",IF(AND(フラグ管理用!AK137="予算区分_地単_通常",フラグ管理用!AF137&gt;4),"error",IF(AND(フラグ管理用!AK137="予算区分_地単_協力金等",フラグ管理用!AF137&gt;9),"error",IF(AND(フラグ管理用!AK137="予算区分_補助",フラグ管理用!AF137&lt;9),"error",""))))</f>
        <v/>
      </c>
      <c r="BM137" s="241" t="str">
        <f>フラグ管理用!AO137</f>
        <v/>
      </c>
    </row>
    <row r="138" spans="1:65" x14ac:dyDescent="0.15">
      <c r="A138" s="84">
        <v>117</v>
      </c>
      <c r="B138" s="285"/>
      <c r="C138" s="61"/>
      <c r="D138" s="61"/>
      <c r="E138" s="62"/>
      <c r="F138" s="146" t="str">
        <f>IF(C138="補",VLOOKUP(E138,'事業名一覧 '!$A$3:$C$55,3,FALSE),"")</f>
        <v/>
      </c>
      <c r="G138" s="63"/>
      <c r="H138" s="154"/>
      <c r="I138" s="63"/>
      <c r="J138" s="63"/>
      <c r="K138" s="63"/>
      <c r="L138" s="62"/>
      <c r="M138" s="99" t="str">
        <f t="shared" si="19"/>
        <v/>
      </c>
      <c r="N138" s="99" t="str">
        <f t="shared" si="35"/>
        <v/>
      </c>
      <c r="O138" s="65"/>
      <c r="P138" s="65"/>
      <c r="Q138" s="65"/>
      <c r="R138" s="65"/>
      <c r="S138" s="65"/>
      <c r="T138" s="65"/>
      <c r="U138" s="62"/>
      <c r="V138" s="63"/>
      <c r="W138" s="63"/>
      <c r="X138" s="63"/>
      <c r="Y138" s="61"/>
      <c r="Z138" s="61"/>
      <c r="AA138" s="61"/>
      <c r="AB138" s="230"/>
      <c r="AC138" s="230"/>
      <c r="AD138" s="62"/>
      <c r="AE138" s="62"/>
      <c r="AF138" s="301"/>
      <c r="AG138" s="165"/>
      <c r="AH138" s="274"/>
      <c r="AI138" s="226"/>
      <c r="AJ138" s="293" t="str">
        <f t="shared" si="20"/>
        <v/>
      </c>
      <c r="AK138" s="297" t="str">
        <f>IF(C138="","",IF(AND(フラグ管理用!B138=2,O138&gt;0),"error",IF(AND(フラグ管理用!B138=1,SUM(P138:R138)&gt;0),"error","")))</f>
        <v/>
      </c>
      <c r="AL138" s="289" t="str">
        <f t="shared" si="21"/>
        <v/>
      </c>
      <c r="AM138" s="235" t="str">
        <f t="shared" si="22"/>
        <v/>
      </c>
      <c r="AN138" s="211" t="str">
        <f>IF(C138="","",IF(フラグ管理用!AP138=1,"",IF(AND(フラグ管理用!C138=1,フラグ管理用!G138=1),"",IF(AND(フラグ管理用!C138=2,フラグ管理用!D138=1,フラグ管理用!G138=1),"",IF(AND(フラグ管理用!C138=2,フラグ管理用!D138=2),"","error")))))</f>
        <v/>
      </c>
      <c r="AO138" s="240" t="str">
        <f t="shared" si="23"/>
        <v/>
      </c>
      <c r="AP138" s="240" t="str">
        <f t="shared" si="24"/>
        <v/>
      </c>
      <c r="AQ138" s="240" t="str">
        <f>IF(C138="","",IF(AND(フラグ管理用!B138=1,フラグ管理用!I138&gt;0),"",IF(AND(フラグ管理用!B138=2,フラグ管理用!I138&gt;14),"","error")))</f>
        <v/>
      </c>
      <c r="AR138" s="240" t="str">
        <f>IF(C138="","",IF(PRODUCT(フラグ管理用!H138:J138)=0,"error",""))</f>
        <v/>
      </c>
      <c r="AS138" s="240" t="str">
        <f t="shared" si="25"/>
        <v/>
      </c>
      <c r="AT138" s="240" t="str">
        <f>IF(C138="","",IF(AND(フラグ管理用!G138=1,フラグ管理用!K138=1),"",IF(AND(フラグ管理用!G138=2,フラグ管理用!K138&gt;1),"","error")))</f>
        <v/>
      </c>
      <c r="AU138" s="240" t="str">
        <f>IF(C138="","",IF(AND(フラグ管理用!K138=10,ISBLANK(L138)=FALSE),"",IF(AND(フラグ管理用!K138&lt;10,ISBLANK(L138)=TRUE),"","error")))</f>
        <v/>
      </c>
      <c r="AV138" s="211" t="str">
        <f t="shared" si="26"/>
        <v/>
      </c>
      <c r="AW138" s="211" t="str">
        <f t="shared" si="27"/>
        <v/>
      </c>
      <c r="AX138" s="211" t="str">
        <f>IF(C138="","",IF(AND(フラグ管理用!D138=2,フラグ管理用!G138=1),IF(Q138&lt;&gt;0,"error",""),""))</f>
        <v/>
      </c>
      <c r="AY138" s="211" t="str">
        <f>IF(C138="","",IF(フラグ管理用!G138=2,IF(OR(O138&lt;&gt;0,P138&lt;&gt;0,R138&lt;&gt;0),"error",""),""))</f>
        <v/>
      </c>
      <c r="AZ138" s="211" t="str">
        <f t="shared" si="28"/>
        <v/>
      </c>
      <c r="BA138" s="211" t="str">
        <f t="shared" si="29"/>
        <v/>
      </c>
      <c r="BB138" s="211" t="str">
        <f t="shared" si="30"/>
        <v/>
      </c>
      <c r="BC138" s="211" t="str">
        <f>IF(C138="","",IF(フラグ管理用!Y138=2,IF(AND(フラグ管理用!C138=2,フラグ管理用!V138=1),"","error"),""))</f>
        <v/>
      </c>
      <c r="BD138" s="211" t="str">
        <f t="shared" si="31"/>
        <v/>
      </c>
      <c r="BE138" s="211" t="str">
        <f>IF(C138="","",IF(フラグ管理用!Z138=30,"error",IF(AND(フラグ管理用!AI138="事業始期_通常",フラグ管理用!Z138&lt;18),"error",IF(AND(フラグ管理用!AI138="事業始期_補助",フラグ管理用!Z138&lt;15),"error",""))))</f>
        <v/>
      </c>
      <c r="BF138" s="211" t="str">
        <f t="shared" si="32"/>
        <v/>
      </c>
      <c r="BG138" s="211" t="str">
        <f>IF(C138="","",IF(AND(フラグ管理用!AJ138="事業終期_通常",OR(フラグ管理用!AA138&lt;18,フラグ管理用!AA138&gt;29)),"error",IF(AND(フラグ管理用!AJ138="事業終期_R3基金・R4",フラグ管理用!AA138&lt;18),"error","")))</f>
        <v/>
      </c>
      <c r="BH138" s="211" t="str">
        <f>IF(C138="","",IF(VLOOKUP(Z138,―!$X$2:$Y$31,2,FALSE)&lt;=VLOOKUP(AA138,―!$X$2:$Y$31,2,FALSE),"","error"))</f>
        <v/>
      </c>
      <c r="BI138" s="211" t="str">
        <f t="shared" si="33"/>
        <v/>
      </c>
      <c r="BJ138" s="211" t="str">
        <f t="shared" si="36"/>
        <v/>
      </c>
      <c r="BK138" s="211" t="str">
        <f t="shared" si="34"/>
        <v/>
      </c>
      <c r="BL138" s="211" t="str">
        <f>IF(C138="","",IF(AND(フラグ管理用!AK138="予算区分_地単_通常",フラグ管理用!AF138&gt;4),"error",IF(AND(フラグ管理用!AK138="予算区分_地単_協力金等",フラグ管理用!AF138&gt;9),"error",IF(AND(フラグ管理用!AK138="予算区分_補助",フラグ管理用!AF138&lt;9),"error",""))))</f>
        <v/>
      </c>
      <c r="BM138" s="241" t="str">
        <f>フラグ管理用!AO138</f>
        <v/>
      </c>
    </row>
    <row r="139" spans="1:65" x14ac:dyDescent="0.15">
      <c r="A139" s="84">
        <v>118</v>
      </c>
      <c r="B139" s="285"/>
      <c r="C139" s="61"/>
      <c r="D139" s="61"/>
      <c r="E139" s="62"/>
      <c r="F139" s="146" t="str">
        <f>IF(C139="補",VLOOKUP(E139,'事業名一覧 '!$A$3:$C$55,3,FALSE),"")</f>
        <v/>
      </c>
      <c r="G139" s="63"/>
      <c r="H139" s="154"/>
      <c r="I139" s="63"/>
      <c r="J139" s="63"/>
      <c r="K139" s="63"/>
      <c r="L139" s="62"/>
      <c r="M139" s="99" t="str">
        <f t="shared" si="19"/>
        <v/>
      </c>
      <c r="N139" s="99" t="str">
        <f t="shared" si="35"/>
        <v/>
      </c>
      <c r="O139" s="65"/>
      <c r="P139" s="65"/>
      <c r="Q139" s="65"/>
      <c r="R139" s="65"/>
      <c r="S139" s="65"/>
      <c r="T139" s="65"/>
      <c r="U139" s="62"/>
      <c r="V139" s="63"/>
      <c r="W139" s="63"/>
      <c r="X139" s="63"/>
      <c r="Y139" s="61"/>
      <c r="Z139" s="61"/>
      <c r="AA139" s="61"/>
      <c r="AB139" s="230"/>
      <c r="AC139" s="230"/>
      <c r="AD139" s="62"/>
      <c r="AE139" s="62"/>
      <c r="AF139" s="301"/>
      <c r="AG139" s="165"/>
      <c r="AH139" s="274"/>
      <c r="AI139" s="226"/>
      <c r="AJ139" s="293" t="str">
        <f t="shared" si="20"/>
        <v/>
      </c>
      <c r="AK139" s="297" t="str">
        <f>IF(C139="","",IF(AND(フラグ管理用!B139=2,O139&gt;0),"error",IF(AND(フラグ管理用!B139=1,SUM(P139:R139)&gt;0),"error","")))</f>
        <v/>
      </c>
      <c r="AL139" s="289" t="str">
        <f t="shared" si="21"/>
        <v/>
      </c>
      <c r="AM139" s="235" t="str">
        <f t="shared" si="22"/>
        <v/>
      </c>
      <c r="AN139" s="211" t="str">
        <f>IF(C139="","",IF(フラグ管理用!AP139=1,"",IF(AND(フラグ管理用!C139=1,フラグ管理用!G139=1),"",IF(AND(フラグ管理用!C139=2,フラグ管理用!D139=1,フラグ管理用!G139=1),"",IF(AND(フラグ管理用!C139=2,フラグ管理用!D139=2),"","error")))))</f>
        <v/>
      </c>
      <c r="AO139" s="240" t="str">
        <f t="shared" si="23"/>
        <v/>
      </c>
      <c r="AP139" s="240" t="str">
        <f t="shared" si="24"/>
        <v/>
      </c>
      <c r="AQ139" s="240" t="str">
        <f>IF(C139="","",IF(AND(フラグ管理用!B139=1,フラグ管理用!I139&gt;0),"",IF(AND(フラグ管理用!B139=2,フラグ管理用!I139&gt;14),"","error")))</f>
        <v/>
      </c>
      <c r="AR139" s="240" t="str">
        <f>IF(C139="","",IF(PRODUCT(フラグ管理用!H139:J139)=0,"error",""))</f>
        <v/>
      </c>
      <c r="AS139" s="240" t="str">
        <f t="shared" si="25"/>
        <v/>
      </c>
      <c r="AT139" s="240" t="str">
        <f>IF(C139="","",IF(AND(フラグ管理用!G139=1,フラグ管理用!K139=1),"",IF(AND(フラグ管理用!G139=2,フラグ管理用!K139&gt;1),"","error")))</f>
        <v/>
      </c>
      <c r="AU139" s="240" t="str">
        <f>IF(C139="","",IF(AND(フラグ管理用!K139=10,ISBLANK(L139)=FALSE),"",IF(AND(フラグ管理用!K139&lt;10,ISBLANK(L139)=TRUE),"","error")))</f>
        <v/>
      </c>
      <c r="AV139" s="211" t="str">
        <f t="shared" si="26"/>
        <v/>
      </c>
      <c r="AW139" s="211" t="str">
        <f t="shared" si="27"/>
        <v/>
      </c>
      <c r="AX139" s="211" t="str">
        <f>IF(C139="","",IF(AND(フラグ管理用!D139=2,フラグ管理用!G139=1),IF(Q139&lt;&gt;0,"error",""),""))</f>
        <v/>
      </c>
      <c r="AY139" s="211" t="str">
        <f>IF(C139="","",IF(フラグ管理用!G139=2,IF(OR(O139&lt;&gt;0,P139&lt;&gt;0,R139&lt;&gt;0),"error",""),""))</f>
        <v/>
      </c>
      <c r="AZ139" s="211" t="str">
        <f t="shared" si="28"/>
        <v/>
      </c>
      <c r="BA139" s="211" t="str">
        <f t="shared" si="29"/>
        <v/>
      </c>
      <c r="BB139" s="211" t="str">
        <f t="shared" si="30"/>
        <v/>
      </c>
      <c r="BC139" s="211" t="str">
        <f>IF(C139="","",IF(フラグ管理用!Y139=2,IF(AND(フラグ管理用!C139=2,フラグ管理用!V139=1),"","error"),""))</f>
        <v/>
      </c>
      <c r="BD139" s="211" t="str">
        <f t="shared" si="31"/>
        <v/>
      </c>
      <c r="BE139" s="211" t="str">
        <f>IF(C139="","",IF(フラグ管理用!Z139=30,"error",IF(AND(フラグ管理用!AI139="事業始期_通常",フラグ管理用!Z139&lt;18),"error",IF(AND(フラグ管理用!AI139="事業始期_補助",フラグ管理用!Z139&lt;15),"error",""))))</f>
        <v/>
      </c>
      <c r="BF139" s="211" t="str">
        <f t="shared" si="32"/>
        <v/>
      </c>
      <c r="BG139" s="211" t="str">
        <f>IF(C139="","",IF(AND(フラグ管理用!AJ139="事業終期_通常",OR(フラグ管理用!AA139&lt;18,フラグ管理用!AA139&gt;29)),"error",IF(AND(フラグ管理用!AJ139="事業終期_R3基金・R4",フラグ管理用!AA139&lt;18),"error","")))</f>
        <v/>
      </c>
      <c r="BH139" s="211" t="str">
        <f>IF(C139="","",IF(VLOOKUP(Z139,―!$X$2:$Y$31,2,FALSE)&lt;=VLOOKUP(AA139,―!$X$2:$Y$31,2,FALSE),"","error"))</f>
        <v/>
      </c>
      <c r="BI139" s="211" t="str">
        <f t="shared" si="33"/>
        <v/>
      </c>
      <c r="BJ139" s="211" t="str">
        <f t="shared" si="36"/>
        <v/>
      </c>
      <c r="BK139" s="211" t="str">
        <f t="shared" si="34"/>
        <v/>
      </c>
      <c r="BL139" s="211" t="str">
        <f>IF(C139="","",IF(AND(フラグ管理用!AK139="予算区分_地単_通常",フラグ管理用!AF139&gt;4),"error",IF(AND(フラグ管理用!AK139="予算区分_地単_協力金等",フラグ管理用!AF139&gt;9),"error",IF(AND(フラグ管理用!AK139="予算区分_補助",フラグ管理用!AF139&lt;9),"error",""))))</f>
        <v/>
      </c>
      <c r="BM139" s="241" t="str">
        <f>フラグ管理用!AO139</f>
        <v/>
      </c>
    </row>
    <row r="140" spans="1:65" x14ac:dyDescent="0.15">
      <c r="A140" s="84">
        <v>119</v>
      </c>
      <c r="B140" s="285"/>
      <c r="C140" s="61"/>
      <c r="D140" s="61"/>
      <c r="E140" s="62"/>
      <c r="F140" s="146" t="str">
        <f>IF(C140="補",VLOOKUP(E140,'事業名一覧 '!$A$3:$C$55,3,FALSE),"")</f>
        <v/>
      </c>
      <c r="G140" s="63"/>
      <c r="H140" s="154"/>
      <c r="I140" s="63"/>
      <c r="J140" s="63"/>
      <c r="K140" s="63"/>
      <c r="L140" s="62"/>
      <c r="M140" s="99" t="str">
        <f t="shared" si="19"/>
        <v/>
      </c>
      <c r="N140" s="99" t="str">
        <f t="shared" si="35"/>
        <v/>
      </c>
      <c r="O140" s="65"/>
      <c r="P140" s="65"/>
      <c r="Q140" s="65"/>
      <c r="R140" s="65"/>
      <c r="S140" s="65"/>
      <c r="T140" s="65"/>
      <c r="U140" s="62"/>
      <c r="V140" s="63"/>
      <c r="W140" s="63"/>
      <c r="X140" s="63"/>
      <c r="Y140" s="61"/>
      <c r="Z140" s="61"/>
      <c r="AA140" s="61"/>
      <c r="AB140" s="230"/>
      <c r="AC140" s="230"/>
      <c r="AD140" s="62"/>
      <c r="AE140" s="62"/>
      <c r="AF140" s="301"/>
      <c r="AG140" s="165"/>
      <c r="AH140" s="274"/>
      <c r="AI140" s="226"/>
      <c r="AJ140" s="293" t="str">
        <f t="shared" si="20"/>
        <v/>
      </c>
      <c r="AK140" s="297" t="str">
        <f>IF(C140="","",IF(AND(フラグ管理用!B140=2,O140&gt;0),"error",IF(AND(フラグ管理用!B140=1,SUM(P140:R140)&gt;0),"error","")))</f>
        <v/>
      </c>
      <c r="AL140" s="289" t="str">
        <f t="shared" si="21"/>
        <v/>
      </c>
      <c r="AM140" s="235" t="str">
        <f t="shared" si="22"/>
        <v/>
      </c>
      <c r="AN140" s="211" t="str">
        <f>IF(C140="","",IF(フラグ管理用!AP140=1,"",IF(AND(フラグ管理用!C140=1,フラグ管理用!G140=1),"",IF(AND(フラグ管理用!C140=2,フラグ管理用!D140=1,フラグ管理用!G140=1),"",IF(AND(フラグ管理用!C140=2,フラグ管理用!D140=2),"","error")))))</f>
        <v/>
      </c>
      <c r="AO140" s="240" t="str">
        <f t="shared" si="23"/>
        <v/>
      </c>
      <c r="AP140" s="240" t="str">
        <f t="shared" si="24"/>
        <v/>
      </c>
      <c r="AQ140" s="240" t="str">
        <f>IF(C140="","",IF(AND(フラグ管理用!B140=1,フラグ管理用!I140&gt;0),"",IF(AND(フラグ管理用!B140=2,フラグ管理用!I140&gt;14),"","error")))</f>
        <v/>
      </c>
      <c r="AR140" s="240" t="str">
        <f>IF(C140="","",IF(PRODUCT(フラグ管理用!H140:J140)=0,"error",""))</f>
        <v/>
      </c>
      <c r="AS140" s="240" t="str">
        <f t="shared" si="25"/>
        <v/>
      </c>
      <c r="AT140" s="240" t="str">
        <f>IF(C140="","",IF(AND(フラグ管理用!G140=1,フラグ管理用!K140=1),"",IF(AND(フラグ管理用!G140=2,フラグ管理用!K140&gt;1),"","error")))</f>
        <v/>
      </c>
      <c r="AU140" s="240" t="str">
        <f>IF(C140="","",IF(AND(フラグ管理用!K140=10,ISBLANK(L140)=FALSE),"",IF(AND(フラグ管理用!K140&lt;10,ISBLANK(L140)=TRUE),"","error")))</f>
        <v/>
      </c>
      <c r="AV140" s="211" t="str">
        <f t="shared" si="26"/>
        <v/>
      </c>
      <c r="AW140" s="211" t="str">
        <f t="shared" si="27"/>
        <v/>
      </c>
      <c r="AX140" s="211" t="str">
        <f>IF(C140="","",IF(AND(フラグ管理用!D140=2,フラグ管理用!G140=1),IF(Q140&lt;&gt;0,"error",""),""))</f>
        <v/>
      </c>
      <c r="AY140" s="211" t="str">
        <f>IF(C140="","",IF(フラグ管理用!G140=2,IF(OR(O140&lt;&gt;0,P140&lt;&gt;0,R140&lt;&gt;0),"error",""),""))</f>
        <v/>
      </c>
      <c r="AZ140" s="211" t="str">
        <f t="shared" si="28"/>
        <v/>
      </c>
      <c r="BA140" s="211" t="str">
        <f t="shared" si="29"/>
        <v/>
      </c>
      <c r="BB140" s="211" t="str">
        <f t="shared" si="30"/>
        <v/>
      </c>
      <c r="BC140" s="211" t="str">
        <f>IF(C140="","",IF(フラグ管理用!Y140=2,IF(AND(フラグ管理用!C140=2,フラグ管理用!V140=1),"","error"),""))</f>
        <v/>
      </c>
      <c r="BD140" s="211" t="str">
        <f t="shared" si="31"/>
        <v/>
      </c>
      <c r="BE140" s="211" t="str">
        <f>IF(C140="","",IF(フラグ管理用!Z140=30,"error",IF(AND(フラグ管理用!AI140="事業始期_通常",フラグ管理用!Z140&lt;18),"error",IF(AND(フラグ管理用!AI140="事業始期_補助",フラグ管理用!Z140&lt;15),"error",""))))</f>
        <v/>
      </c>
      <c r="BF140" s="211" t="str">
        <f t="shared" si="32"/>
        <v/>
      </c>
      <c r="BG140" s="211" t="str">
        <f>IF(C140="","",IF(AND(フラグ管理用!AJ140="事業終期_通常",OR(フラグ管理用!AA140&lt;18,フラグ管理用!AA140&gt;29)),"error",IF(AND(フラグ管理用!AJ140="事業終期_R3基金・R4",フラグ管理用!AA140&lt;18),"error","")))</f>
        <v/>
      </c>
      <c r="BH140" s="211" t="str">
        <f>IF(C140="","",IF(VLOOKUP(Z140,―!$X$2:$Y$31,2,FALSE)&lt;=VLOOKUP(AA140,―!$X$2:$Y$31,2,FALSE),"","error"))</f>
        <v/>
      </c>
      <c r="BI140" s="211" t="str">
        <f t="shared" si="33"/>
        <v/>
      </c>
      <c r="BJ140" s="211" t="str">
        <f t="shared" si="36"/>
        <v/>
      </c>
      <c r="BK140" s="211" t="str">
        <f t="shared" si="34"/>
        <v/>
      </c>
      <c r="BL140" s="211" t="str">
        <f>IF(C140="","",IF(AND(フラグ管理用!AK140="予算区分_地単_通常",フラグ管理用!AF140&gt;4),"error",IF(AND(フラグ管理用!AK140="予算区分_地単_協力金等",フラグ管理用!AF140&gt;9),"error",IF(AND(フラグ管理用!AK140="予算区分_補助",フラグ管理用!AF140&lt;9),"error",""))))</f>
        <v/>
      </c>
      <c r="BM140" s="241" t="str">
        <f>フラグ管理用!AO140</f>
        <v/>
      </c>
    </row>
    <row r="141" spans="1:65" x14ac:dyDescent="0.15">
      <c r="A141" s="84">
        <v>120</v>
      </c>
      <c r="B141" s="285"/>
      <c r="C141" s="61"/>
      <c r="D141" s="61"/>
      <c r="E141" s="62"/>
      <c r="F141" s="146" t="str">
        <f>IF(C141="補",VLOOKUP(E141,'事業名一覧 '!$A$3:$C$55,3,FALSE),"")</f>
        <v/>
      </c>
      <c r="G141" s="63"/>
      <c r="H141" s="154"/>
      <c r="I141" s="63"/>
      <c r="J141" s="63"/>
      <c r="K141" s="63"/>
      <c r="L141" s="62"/>
      <c r="M141" s="99" t="str">
        <f t="shared" si="19"/>
        <v/>
      </c>
      <c r="N141" s="99" t="str">
        <f t="shared" si="35"/>
        <v/>
      </c>
      <c r="O141" s="65"/>
      <c r="P141" s="65"/>
      <c r="Q141" s="65"/>
      <c r="R141" s="65"/>
      <c r="S141" s="65"/>
      <c r="T141" s="65"/>
      <c r="U141" s="62"/>
      <c r="V141" s="63"/>
      <c r="W141" s="63"/>
      <c r="X141" s="63"/>
      <c r="Y141" s="61"/>
      <c r="Z141" s="61"/>
      <c r="AA141" s="61"/>
      <c r="AB141" s="230"/>
      <c r="AC141" s="230"/>
      <c r="AD141" s="62"/>
      <c r="AE141" s="62"/>
      <c r="AF141" s="301"/>
      <c r="AG141" s="165"/>
      <c r="AH141" s="274"/>
      <c r="AI141" s="226"/>
      <c r="AJ141" s="293" t="str">
        <f t="shared" si="20"/>
        <v/>
      </c>
      <c r="AK141" s="297" t="str">
        <f>IF(C141="","",IF(AND(フラグ管理用!B141=2,O141&gt;0),"error",IF(AND(フラグ管理用!B141=1,SUM(P141:R141)&gt;0),"error","")))</f>
        <v/>
      </c>
      <c r="AL141" s="289" t="str">
        <f t="shared" si="21"/>
        <v/>
      </c>
      <c r="AM141" s="235" t="str">
        <f t="shared" si="22"/>
        <v/>
      </c>
      <c r="AN141" s="211" t="str">
        <f>IF(C141="","",IF(フラグ管理用!AP141=1,"",IF(AND(フラグ管理用!C141=1,フラグ管理用!G141=1),"",IF(AND(フラグ管理用!C141=2,フラグ管理用!D141=1,フラグ管理用!G141=1),"",IF(AND(フラグ管理用!C141=2,フラグ管理用!D141=2),"","error")))))</f>
        <v/>
      </c>
      <c r="AO141" s="240" t="str">
        <f t="shared" si="23"/>
        <v/>
      </c>
      <c r="AP141" s="240" t="str">
        <f t="shared" si="24"/>
        <v/>
      </c>
      <c r="AQ141" s="240" t="str">
        <f>IF(C141="","",IF(AND(フラグ管理用!B141=1,フラグ管理用!I141&gt;0),"",IF(AND(フラグ管理用!B141=2,フラグ管理用!I141&gt;14),"","error")))</f>
        <v/>
      </c>
      <c r="AR141" s="240" t="str">
        <f>IF(C141="","",IF(PRODUCT(フラグ管理用!H141:J141)=0,"error",""))</f>
        <v/>
      </c>
      <c r="AS141" s="240" t="str">
        <f t="shared" si="25"/>
        <v/>
      </c>
      <c r="AT141" s="240" t="str">
        <f>IF(C141="","",IF(AND(フラグ管理用!G141=1,フラグ管理用!K141=1),"",IF(AND(フラグ管理用!G141=2,フラグ管理用!K141&gt;1),"","error")))</f>
        <v/>
      </c>
      <c r="AU141" s="240" t="str">
        <f>IF(C141="","",IF(AND(フラグ管理用!K141=10,ISBLANK(L141)=FALSE),"",IF(AND(フラグ管理用!K141&lt;10,ISBLANK(L141)=TRUE),"","error")))</f>
        <v/>
      </c>
      <c r="AV141" s="211" t="str">
        <f t="shared" si="26"/>
        <v/>
      </c>
      <c r="AW141" s="211" t="str">
        <f t="shared" si="27"/>
        <v/>
      </c>
      <c r="AX141" s="211" t="str">
        <f>IF(C141="","",IF(AND(フラグ管理用!D141=2,フラグ管理用!G141=1),IF(Q141&lt;&gt;0,"error",""),""))</f>
        <v/>
      </c>
      <c r="AY141" s="211" t="str">
        <f>IF(C141="","",IF(フラグ管理用!G141=2,IF(OR(O141&lt;&gt;0,P141&lt;&gt;0,R141&lt;&gt;0),"error",""),""))</f>
        <v/>
      </c>
      <c r="AZ141" s="211" t="str">
        <f t="shared" si="28"/>
        <v/>
      </c>
      <c r="BA141" s="211" t="str">
        <f t="shared" si="29"/>
        <v/>
      </c>
      <c r="BB141" s="211" t="str">
        <f t="shared" si="30"/>
        <v/>
      </c>
      <c r="BC141" s="211" t="str">
        <f>IF(C141="","",IF(フラグ管理用!Y141=2,IF(AND(フラグ管理用!C141=2,フラグ管理用!V141=1),"","error"),""))</f>
        <v/>
      </c>
      <c r="BD141" s="211" t="str">
        <f t="shared" si="31"/>
        <v/>
      </c>
      <c r="BE141" s="211" t="str">
        <f>IF(C141="","",IF(フラグ管理用!Z141=30,"error",IF(AND(フラグ管理用!AI141="事業始期_通常",フラグ管理用!Z141&lt;18),"error",IF(AND(フラグ管理用!AI141="事業始期_補助",フラグ管理用!Z141&lt;15),"error",""))))</f>
        <v/>
      </c>
      <c r="BF141" s="211" t="str">
        <f t="shared" si="32"/>
        <v/>
      </c>
      <c r="BG141" s="211" t="str">
        <f>IF(C141="","",IF(AND(フラグ管理用!AJ141="事業終期_通常",OR(フラグ管理用!AA141&lt;18,フラグ管理用!AA141&gt;29)),"error",IF(AND(フラグ管理用!AJ141="事業終期_R3基金・R4",フラグ管理用!AA141&lt;18),"error","")))</f>
        <v/>
      </c>
      <c r="BH141" s="211" t="str">
        <f>IF(C141="","",IF(VLOOKUP(Z141,―!$X$2:$Y$31,2,FALSE)&lt;=VLOOKUP(AA141,―!$X$2:$Y$31,2,FALSE),"","error"))</f>
        <v/>
      </c>
      <c r="BI141" s="211" t="str">
        <f t="shared" si="33"/>
        <v/>
      </c>
      <c r="BJ141" s="211" t="str">
        <f t="shared" si="36"/>
        <v/>
      </c>
      <c r="BK141" s="211" t="str">
        <f t="shared" si="34"/>
        <v/>
      </c>
      <c r="BL141" s="211" t="str">
        <f>IF(C141="","",IF(AND(フラグ管理用!AK141="予算区分_地単_通常",フラグ管理用!AF141&gt;4),"error",IF(AND(フラグ管理用!AK141="予算区分_地単_協力金等",フラグ管理用!AF141&gt;9),"error",IF(AND(フラグ管理用!AK141="予算区分_補助",フラグ管理用!AF141&lt;9),"error",""))))</f>
        <v/>
      </c>
      <c r="BM141" s="241" t="str">
        <f>フラグ管理用!AO141</f>
        <v/>
      </c>
    </row>
    <row r="142" spans="1:65" x14ac:dyDescent="0.15">
      <c r="A142" s="84">
        <v>121</v>
      </c>
      <c r="B142" s="285"/>
      <c r="C142" s="61"/>
      <c r="D142" s="61"/>
      <c r="E142" s="62"/>
      <c r="F142" s="146" t="str">
        <f>IF(C142="補",VLOOKUP(E142,'事業名一覧 '!$A$3:$C$55,3,FALSE),"")</f>
        <v/>
      </c>
      <c r="G142" s="63"/>
      <c r="H142" s="154"/>
      <c r="I142" s="63"/>
      <c r="J142" s="63"/>
      <c r="K142" s="63"/>
      <c r="L142" s="62"/>
      <c r="M142" s="99" t="str">
        <f t="shared" si="19"/>
        <v/>
      </c>
      <c r="N142" s="99" t="str">
        <f t="shared" si="35"/>
        <v/>
      </c>
      <c r="O142" s="65"/>
      <c r="P142" s="65"/>
      <c r="Q142" s="65"/>
      <c r="R142" s="65"/>
      <c r="S142" s="65"/>
      <c r="T142" s="65"/>
      <c r="U142" s="62"/>
      <c r="V142" s="63"/>
      <c r="W142" s="63"/>
      <c r="X142" s="63"/>
      <c r="Y142" s="61"/>
      <c r="Z142" s="61"/>
      <c r="AA142" s="61"/>
      <c r="AB142" s="230"/>
      <c r="AC142" s="230"/>
      <c r="AD142" s="62"/>
      <c r="AE142" s="62"/>
      <c r="AF142" s="301"/>
      <c r="AG142" s="165"/>
      <c r="AH142" s="274"/>
      <c r="AI142" s="226"/>
      <c r="AJ142" s="293" t="str">
        <f t="shared" si="20"/>
        <v/>
      </c>
      <c r="AK142" s="297" t="str">
        <f>IF(C142="","",IF(AND(フラグ管理用!B142=2,O142&gt;0),"error",IF(AND(フラグ管理用!B142=1,SUM(P142:R142)&gt;0),"error","")))</f>
        <v/>
      </c>
      <c r="AL142" s="289" t="str">
        <f t="shared" si="21"/>
        <v/>
      </c>
      <c r="AM142" s="235" t="str">
        <f t="shared" si="22"/>
        <v/>
      </c>
      <c r="AN142" s="211" t="str">
        <f>IF(C142="","",IF(フラグ管理用!AP142=1,"",IF(AND(フラグ管理用!C142=1,フラグ管理用!G142=1),"",IF(AND(フラグ管理用!C142=2,フラグ管理用!D142=1,フラグ管理用!G142=1),"",IF(AND(フラグ管理用!C142=2,フラグ管理用!D142=2),"","error")))))</f>
        <v/>
      </c>
      <c r="AO142" s="240" t="str">
        <f t="shared" si="23"/>
        <v/>
      </c>
      <c r="AP142" s="240" t="str">
        <f t="shared" si="24"/>
        <v/>
      </c>
      <c r="AQ142" s="240" t="str">
        <f>IF(C142="","",IF(AND(フラグ管理用!B142=1,フラグ管理用!I142&gt;0),"",IF(AND(フラグ管理用!B142=2,フラグ管理用!I142&gt;14),"","error")))</f>
        <v/>
      </c>
      <c r="AR142" s="240" t="str">
        <f>IF(C142="","",IF(PRODUCT(フラグ管理用!H142:J142)=0,"error",""))</f>
        <v/>
      </c>
      <c r="AS142" s="240" t="str">
        <f t="shared" si="25"/>
        <v/>
      </c>
      <c r="AT142" s="240" t="str">
        <f>IF(C142="","",IF(AND(フラグ管理用!G142=1,フラグ管理用!K142=1),"",IF(AND(フラグ管理用!G142=2,フラグ管理用!K142&gt;1),"","error")))</f>
        <v/>
      </c>
      <c r="AU142" s="240" t="str">
        <f>IF(C142="","",IF(AND(フラグ管理用!K142=10,ISBLANK(L142)=FALSE),"",IF(AND(フラグ管理用!K142&lt;10,ISBLANK(L142)=TRUE),"","error")))</f>
        <v/>
      </c>
      <c r="AV142" s="211" t="str">
        <f t="shared" si="26"/>
        <v/>
      </c>
      <c r="AW142" s="211" t="str">
        <f t="shared" si="27"/>
        <v/>
      </c>
      <c r="AX142" s="211" t="str">
        <f>IF(C142="","",IF(AND(フラグ管理用!D142=2,フラグ管理用!G142=1),IF(Q142&lt;&gt;0,"error",""),""))</f>
        <v/>
      </c>
      <c r="AY142" s="211" t="str">
        <f>IF(C142="","",IF(フラグ管理用!G142=2,IF(OR(O142&lt;&gt;0,P142&lt;&gt;0,R142&lt;&gt;0),"error",""),""))</f>
        <v/>
      </c>
      <c r="AZ142" s="211" t="str">
        <f t="shared" si="28"/>
        <v/>
      </c>
      <c r="BA142" s="211" t="str">
        <f t="shared" si="29"/>
        <v/>
      </c>
      <c r="BB142" s="211" t="str">
        <f t="shared" si="30"/>
        <v/>
      </c>
      <c r="BC142" s="211" t="str">
        <f>IF(C142="","",IF(フラグ管理用!Y142=2,IF(AND(フラグ管理用!C142=2,フラグ管理用!V142=1),"","error"),""))</f>
        <v/>
      </c>
      <c r="BD142" s="211" t="str">
        <f t="shared" si="31"/>
        <v/>
      </c>
      <c r="BE142" s="211" t="str">
        <f>IF(C142="","",IF(フラグ管理用!Z142=30,"error",IF(AND(フラグ管理用!AI142="事業始期_通常",フラグ管理用!Z142&lt;18),"error",IF(AND(フラグ管理用!AI142="事業始期_補助",フラグ管理用!Z142&lt;15),"error",""))))</f>
        <v/>
      </c>
      <c r="BF142" s="211" t="str">
        <f t="shared" si="32"/>
        <v/>
      </c>
      <c r="BG142" s="211" t="str">
        <f>IF(C142="","",IF(AND(フラグ管理用!AJ142="事業終期_通常",OR(フラグ管理用!AA142&lt;18,フラグ管理用!AA142&gt;29)),"error",IF(AND(フラグ管理用!AJ142="事業終期_R3基金・R4",フラグ管理用!AA142&lt;18),"error","")))</f>
        <v/>
      </c>
      <c r="BH142" s="211" t="str">
        <f>IF(C142="","",IF(VLOOKUP(Z142,―!$X$2:$Y$31,2,FALSE)&lt;=VLOOKUP(AA142,―!$X$2:$Y$31,2,FALSE),"","error"))</f>
        <v/>
      </c>
      <c r="BI142" s="211" t="str">
        <f t="shared" si="33"/>
        <v/>
      </c>
      <c r="BJ142" s="211" t="str">
        <f t="shared" si="36"/>
        <v/>
      </c>
      <c r="BK142" s="211" t="str">
        <f t="shared" si="34"/>
        <v/>
      </c>
      <c r="BL142" s="211" t="str">
        <f>IF(C142="","",IF(AND(フラグ管理用!AK142="予算区分_地単_通常",フラグ管理用!AF142&gt;4),"error",IF(AND(フラグ管理用!AK142="予算区分_地単_協力金等",フラグ管理用!AF142&gt;9),"error",IF(AND(フラグ管理用!AK142="予算区分_補助",フラグ管理用!AF142&lt;9),"error",""))))</f>
        <v/>
      </c>
      <c r="BM142" s="241" t="str">
        <f>フラグ管理用!AO142</f>
        <v/>
      </c>
    </row>
    <row r="143" spans="1:65" x14ac:dyDescent="0.15">
      <c r="A143" s="84">
        <v>122</v>
      </c>
      <c r="B143" s="285"/>
      <c r="C143" s="61"/>
      <c r="D143" s="61"/>
      <c r="E143" s="62"/>
      <c r="F143" s="146" t="str">
        <f>IF(C143="補",VLOOKUP(E143,'事業名一覧 '!$A$3:$C$55,3,FALSE),"")</f>
        <v/>
      </c>
      <c r="G143" s="63"/>
      <c r="H143" s="154"/>
      <c r="I143" s="63"/>
      <c r="J143" s="63"/>
      <c r="K143" s="63"/>
      <c r="L143" s="62"/>
      <c r="M143" s="99" t="str">
        <f t="shared" si="19"/>
        <v/>
      </c>
      <c r="N143" s="99" t="str">
        <f t="shared" si="35"/>
        <v/>
      </c>
      <c r="O143" s="65"/>
      <c r="P143" s="65"/>
      <c r="Q143" s="65"/>
      <c r="R143" s="65"/>
      <c r="S143" s="65"/>
      <c r="T143" s="65"/>
      <c r="U143" s="62"/>
      <c r="V143" s="63"/>
      <c r="W143" s="63"/>
      <c r="X143" s="63"/>
      <c r="Y143" s="61"/>
      <c r="Z143" s="61"/>
      <c r="AA143" s="61"/>
      <c r="AB143" s="230"/>
      <c r="AC143" s="230"/>
      <c r="AD143" s="62"/>
      <c r="AE143" s="62"/>
      <c r="AF143" s="301"/>
      <c r="AG143" s="165"/>
      <c r="AH143" s="274"/>
      <c r="AI143" s="226"/>
      <c r="AJ143" s="293" t="str">
        <f t="shared" si="20"/>
        <v/>
      </c>
      <c r="AK143" s="297" t="str">
        <f>IF(C143="","",IF(AND(フラグ管理用!B143=2,O143&gt;0),"error",IF(AND(フラグ管理用!B143=1,SUM(P143:R143)&gt;0),"error","")))</f>
        <v/>
      </c>
      <c r="AL143" s="289" t="str">
        <f t="shared" si="21"/>
        <v/>
      </c>
      <c r="AM143" s="235" t="str">
        <f t="shared" si="22"/>
        <v/>
      </c>
      <c r="AN143" s="211" t="str">
        <f>IF(C143="","",IF(フラグ管理用!AP143=1,"",IF(AND(フラグ管理用!C143=1,フラグ管理用!G143=1),"",IF(AND(フラグ管理用!C143=2,フラグ管理用!D143=1,フラグ管理用!G143=1),"",IF(AND(フラグ管理用!C143=2,フラグ管理用!D143=2),"","error")))))</f>
        <v/>
      </c>
      <c r="AO143" s="240" t="str">
        <f t="shared" si="23"/>
        <v/>
      </c>
      <c r="AP143" s="240" t="str">
        <f t="shared" si="24"/>
        <v/>
      </c>
      <c r="AQ143" s="240" t="str">
        <f>IF(C143="","",IF(AND(フラグ管理用!B143=1,フラグ管理用!I143&gt;0),"",IF(AND(フラグ管理用!B143=2,フラグ管理用!I143&gt;14),"","error")))</f>
        <v/>
      </c>
      <c r="AR143" s="240" t="str">
        <f>IF(C143="","",IF(PRODUCT(フラグ管理用!H143:J143)=0,"error",""))</f>
        <v/>
      </c>
      <c r="AS143" s="240" t="str">
        <f t="shared" si="25"/>
        <v/>
      </c>
      <c r="AT143" s="240" t="str">
        <f>IF(C143="","",IF(AND(フラグ管理用!G143=1,フラグ管理用!K143=1),"",IF(AND(フラグ管理用!G143=2,フラグ管理用!K143&gt;1),"","error")))</f>
        <v/>
      </c>
      <c r="AU143" s="240" t="str">
        <f>IF(C143="","",IF(AND(フラグ管理用!K143=10,ISBLANK(L143)=FALSE),"",IF(AND(フラグ管理用!K143&lt;10,ISBLANK(L143)=TRUE),"","error")))</f>
        <v/>
      </c>
      <c r="AV143" s="211" t="str">
        <f t="shared" si="26"/>
        <v/>
      </c>
      <c r="AW143" s="211" t="str">
        <f t="shared" si="27"/>
        <v/>
      </c>
      <c r="AX143" s="211" t="str">
        <f>IF(C143="","",IF(AND(フラグ管理用!D143=2,フラグ管理用!G143=1),IF(Q143&lt;&gt;0,"error",""),""))</f>
        <v/>
      </c>
      <c r="AY143" s="211" t="str">
        <f>IF(C143="","",IF(フラグ管理用!G143=2,IF(OR(O143&lt;&gt;0,P143&lt;&gt;0,R143&lt;&gt;0),"error",""),""))</f>
        <v/>
      </c>
      <c r="AZ143" s="211" t="str">
        <f t="shared" si="28"/>
        <v/>
      </c>
      <c r="BA143" s="211" t="str">
        <f t="shared" si="29"/>
        <v/>
      </c>
      <c r="BB143" s="211" t="str">
        <f t="shared" si="30"/>
        <v/>
      </c>
      <c r="BC143" s="211" t="str">
        <f>IF(C143="","",IF(フラグ管理用!Y143=2,IF(AND(フラグ管理用!C143=2,フラグ管理用!V143=1),"","error"),""))</f>
        <v/>
      </c>
      <c r="BD143" s="211" t="str">
        <f t="shared" si="31"/>
        <v/>
      </c>
      <c r="BE143" s="211" t="str">
        <f>IF(C143="","",IF(フラグ管理用!Z143=30,"error",IF(AND(フラグ管理用!AI143="事業始期_通常",フラグ管理用!Z143&lt;18),"error",IF(AND(フラグ管理用!AI143="事業始期_補助",フラグ管理用!Z143&lt;15),"error",""))))</f>
        <v/>
      </c>
      <c r="BF143" s="211" t="str">
        <f t="shared" si="32"/>
        <v/>
      </c>
      <c r="BG143" s="211" t="str">
        <f>IF(C143="","",IF(AND(フラグ管理用!AJ143="事業終期_通常",OR(フラグ管理用!AA143&lt;18,フラグ管理用!AA143&gt;29)),"error",IF(AND(フラグ管理用!AJ143="事業終期_R3基金・R4",フラグ管理用!AA143&lt;18),"error","")))</f>
        <v/>
      </c>
      <c r="BH143" s="211" t="str">
        <f>IF(C143="","",IF(VLOOKUP(Z143,―!$X$2:$Y$31,2,FALSE)&lt;=VLOOKUP(AA143,―!$X$2:$Y$31,2,FALSE),"","error"))</f>
        <v/>
      </c>
      <c r="BI143" s="211" t="str">
        <f t="shared" si="33"/>
        <v/>
      </c>
      <c r="BJ143" s="211" t="str">
        <f t="shared" si="36"/>
        <v/>
      </c>
      <c r="BK143" s="211" t="str">
        <f t="shared" si="34"/>
        <v/>
      </c>
      <c r="BL143" s="211" t="str">
        <f>IF(C143="","",IF(AND(フラグ管理用!AK143="予算区分_地単_通常",フラグ管理用!AF143&gt;4),"error",IF(AND(フラグ管理用!AK143="予算区分_地単_協力金等",フラグ管理用!AF143&gt;9),"error",IF(AND(フラグ管理用!AK143="予算区分_補助",フラグ管理用!AF143&lt;9),"error",""))))</f>
        <v/>
      </c>
      <c r="BM143" s="241" t="str">
        <f>フラグ管理用!AO143</f>
        <v/>
      </c>
    </row>
    <row r="144" spans="1:65" x14ac:dyDescent="0.15">
      <c r="A144" s="84">
        <v>123</v>
      </c>
      <c r="B144" s="285"/>
      <c r="C144" s="61"/>
      <c r="D144" s="61"/>
      <c r="E144" s="62"/>
      <c r="F144" s="146" t="str">
        <f>IF(C144="補",VLOOKUP(E144,'事業名一覧 '!$A$3:$C$55,3,FALSE),"")</f>
        <v/>
      </c>
      <c r="G144" s="63"/>
      <c r="H144" s="154"/>
      <c r="I144" s="63"/>
      <c r="J144" s="63"/>
      <c r="K144" s="63"/>
      <c r="L144" s="62"/>
      <c r="M144" s="99" t="str">
        <f t="shared" si="19"/>
        <v/>
      </c>
      <c r="N144" s="99" t="str">
        <f t="shared" si="35"/>
        <v/>
      </c>
      <c r="O144" s="65"/>
      <c r="P144" s="65"/>
      <c r="Q144" s="65"/>
      <c r="R144" s="65"/>
      <c r="S144" s="65"/>
      <c r="T144" s="65"/>
      <c r="U144" s="62"/>
      <c r="V144" s="63"/>
      <c r="W144" s="63"/>
      <c r="X144" s="63"/>
      <c r="Y144" s="61"/>
      <c r="Z144" s="61"/>
      <c r="AA144" s="61"/>
      <c r="AB144" s="230"/>
      <c r="AC144" s="230"/>
      <c r="AD144" s="62"/>
      <c r="AE144" s="62"/>
      <c r="AF144" s="301"/>
      <c r="AG144" s="165"/>
      <c r="AH144" s="274"/>
      <c r="AI144" s="226"/>
      <c r="AJ144" s="293" t="str">
        <f t="shared" si="20"/>
        <v/>
      </c>
      <c r="AK144" s="297" t="str">
        <f>IF(C144="","",IF(AND(フラグ管理用!B144=2,O144&gt;0),"error",IF(AND(フラグ管理用!B144=1,SUM(P144:R144)&gt;0),"error","")))</f>
        <v/>
      </c>
      <c r="AL144" s="289" t="str">
        <f t="shared" si="21"/>
        <v/>
      </c>
      <c r="AM144" s="235" t="str">
        <f t="shared" si="22"/>
        <v/>
      </c>
      <c r="AN144" s="211" t="str">
        <f>IF(C144="","",IF(フラグ管理用!AP144=1,"",IF(AND(フラグ管理用!C144=1,フラグ管理用!G144=1),"",IF(AND(フラグ管理用!C144=2,フラグ管理用!D144=1,フラグ管理用!G144=1),"",IF(AND(フラグ管理用!C144=2,フラグ管理用!D144=2),"","error")))))</f>
        <v/>
      </c>
      <c r="AO144" s="240" t="str">
        <f t="shared" si="23"/>
        <v/>
      </c>
      <c r="AP144" s="240" t="str">
        <f t="shared" si="24"/>
        <v/>
      </c>
      <c r="AQ144" s="240" t="str">
        <f>IF(C144="","",IF(AND(フラグ管理用!B144=1,フラグ管理用!I144&gt;0),"",IF(AND(フラグ管理用!B144=2,フラグ管理用!I144&gt;14),"","error")))</f>
        <v/>
      </c>
      <c r="AR144" s="240" t="str">
        <f>IF(C144="","",IF(PRODUCT(フラグ管理用!H144:J144)=0,"error",""))</f>
        <v/>
      </c>
      <c r="AS144" s="240" t="str">
        <f t="shared" si="25"/>
        <v/>
      </c>
      <c r="AT144" s="240" t="str">
        <f>IF(C144="","",IF(AND(フラグ管理用!G144=1,フラグ管理用!K144=1),"",IF(AND(フラグ管理用!G144=2,フラグ管理用!K144&gt;1),"","error")))</f>
        <v/>
      </c>
      <c r="AU144" s="240" t="str">
        <f>IF(C144="","",IF(AND(フラグ管理用!K144=10,ISBLANK(L144)=FALSE),"",IF(AND(フラグ管理用!K144&lt;10,ISBLANK(L144)=TRUE),"","error")))</f>
        <v/>
      </c>
      <c r="AV144" s="211" t="str">
        <f t="shared" si="26"/>
        <v/>
      </c>
      <c r="AW144" s="211" t="str">
        <f t="shared" si="27"/>
        <v/>
      </c>
      <c r="AX144" s="211" t="str">
        <f>IF(C144="","",IF(AND(フラグ管理用!D144=2,フラグ管理用!G144=1),IF(Q144&lt;&gt;0,"error",""),""))</f>
        <v/>
      </c>
      <c r="AY144" s="211" t="str">
        <f>IF(C144="","",IF(フラグ管理用!G144=2,IF(OR(O144&lt;&gt;0,P144&lt;&gt;0,R144&lt;&gt;0),"error",""),""))</f>
        <v/>
      </c>
      <c r="AZ144" s="211" t="str">
        <f t="shared" si="28"/>
        <v/>
      </c>
      <c r="BA144" s="211" t="str">
        <f t="shared" si="29"/>
        <v/>
      </c>
      <c r="BB144" s="211" t="str">
        <f t="shared" si="30"/>
        <v/>
      </c>
      <c r="BC144" s="211" t="str">
        <f>IF(C144="","",IF(フラグ管理用!Y144=2,IF(AND(フラグ管理用!C144=2,フラグ管理用!V144=1),"","error"),""))</f>
        <v/>
      </c>
      <c r="BD144" s="211" t="str">
        <f t="shared" si="31"/>
        <v/>
      </c>
      <c r="BE144" s="211" t="str">
        <f>IF(C144="","",IF(フラグ管理用!Z144=30,"error",IF(AND(フラグ管理用!AI144="事業始期_通常",フラグ管理用!Z144&lt;18),"error",IF(AND(フラグ管理用!AI144="事業始期_補助",フラグ管理用!Z144&lt;15),"error",""))))</f>
        <v/>
      </c>
      <c r="BF144" s="211" t="str">
        <f t="shared" si="32"/>
        <v/>
      </c>
      <c r="BG144" s="211" t="str">
        <f>IF(C144="","",IF(AND(フラグ管理用!AJ144="事業終期_通常",OR(フラグ管理用!AA144&lt;18,フラグ管理用!AA144&gt;29)),"error",IF(AND(フラグ管理用!AJ144="事業終期_R3基金・R4",フラグ管理用!AA144&lt;18),"error","")))</f>
        <v/>
      </c>
      <c r="BH144" s="211" t="str">
        <f>IF(C144="","",IF(VLOOKUP(Z144,―!$X$2:$Y$31,2,FALSE)&lt;=VLOOKUP(AA144,―!$X$2:$Y$31,2,FALSE),"","error"))</f>
        <v/>
      </c>
      <c r="BI144" s="211" t="str">
        <f t="shared" si="33"/>
        <v/>
      </c>
      <c r="BJ144" s="211" t="str">
        <f t="shared" si="36"/>
        <v/>
      </c>
      <c r="BK144" s="211" t="str">
        <f t="shared" si="34"/>
        <v/>
      </c>
      <c r="BL144" s="211" t="str">
        <f>IF(C144="","",IF(AND(フラグ管理用!AK144="予算区分_地単_通常",フラグ管理用!AF144&gt;4),"error",IF(AND(フラグ管理用!AK144="予算区分_地単_協力金等",フラグ管理用!AF144&gt;9),"error",IF(AND(フラグ管理用!AK144="予算区分_補助",フラグ管理用!AF144&lt;9),"error",""))))</f>
        <v/>
      </c>
      <c r="BM144" s="241" t="str">
        <f>フラグ管理用!AO144</f>
        <v/>
      </c>
    </row>
    <row r="145" spans="1:65" x14ac:dyDescent="0.15">
      <c r="A145" s="84">
        <v>124</v>
      </c>
      <c r="B145" s="285"/>
      <c r="C145" s="61"/>
      <c r="D145" s="61"/>
      <c r="E145" s="62"/>
      <c r="F145" s="146" t="str">
        <f>IF(C145="補",VLOOKUP(E145,'事業名一覧 '!$A$3:$C$55,3,FALSE),"")</f>
        <v/>
      </c>
      <c r="G145" s="63"/>
      <c r="H145" s="154"/>
      <c r="I145" s="63"/>
      <c r="J145" s="63"/>
      <c r="K145" s="63"/>
      <c r="L145" s="62"/>
      <c r="M145" s="99" t="str">
        <f t="shared" si="19"/>
        <v/>
      </c>
      <c r="N145" s="99" t="str">
        <f t="shared" si="35"/>
        <v/>
      </c>
      <c r="O145" s="65"/>
      <c r="P145" s="65"/>
      <c r="Q145" s="65"/>
      <c r="R145" s="65"/>
      <c r="S145" s="65"/>
      <c r="T145" s="65"/>
      <c r="U145" s="62"/>
      <c r="V145" s="63"/>
      <c r="W145" s="63"/>
      <c r="X145" s="63"/>
      <c r="Y145" s="61"/>
      <c r="Z145" s="61"/>
      <c r="AA145" s="61"/>
      <c r="AB145" s="230"/>
      <c r="AC145" s="230"/>
      <c r="AD145" s="62"/>
      <c r="AE145" s="62"/>
      <c r="AF145" s="301"/>
      <c r="AG145" s="165"/>
      <c r="AH145" s="274"/>
      <c r="AI145" s="226"/>
      <c r="AJ145" s="293" t="str">
        <f t="shared" si="20"/>
        <v/>
      </c>
      <c r="AK145" s="297" t="str">
        <f>IF(C145="","",IF(AND(フラグ管理用!B145=2,O145&gt;0),"error",IF(AND(フラグ管理用!B145=1,SUM(P145:R145)&gt;0),"error","")))</f>
        <v/>
      </c>
      <c r="AL145" s="289" t="str">
        <f t="shared" si="21"/>
        <v/>
      </c>
      <c r="AM145" s="235" t="str">
        <f t="shared" si="22"/>
        <v/>
      </c>
      <c r="AN145" s="211" t="str">
        <f>IF(C145="","",IF(フラグ管理用!AP145=1,"",IF(AND(フラグ管理用!C145=1,フラグ管理用!G145=1),"",IF(AND(フラグ管理用!C145=2,フラグ管理用!D145=1,フラグ管理用!G145=1),"",IF(AND(フラグ管理用!C145=2,フラグ管理用!D145=2),"","error")))))</f>
        <v/>
      </c>
      <c r="AO145" s="240" t="str">
        <f t="shared" si="23"/>
        <v/>
      </c>
      <c r="AP145" s="240" t="str">
        <f t="shared" si="24"/>
        <v/>
      </c>
      <c r="AQ145" s="240" t="str">
        <f>IF(C145="","",IF(AND(フラグ管理用!B145=1,フラグ管理用!I145&gt;0),"",IF(AND(フラグ管理用!B145=2,フラグ管理用!I145&gt;14),"","error")))</f>
        <v/>
      </c>
      <c r="AR145" s="240" t="str">
        <f>IF(C145="","",IF(PRODUCT(フラグ管理用!H145:J145)=0,"error",""))</f>
        <v/>
      </c>
      <c r="AS145" s="240" t="str">
        <f t="shared" si="25"/>
        <v/>
      </c>
      <c r="AT145" s="240" t="str">
        <f>IF(C145="","",IF(AND(フラグ管理用!G145=1,フラグ管理用!K145=1),"",IF(AND(フラグ管理用!G145=2,フラグ管理用!K145&gt;1),"","error")))</f>
        <v/>
      </c>
      <c r="AU145" s="240" t="str">
        <f>IF(C145="","",IF(AND(フラグ管理用!K145=10,ISBLANK(L145)=FALSE),"",IF(AND(フラグ管理用!K145&lt;10,ISBLANK(L145)=TRUE),"","error")))</f>
        <v/>
      </c>
      <c r="AV145" s="211" t="str">
        <f t="shared" si="26"/>
        <v/>
      </c>
      <c r="AW145" s="211" t="str">
        <f t="shared" si="27"/>
        <v/>
      </c>
      <c r="AX145" s="211" t="str">
        <f>IF(C145="","",IF(AND(フラグ管理用!D145=2,フラグ管理用!G145=1),IF(Q145&lt;&gt;0,"error",""),""))</f>
        <v/>
      </c>
      <c r="AY145" s="211" t="str">
        <f>IF(C145="","",IF(フラグ管理用!G145=2,IF(OR(O145&lt;&gt;0,P145&lt;&gt;0,R145&lt;&gt;0),"error",""),""))</f>
        <v/>
      </c>
      <c r="AZ145" s="211" t="str">
        <f t="shared" si="28"/>
        <v/>
      </c>
      <c r="BA145" s="211" t="str">
        <f t="shared" si="29"/>
        <v/>
      </c>
      <c r="BB145" s="211" t="str">
        <f t="shared" si="30"/>
        <v/>
      </c>
      <c r="BC145" s="211" t="str">
        <f>IF(C145="","",IF(フラグ管理用!Y145=2,IF(AND(フラグ管理用!C145=2,フラグ管理用!V145=1),"","error"),""))</f>
        <v/>
      </c>
      <c r="BD145" s="211" t="str">
        <f t="shared" si="31"/>
        <v/>
      </c>
      <c r="BE145" s="211" t="str">
        <f>IF(C145="","",IF(フラグ管理用!Z145=30,"error",IF(AND(フラグ管理用!AI145="事業始期_通常",フラグ管理用!Z145&lt;18),"error",IF(AND(フラグ管理用!AI145="事業始期_補助",フラグ管理用!Z145&lt;15),"error",""))))</f>
        <v/>
      </c>
      <c r="BF145" s="211" t="str">
        <f t="shared" si="32"/>
        <v/>
      </c>
      <c r="BG145" s="211" t="str">
        <f>IF(C145="","",IF(AND(フラグ管理用!AJ145="事業終期_通常",OR(フラグ管理用!AA145&lt;18,フラグ管理用!AA145&gt;29)),"error",IF(AND(フラグ管理用!AJ145="事業終期_R3基金・R4",フラグ管理用!AA145&lt;18),"error","")))</f>
        <v/>
      </c>
      <c r="BH145" s="211" t="str">
        <f>IF(C145="","",IF(VLOOKUP(Z145,―!$X$2:$Y$31,2,FALSE)&lt;=VLOOKUP(AA145,―!$X$2:$Y$31,2,FALSE),"","error"))</f>
        <v/>
      </c>
      <c r="BI145" s="211" t="str">
        <f t="shared" si="33"/>
        <v/>
      </c>
      <c r="BJ145" s="211" t="str">
        <f t="shared" si="36"/>
        <v/>
      </c>
      <c r="BK145" s="211" t="str">
        <f t="shared" si="34"/>
        <v/>
      </c>
      <c r="BL145" s="211" t="str">
        <f>IF(C145="","",IF(AND(フラグ管理用!AK145="予算区分_地単_通常",フラグ管理用!AF145&gt;4),"error",IF(AND(フラグ管理用!AK145="予算区分_地単_協力金等",フラグ管理用!AF145&gt;9),"error",IF(AND(フラグ管理用!AK145="予算区分_補助",フラグ管理用!AF145&lt;9),"error",""))))</f>
        <v/>
      </c>
      <c r="BM145" s="241" t="str">
        <f>フラグ管理用!AO145</f>
        <v/>
      </c>
    </row>
    <row r="146" spans="1:65" x14ac:dyDescent="0.15">
      <c r="A146" s="84">
        <v>125</v>
      </c>
      <c r="B146" s="285"/>
      <c r="C146" s="61"/>
      <c r="D146" s="61"/>
      <c r="E146" s="62"/>
      <c r="F146" s="146" t="str">
        <f>IF(C146="補",VLOOKUP(E146,'事業名一覧 '!$A$3:$C$55,3,FALSE),"")</f>
        <v/>
      </c>
      <c r="G146" s="63"/>
      <c r="H146" s="154"/>
      <c r="I146" s="63"/>
      <c r="J146" s="63"/>
      <c r="K146" s="63"/>
      <c r="L146" s="62"/>
      <c r="M146" s="99" t="str">
        <f t="shared" si="19"/>
        <v/>
      </c>
      <c r="N146" s="99" t="str">
        <f t="shared" si="35"/>
        <v/>
      </c>
      <c r="O146" s="65"/>
      <c r="P146" s="65"/>
      <c r="Q146" s="65"/>
      <c r="R146" s="65"/>
      <c r="S146" s="65"/>
      <c r="T146" s="65"/>
      <c r="U146" s="62"/>
      <c r="V146" s="63"/>
      <c r="W146" s="63"/>
      <c r="X146" s="63"/>
      <c r="Y146" s="61"/>
      <c r="Z146" s="61"/>
      <c r="AA146" s="61"/>
      <c r="AB146" s="230"/>
      <c r="AC146" s="230"/>
      <c r="AD146" s="62"/>
      <c r="AE146" s="62"/>
      <c r="AF146" s="301"/>
      <c r="AG146" s="165"/>
      <c r="AH146" s="274"/>
      <c r="AI146" s="226"/>
      <c r="AJ146" s="293" t="str">
        <f t="shared" si="20"/>
        <v/>
      </c>
      <c r="AK146" s="297" t="str">
        <f>IF(C146="","",IF(AND(フラグ管理用!B146=2,O146&gt;0),"error",IF(AND(フラグ管理用!B146=1,SUM(P146:R146)&gt;0),"error","")))</f>
        <v/>
      </c>
      <c r="AL146" s="289" t="str">
        <f t="shared" si="21"/>
        <v/>
      </c>
      <c r="AM146" s="235" t="str">
        <f t="shared" si="22"/>
        <v/>
      </c>
      <c r="AN146" s="211" t="str">
        <f>IF(C146="","",IF(フラグ管理用!AP146=1,"",IF(AND(フラグ管理用!C146=1,フラグ管理用!G146=1),"",IF(AND(フラグ管理用!C146=2,フラグ管理用!D146=1,フラグ管理用!G146=1),"",IF(AND(フラグ管理用!C146=2,フラグ管理用!D146=2),"","error")))))</f>
        <v/>
      </c>
      <c r="AO146" s="240" t="str">
        <f t="shared" si="23"/>
        <v/>
      </c>
      <c r="AP146" s="240" t="str">
        <f t="shared" si="24"/>
        <v/>
      </c>
      <c r="AQ146" s="240" t="str">
        <f>IF(C146="","",IF(AND(フラグ管理用!B146=1,フラグ管理用!I146&gt;0),"",IF(AND(フラグ管理用!B146=2,フラグ管理用!I146&gt;14),"","error")))</f>
        <v/>
      </c>
      <c r="AR146" s="240" t="str">
        <f>IF(C146="","",IF(PRODUCT(フラグ管理用!H146:J146)=0,"error",""))</f>
        <v/>
      </c>
      <c r="AS146" s="240" t="str">
        <f t="shared" si="25"/>
        <v/>
      </c>
      <c r="AT146" s="240" t="str">
        <f>IF(C146="","",IF(AND(フラグ管理用!G146=1,フラグ管理用!K146=1),"",IF(AND(フラグ管理用!G146=2,フラグ管理用!K146&gt;1),"","error")))</f>
        <v/>
      </c>
      <c r="AU146" s="240" t="str">
        <f>IF(C146="","",IF(AND(フラグ管理用!K146=10,ISBLANK(L146)=FALSE),"",IF(AND(フラグ管理用!K146&lt;10,ISBLANK(L146)=TRUE),"","error")))</f>
        <v/>
      </c>
      <c r="AV146" s="211" t="str">
        <f t="shared" si="26"/>
        <v/>
      </c>
      <c r="AW146" s="211" t="str">
        <f t="shared" si="27"/>
        <v/>
      </c>
      <c r="AX146" s="211" t="str">
        <f>IF(C146="","",IF(AND(フラグ管理用!D146=2,フラグ管理用!G146=1),IF(Q146&lt;&gt;0,"error",""),""))</f>
        <v/>
      </c>
      <c r="AY146" s="211" t="str">
        <f>IF(C146="","",IF(フラグ管理用!G146=2,IF(OR(O146&lt;&gt;0,P146&lt;&gt;0,R146&lt;&gt;0),"error",""),""))</f>
        <v/>
      </c>
      <c r="AZ146" s="211" t="str">
        <f t="shared" si="28"/>
        <v/>
      </c>
      <c r="BA146" s="211" t="str">
        <f t="shared" si="29"/>
        <v/>
      </c>
      <c r="BB146" s="211" t="str">
        <f t="shared" si="30"/>
        <v/>
      </c>
      <c r="BC146" s="211" t="str">
        <f>IF(C146="","",IF(フラグ管理用!Y146=2,IF(AND(フラグ管理用!C146=2,フラグ管理用!V146=1),"","error"),""))</f>
        <v/>
      </c>
      <c r="BD146" s="211" t="str">
        <f t="shared" si="31"/>
        <v/>
      </c>
      <c r="BE146" s="211" t="str">
        <f>IF(C146="","",IF(フラグ管理用!Z146=30,"error",IF(AND(フラグ管理用!AI146="事業始期_通常",フラグ管理用!Z146&lt;18),"error",IF(AND(フラグ管理用!AI146="事業始期_補助",フラグ管理用!Z146&lt;15),"error",""))))</f>
        <v/>
      </c>
      <c r="BF146" s="211" t="str">
        <f t="shared" si="32"/>
        <v/>
      </c>
      <c r="BG146" s="211" t="str">
        <f>IF(C146="","",IF(AND(フラグ管理用!AJ146="事業終期_通常",OR(フラグ管理用!AA146&lt;18,フラグ管理用!AA146&gt;29)),"error",IF(AND(フラグ管理用!AJ146="事業終期_R3基金・R4",フラグ管理用!AA146&lt;18),"error","")))</f>
        <v/>
      </c>
      <c r="BH146" s="211" t="str">
        <f>IF(C146="","",IF(VLOOKUP(Z146,―!$X$2:$Y$31,2,FALSE)&lt;=VLOOKUP(AA146,―!$X$2:$Y$31,2,FALSE),"","error"))</f>
        <v/>
      </c>
      <c r="BI146" s="211" t="str">
        <f t="shared" si="33"/>
        <v/>
      </c>
      <c r="BJ146" s="211" t="str">
        <f t="shared" si="36"/>
        <v/>
      </c>
      <c r="BK146" s="211" t="str">
        <f t="shared" si="34"/>
        <v/>
      </c>
      <c r="BL146" s="211" t="str">
        <f>IF(C146="","",IF(AND(フラグ管理用!AK146="予算区分_地単_通常",フラグ管理用!AF146&gt;4),"error",IF(AND(フラグ管理用!AK146="予算区分_地単_協力金等",フラグ管理用!AF146&gt;9),"error",IF(AND(フラグ管理用!AK146="予算区分_補助",フラグ管理用!AF146&lt;9),"error",""))))</f>
        <v/>
      </c>
      <c r="BM146" s="241" t="str">
        <f>フラグ管理用!AO146</f>
        <v/>
      </c>
    </row>
    <row r="147" spans="1:65" x14ac:dyDescent="0.15">
      <c r="A147" s="84">
        <v>126</v>
      </c>
      <c r="B147" s="285"/>
      <c r="C147" s="61"/>
      <c r="D147" s="61"/>
      <c r="E147" s="62"/>
      <c r="F147" s="146" t="str">
        <f>IF(C147="補",VLOOKUP(E147,'事業名一覧 '!$A$3:$C$55,3,FALSE),"")</f>
        <v/>
      </c>
      <c r="G147" s="63"/>
      <c r="H147" s="154"/>
      <c r="I147" s="63"/>
      <c r="J147" s="63"/>
      <c r="K147" s="63"/>
      <c r="L147" s="62"/>
      <c r="M147" s="99" t="str">
        <f t="shared" si="19"/>
        <v/>
      </c>
      <c r="N147" s="99" t="str">
        <f t="shared" si="35"/>
        <v/>
      </c>
      <c r="O147" s="65"/>
      <c r="P147" s="65"/>
      <c r="Q147" s="65"/>
      <c r="R147" s="65"/>
      <c r="S147" s="65"/>
      <c r="T147" s="65"/>
      <c r="U147" s="62"/>
      <c r="V147" s="63"/>
      <c r="W147" s="63"/>
      <c r="X147" s="63"/>
      <c r="Y147" s="61"/>
      <c r="Z147" s="61"/>
      <c r="AA147" s="61"/>
      <c r="AB147" s="230"/>
      <c r="AC147" s="230"/>
      <c r="AD147" s="62"/>
      <c r="AE147" s="62"/>
      <c r="AF147" s="301"/>
      <c r="AG147" s="165"/>
      <c r="AH147" s="274"/>
      <c r="AI147" s="226"/>
      <c r="AJ147" s="293" t="str">
        <f t="shared" si="20"/>
        <v/>
      </c>
      <c r="AK147" s="297" t="str">
        <f>IF(C147="","",IF(AND(フラグ管理用!B147=2,O147&gt;0),"error",IF(AND(フラグ管理用!B147=1,SUM(P147:R147)&gt;0),"error","")))</f>
        <v/>
      </c>
      <c r="AL147" s="289" t="str">
        <f t="shared" si="21"/>
        <v/>
      </c>
      <c r="AM147" s="235" t="str">
        <f t="shared" si="22"/>
        <v/>
      </c>
      <c r="AN147" s="211" t="str">
        <f>IF(C147="","",IF(フラグ管理用!AP147=1,"",IF(AND(フラグ管理用!C147=1,フラグ管理用!G147=1),"",IF(AND(フラグ管理用!C147=2,フラグ管理用!D147=1,フラグ管理用!G147=1),"",IF(AND(フラグ管理用!C147=2,フラグ管理用!D147=2),"","error")))))</f>
        <v/>
      </c>
      <c r="AO147" s="240" t="str">
        <f t="shared" si="23"/>
        <v/>
      </c>
      <c r="AP147" s="240" t="str">
        <f t="shared" si="24"/>
        <v/>
      </c>
      <c r="AQ147" s="240" t="str">
        <f>IF(C147="","",IF(AND(フラグ管理用!B147=1,フラグ管理用!I147&gt;0),"",IF(AND(フラグ管理用!B147=2,フラグ管理用!I147&gt;14),"","error")))</f>
        <v/>
      </c>
      <c r="AR147" s="240" t="str">
        <f>IF(C147="","",IF(PRODUCT(フラグ管理用!H147:J147)=0,"error",""))</f>
        <v/>
      </c>
      <c r="AS147" s="240" t="str">
        <f t="shared" si="25"/>
        <v/>
      </c>
      <c r="AT147" s="240" t="str">
        <f>IF(C147="","",IF(AND(フラグ管理用!G147=1,フラグ管理用!K147=1),"",IF(AND(フラグ管理用!G147=2,フラグ管理用!K147&gt;1),"","error")))</f>
        <v/>
      </c>
      <c r="AU147" s="240" t="str">
        <f>IF(C147="","",IF(AND(フラグ管理用!K147=10,ISBLANK(L147)=FALSE),"",IF(AND(フラグ管理用!K147&lt;10,ISBLANK(L147)=TRUE),"","error")))</f>
        <v/>
      </c>
      <c r="AV147" s="211" t="str">
        <f t="shared" si="26"/>
        <v/>
      </c>
      <c r="AW147" s="211" t="str">
        <f t="shared" si="27"/>
        <v/>
      </c>
      <c r="AX147" s="211" t="str">
        <f>IF(C147="","",IF(AND(フラグ管理用!D147=2,フラグ管理用!G147=1),IF(Q147&lt;&gt;0,"error",""),""))</f>
        <v/>
      </c>
      <c r="AY147" s="211" t="str">
        <f>IF(C147="","",IF(フラグ管理用!G147=2,IF(OR(O147&lt;&gt;0,P147&lt;&gt;0,R147&lt;&gt;0),"error",""),""))</f>
        <v/>
      </c>
      <c r="AZ147" s="211" t="str">
        <f t="shared" si="28"/>
        <v/>
      </c>
      <c r="BA147" s="211" t="str">
        <f t="shared" si="29"/>
        <v/>
      </c>
      <c r="BB147" s="211" t="str">
        <f t="shared" si="30"/>
        <v/>
      </c>
      <c r="BC147" s="211" t="str">
        <f>IF(C147="","",IF(フラグ管理用!Y147=2,IF(AND(フラグ管理用!C147=2,フラグ管理用!V147=1),"","error"),""))</f>
        <v/>
      </c>
      <c r="BD147" s="211" t="str">
        <f t="shared" si="31"/>
        <v/>
      </c>
      <c r="BE147" s="211" t="str">
        <f>IF(C147="","",IF(フラグ管理用!Z147=30,"error",IF(AND(フラグ管理用!AI147="事業始期_通常",フラグ管理用!Z147&lt;18),"error",IF(AND(フラグ管理用!AI147="事業始期_補助",フラグ管理用!Z147&lt;15),"error",""))))</f>
        <v/>
      </c>
      <c r="BF147" s="211" t="str">
        <f t="shared" si="32"/>
        <v/>
      </c>
      <c r="BG147" s="211" t="str">
        <f>IF(C147="","",IF(AND(フラグ管理用!AJ147="事業終期_通常",OR(フラグ管理用!AA147&lt;18,フラグ管理用!AA147&gt;29)),"error",IF(AND(フラグ管理用!AJ147="事業終期_R3基金・R4",フラグ管理用!AA147&lt;18),"error","")))</f>
        <v/>
      </c>
      <c r="BH147" s="211" t="str">
        <f>IF(C147="","",IF(VLOOKUP(Z147,―!$X$2:$Y$31,2,FALSE)&lt;=VLOOKUP(AA147,―!$X$2:$Y$31,2,FALSE),"","error"))</f>
        <v/>
      </c>
      <c r="BI147" s="211" t="str">
        <f t="shared" si="33"/>
        <v/>
      </c>
      <c r="BJ147" s="211" t="str">
        <f t="shared" si="36"/>
        <v/>
      </c>
      <c r="BK147" s="211" t="str">
        <f t="shared" si="34"/>
        <v/>
      </c>
      <c r="BL147" s="211" t="str">
        <f>IF(C147="","",IF(AND(フラグ管理用!AK147="予算区分_地単_通常",フラグ管理用!AF147&gt;4),"error",IF(AND(フラグ管理用!AK147="予算区分_地単_協力金等",フラグ管理用!AF147&gt;9),"error",IF(AND(フラグ管理用!AK147="予算区分_補助",フラグ管理用!AF147&lt;9),"error",""))))</f>
        <v/>
      </c>
      <c r="BM147" s="241" t="str">
        <f>フラグ管理用!AO147</f>
        <v/>
      </c>
    </row>
    <row r="148" spans="1:65" x14ac:dyDescent="0.15">
      <c r="A148" s="84">
        <v>127</v>
      </c>
      <c r="B148" s="285"/>
      <c r="C148" s="61"/>
      <c r="D148" s="61"/>
      <c r="E148" s="62"/>
      <c r="F148" s="146" t="str">
        <f>IF(C148="補",VLOOKUP(E148,'事業名一覧 '!$A$3:$C$55,3,FALSE),"")</f>
        <v/>
      </c>
      <c r="G148" s="63"/>
      <c r="H148" s="154"/>
      <c r="I148" s="63"/>
      <c r="J148" s="63"/>
      <c r="K148" s="63"/>
      <c r="L148" s="62"/>
      <c r="M148" s="99" t="str">
        <f t="shared" si="19"/>
        <v/>
      </c>
      <c r="N148" s="99" t="str">
        <f t="shared" si="35"/>
        <v/>
      </c>
      <c r="O148" s="65"/>
      <c r="P148" s="65"/>
      <c r="Q148" s="65"/>
      <c r="R148" s="65"/>
      <c r="S148" s="65"/>
      <c r="T148" s="65"/>
      <c r="U148" s="62"/>
      <c r="V148" s="63"/>
      <c r="W148" s="63"/>
      <c r="X148" s="63"/>
      <c r="Y148" s="61"/>
      <c r="Z148" s="61"/>
      <c r="AA148" s="61"/>
      <c r="AB148" s="230"/>
      <c r="AC148" s="230"/>
      <c r="AD148" s="62"/>
      <c r="AE148" s="62"/>
      <c r="AF148" s="301"/>
      <c r="AG148" s="165"/>
      <c r="AH148" s="274"/>
      <c r="AI148" s="226"/>
      <c r="AJ148" s="293" t="str">
        <f t="shared" si="20"/>
        <v/>
      </c>
      <c r="AK148" s="297" t="str">
        <f>IF(C148="","",IF(AND(フラグ管理用!B148=2,O148&gt;0),"error",IF(AND(フラグ管理用!B148=1,SUM(P148:R148)&gt;0),"error","")))</f>
        <v/>
      </c>
      <c r="AL148" s="289" t="str">
        <f t="shared" si="21"/>
        <v/>
      </c>
      <c r="AM148" s="235" t="str">
        <f t="shared" si="22"/>
        <v/>
      </c>
      <c r="AN148" s="211" t="str">
        <f>IF(C148="","",IF(フラグ管理用!AP148=1,"",IF(AND(フラグ管理用!C148=1,フラグ管理用!G148=1),"",IF(AND(フラグ管理用!C148=2,フラグ管理用!D148=1,フラグ管理用!G148=1),"",IF(AND(フラグ管理用!C148=2,フラグ管理用!D148=2),"","error")))))</f>
        <v/>
      </c>
      <c r="AO148" s="240" t="str">
        <f t="shared" si="23"/>
        <v/>
      </c>
      <c r="AP148" s="240" t="str">
        <f t="shared" si="24"/>
        <v/>
      </c>
      <c r="AQ148" s="240" t="str">
        <f>IF(C148="","",IF(AND(フラグ管理用!B148=1,フラグ管理用!I148&gt;0),"",IF(AND(フラグ管理用!B148=2,フラグ管理用!I148&gt;14),"","error")))</f>
        <v/>
      </c>
      <c r="AR148" s="240" t="str">
        <f>IF(C148="","",IF(PRODUCT(フラグ管理用!H148:J148)=0,"error",""))</f>
        <v/>
      </c>
      <c r="AS148" s="240" t="str">
        <f t="shared" si="25"/>
        <v/>
      </c>
      <c r="AT148" s="240" t="str">
        <f>IF(C148="","",IF(AND(フラグ管理用!G148=1,フラグ管理用!K148=1),"",IF(AND(フラグ管理用!G148=2,フラグ管理用!K148&gt;1),"","error")))</f>
        <v/>
      </c>
      <c r="AU148" s="240" t="str">
        <f>IF(C148="","",IF(AND(フラグ管理用!K148=10,ISBLANK(L148)=FALSE),"",IF(AND(フラグ管理用!K148&lt;10,ISBLANK(L148)=TRUE),"","error")))</f>
        <v/>
      </c>
      <c r="AV148" s="211" t="str">
        <f t="shared" si="26"/>
        <v/>
      </c>
      <c r="AW148" s="211" t="str">
        <f t="shared" si="27"/>
        <v/>
      </c>
      <c r="AX148" s="211" t="str">
        <f>IF(C148="","",IF(AND(フラグ管理用!D148=2,フラグ管理用!G148=1),IF(Q148&lt;&gt;0,"error",""),""))</f>
        <v/>
      </c>
      <c r="AY148" s="211" t="str">
        <f>IF(C148="","",IF(フラグ管理用!G148=2,IF(OR(O148&lt;&gt;0,P148&lt;&gt;0,R148&lt;&gt;0),"error",""),""))</f>
        <v/>
      </c>
      <c r="AZ148" s="211" t="str">
        <f t="shared" si="28"/>
        <v/>
      </c>
      <c r="BA148" s="211" t="str">
        <f t="shared" si="29"/>
        <v/>
      </c>
      <c r="BB148" s="211" t="str">
        <f t="shared" si="30"/>
        <v/>
      </c>
      <c r="BC148" s="211" t="str">
        <f>IF(C148="","",IF(フラグ管理用!Y148=2,IF(AND(フラグ管理用!C148=2,フラグ管理用!V148=1),"","error"),""))</f>
        <v/>
      </c>
      <c r="BD148" s="211" t="str">
        <f t="shared" si="31"/>
        <v/>
      </c>
      <c r="BE148" s="211" t="str">
        <f>IF(C148="","",IF(フラグ管理用!Z148=30,"error",IF(AND(フラグ管理用!AI148="事業始期_通常",フラグ管理用!Z148&lt;18),"error",IF(AND(フラグ管理用!AI148="事業始期_補助",フラグ管理用!Z148&lt;15),"error",""))))</f>
        <v/>
      </c>
      <c r="BF148" s="211" t="str">
        <f t="shared" si="32"/>
        <v/>
      </c>
      <c r="BG148" s="211" t="str">
        <f>IF(C148="","",IF(AND(フラグ管理用!AJ148="事業終期_通常",OR(フラグ管理用!AA148&lt;18,フラグ管理用!AA148&gt;29)),"error",IF(AND(フラグ管理用!AJ148="事業終期_R3基金・R4",フラグ管理用!AA148&lt;18),"error","")))</f>
        <v/>
      </c>
      <c r="BH148" s="211" t="str">
        <f>IF(C148="","",IF(VLOOKUP(Z148,―!$X$2:$Y$31,2,FALSE)&lt;=VLOOKUP(AA148,―!$X$2:$Y$31,2,FALSE),"","error"))</f>
        <v/>
      </c>
      <c r="BI148" s="211" t="str">
        <f t="shared" si="33"/>
        <v/>
      </c>
      <c r="BJ148" s="211" t="str">
        <f t="shared" si="36"/>
        <v/>
      </c>
      <c r="BK148" s="211" t="str">
        <f t="shared" si="34"/>
        <v/>
      </c>
      <c r="BL148" s="211" t="str">
        <f>IF(C148="","",IF(AND(フラグ管理用!AK148="予算区分_地単_通常",フラグ管理用!AF148&gt;4),"error",IF(AND(フラグ管理用!AK148="予算区分_地単_協力金等",フラグ管理用!AF148&gt;9),"error",IF(AND(フラグ管理用!AK148="予算区分_補助",フラグ管理用!AF148&lt;9),"error",""))))</f>
        <v/>
      </c>
      <c r="BM148" s="241" t="str">
        <f>フラグ管理用!AO148</f>
        <v/>
      </c>
    </row>
    <row r="149" spans="1:65" x14ac:dyDescent="0.15">
      <c r="A149" s="84">
        <v>128</v>
      </c>
      <c r="B149" s="285"/>
      <c r="C149" s="61"/>
      <c r="D149" s="61"/>
      <c r="E149" s="62"/>
      <c r="F149" s="146" t="str">
        <f>IF(C149="補",VLOOKUP(E149,'事業名一覧 '!$A$3:$C$55,3,FALSE),"")</f>
        <v/>
      </c>
      <c r="G149" s="63"/>
      <c r="H149" s="154"/>
      <c r="I149" s="63"/>
      <c r="J149" s="63"/>
      <c r="K149" s="63"/>
      <c r="L149" s="62"/>
      <c r="M149" s="99" t="str">
        <f t="shared" si="19"/>
        <v/>
      </c>
      <c r="N149" s="99" t="str">
        <f t="shared" si="35"/>
        <v/>
      </c>
      <c r="O149" s="65"/>
      <c r="P149" s="65"/>
      <c r="Q149" s="65"/>
      <c r="R149" s="65"/>
      <c r="S149" s="65"/>
      <c r="T149" s="65"/>
      <c r="U149" s="62"/>
      <c r="V149" s="63"/>
      <c r="W149" s="63"/>
      <c r="X149" s="63"/>
      <c r="Y149" s="61"/>
      <c r="Z149" s="61"/>
      <c r="AA149" s="61"/>
      <c r="AB149" s="230"/>
      <c r="AC149" s="230"/>
      <c r="AD149" s="62"/>
      <c r="AE149" s="62"/>
      <c r="AF149" s="301"/>
      <c r="AG149" s="165"/>
      <c r="AH149" s="274"/>
      <c r="AI149" s="226"/>
      <c r="AJ149" s="293" t="str">
        <f t="shared" si="20"/>
        <v/>
      </c>
      <c r="AK149" s="297" t="str">
        <f>IF(C149="","",IF(AND(フラグ管理用!B149=2,O149&gt;0),"error",IF(AND(フラグ管理用!B149=1,SUM(P149:R149)&gt;0),"error","")))</f>
        <v/>
      </c>
      <c r="AL149" s="289" t="str">
        <f t="shared" si="21"/>
        <v/>
      </c>
      <c r="AM149" s="235" t="str">
        <f t="shared" si="22"/>
        <v/>
      </c>
      <c r="AN149" s="211" t="str">
        <f>IF(C149="","",IF(フラグ管理用!AP149=1,"",IF(AND(フラグ管理用!C149=1,フラグ管理用!G149=1),"",IF(AND(フラグ管理用!C149=2,フラグ管理用!D149=1,フラグ管理用!G149=1),"",IF(AND(フラグ管理用!C149=2,フラグ管理用!D149=2),"","error")))))</f>
        <v/>
      </c>
      <c r="AO149" s="240" t="str">
        <f t="shared" si="23"/>
        <v/>
      </c>
      <c r="AP149" s="240" t="str">
        <f t="shared" si="24"/>
        <v/>
      </c>
      <c r="AQ149" s="240" t="str">
        <f>IF(C149="","",IF(AND(フラグ管理用!B149=1,フラグ管理用!I149&gt;0),"",IF(AND(フラグ管理用!B149=2,フラグ管理用!I149&gt;14),"","error")))</f>
        <v/>
      </c>
      <c r="AR149" s="240" t="str">
        <f>IF(C149="","",IF(PRODUCT(フラグ管理用!H149:J149)=0,"error",""))</f>
        <v/>
      </c>
      <c r="AS149" s="240" t="str">
        <f t="shared" si="25"/>
        <v/>
      </c>
      <c r="AT149" s="240" t="str">
        <f>IF(C149="","",IF(AND(フラグ管理用!G149=1,フラグ管理用!K149=1),"",IF(AND(フラグ管理用!G149=2,フラグ管理用!K149&gt;1),"","error")))</f>
        <v/>
      </c>
      <c r="AU149" s="240" t="str">
        <f>IF(C149="","",IF(AND(フラグ管理用!K149=10,ISBLANK(L149)=FALSE),"",IF(AND(フラグ管理用!K149&lt;10,ISBLANK(L149)=TRUE),"","error")))</f>
        <v/>
      </c>
      <c r="AV149" s="211" t="str">
        <f t="shared" si="26"/>
        <v/>
      </c>
      <c r="AW149" s="211" t="str">
        <f t="shared" si="27"/>
        <v/>
      </c>
      <c r="AX149" s="211" t="str">
        <f>IF(C149="","",IF(AND(フラグ管理用!D149=2,フラグ管理用!G149=1),IF(Q149&lt;&gt;0,"error",""),""))</f>
        <v/>
      </c>
      <c r="AY149" s="211" t="str">
        <f>IF(C149="","",IF(フラグ管理用!G149=2,IF(OR(O149&lt;&gt;0,P149&lt;&gt;0,R149&lt;&gt;0),"error",""),""))</f>
        <v/>
      </c>
      <c r="AZ149" s="211" t="str">
        <f t="shared" si="28"/>
        <v/>
      </c>
      <c r="BA149" s="211" t="str">
        <f t="shared" si="29"/>
        <v/>
      </c>
      <c r="BB149" s="211" t="str">
        <f t="shared" si="30"/>
        <v/>
      </c>
      <c r="BC149" s="211" t="str">
        <f>IF(C149="","",IF(フラグ管理用!Y149=2,IF(AND(フラグ管理用!C149=2,フラグ管理用!V149=1),"","error"),""))</f>
        <v/>
      </c>
      <c r="BD149" s="211" t="str">
        <f t="shared" si="31"/>
        <v/>
      </c>
      <c r="BE149" s="211" t="str">
        <f>IF(C149="","",IF(フラグ管理用!Z149=30,"error",IF(AND(フラグ管理用!AI149="事業始期_通常",フラグ管理用!Z149&lt;18),"error",IF(AND(フラグ管理用!AI149="事業始期_補助",フラグ管理用!Z149&lt;15),"error",""))))</f>
        <v/>
      </c>
      <c r="BF149" s="211" t="str">
        <f t="shared" si="32"/>
        <v/>
      </c>
      <c r="BG149" s="211" t="str">
        <f>IF(C149="","",IF(AND(フラグ管理用!AJ149="事業終期_通常",OR(フラグ管理用!AA149&lt;18,フラグ管理用!AA149&gt;29)),"error",IF(AND(フラグ管理用!AJ149="事業終期_R3基金・R4",フラグ管理用!AA149&lt;18),"error","")))</f>
        <v/>
      </c>
      <c r="BH149" s="211" t="str">
        <f>IF(C149="","",IF(VLOOKUP(Z149,―!$X$2:$Y$31,2,FALSE)&lt;=VLOOKUP(AA149,―!$X$2:$Y$31,2,FALSE),"","error"))</f>
        <v/>
      </c>
      <c r="BI149" s="211" t="str">
        <f t="shared" si="33"/>
        <v/>
      </c>
      <c r="BJ149" s="211" t="str">
        <f t="shared" si="36"/>
        <v/>
      </c>
      <c r="BK149" s="211" t="str">
        <f t="shared" si="34"/>
        <v/>
      </c>
      <c r="BL149" s="211" t="str">
        <f>IF(C149="","",IF(AND(フラグ管理用!AK149="予算区分_地単_通常",フラグ管理用!AF149&gt;4),"error",IF(AND(フラグ管理用!AK149="予算区分_地単_協力金等",フラグ管理用!AF149&gt;9),"error",IF(AND(フラグ管理用!AK149="予算区分_補助",フラグ管理用!AF149&lt;9),"error",""))))</f>
        <v/>
      </c>
      <c r="BM149" s="241" t="str">
        <f>フラグ管理用!AO149</f>
        <v/>
      </c>
    </row>
    <row r="150" spans="1:65" x14ac:dyDescent="0.15">
      <c r="A150" s="84">
        <v>129</v>
      </c>
      <c r="B150" s="285"/>
      <c r="C150" s="61"/>
      <c r="D150" s="61"/>
      <c r="E150" s="62"/>
      <c r="F150" s="146" t="str">
        <f>IF(C150="補",VLOOKUP(E150,'事業名一覧 '!$A$3:$C$55,3,FALSE),"")</f>
        <v/>
      </c>
      <c r="G150" s="63"/>
      <c r="H150" s="154"/>
      <c r="I150" s="63"/>
      <c r="J150" s="63"/>
      <c r="K150" s="63"/>
      <c r="L150" s="62"/>
      <c r="M150" s="99" t="str">
        <f t="shared" ref="M150:M213" si="37">IF(C150="","",SUM(N150,S150,T150))</f>
        <v/>
      </c>
      <c r="N150" s="99" t="str">
        <f t="shared" si="35"/>
        <v/>
      </c>
      <c r="O150" s="65"/>
      <c r="P150" s="65"/>
      <c r="Q150" s="65"/>
      <c r="R150" s="65"/>
      <c r="S150" s="65"/>
      <c r="T150" s="65"/>
      <c r="U150" s="62"/>
      <c r="V150" s="63"/>
      <c r="W150" s="63"/>
      <c r="X150" s="63"/>
      <c r="Y150" s="61"/>
      <c r="Z150" s="61"/>
      <c r="AA150" s="61"/>
      <c r="AB150" s="230"/>
      <c r="AC150" s="230"/>
      <c r="AD150" s="62"/>
      <c r="AE150" s="62"/>
      <c r="AF150" s="301"/>
      <c r="AG150" s="165"/>
      <c r="AH150" s="274"/>
      <c r="AI150" s="226"/>
      <c r="AJ150" s="293" t="str">
        <f t="shared" ref="AJ150:AJ213" si="38">IF(C150="","",IF(B150="","error",""))</f>
        <v/>
      </c>
      <c r="AK150" s="297" t="str">
        <f>IF(C150="","",IF(AND(フラグ管理用!B150=2,O150&gt;0),"error",IF(AND(フラグ管理用!B150=1,SUM(P150:R150)&gt;0),"error","")))</f>
        <v/>
      </c>
      <c r="AL150" s="289" t="str">
        <f t="shared" ref="AL150:AL213" si="39">IF(C150="","",IF(D150="","error",""))</f>
        <v/>
      </c>
      <c r="AM150" s="235" t="str">
        <f t="shared" ref="AM150:AM213" si="40">IF(C150="","",IF(G150="","error",""))</f>
        <v/>
      </c>
      <c r="AN150" s="211" t="str">
        <f>IF(C150="","",IF(フラグ管理用!AP150=1,"",IF(AND(フラグ管理用!C150=1,フラグ管理用!G150=1),"",IF(AND(フラグ管理用!C150=2,フラグ管理用!D150=1,フラグ管理用!G150=1),"",IF(AND(フラグ管理用!C150=2,フラグ管理用!D150=2),"","error")))))</f>
        <v/>
      </c>
      <c r="AO150" s="240" t="str">
        <f t="shared" ref="AO150:AO213" si="41">IF(C150="","",IF(ISERROR(F150)=TRUE,"error",""))</f>
        <v/>
      </c>
      <c r="AP150" s="240" t="str">
        <f t="shared" ref="AP150:AP213" si="42">IF(C150="","",IF(OR(H150="",I150="",J150=""),"error",""))</f>
        <v/>
      </c>
      <c r="AQ150" s="240" t="str">
        <f>IF(C150="","",IF(AND(フラグ管理用!B150=1,フラグ管理用!I150&gt;0),"",IF(AND(フラグ管理用!B150=2,フラグ管理用!I150&gt;14),"","error")))</f>
        <v/>
      </c>
      <c r="AR150" s="240" t="str">
        <f>IF(C150="","",IF(PRODUCT(フラグ管理用!H150:J150)=0,"error",""))</f>
        <v/>
      </c>
      <c r="AS150" s="240" t="str">
        <f t="shared" ref="AS150:AS213" si="43">IF(C150="","",IF(K150="","error",""))</f>
        <v/>
      </c>
      <c r="AT150" s="240" t="str">
        <f>IF(C150="","",IF(AND(フラグ管理用!G150=1,フラグ管理用!K150=1),"",IF(AND(フラグ管理用!G150=2,フラグ管理用!K150&gt;1),"","error")))</f>
        <v/>
      </c>
      <c r="AU150" s="240" t="str">
        <f>IF(C150="","",IF(AND(フラグ管理用!K150=10,ISBLANK(L150)=FALSE),"",IF(AND(フラグ管理用!K150&lt;10,ISBLANK(L150)=TRUE),"","error")))</f>
        <v/>
      </c>
      <c r="AV150" s="211" t="str">
        <f t="shared" ref="AV150:AV213" si="44">IF(C150="","",IF(C150="単",IF(S150&lt;&gt;0,"error",""),""))</f>
        <v/>
      </c>
      <c r="AW150" s="211" t="str">
        <f t="shared" ref="AW150:AW213" si="45">IF(C150="","",IF(D150="－",IF(OR(P150&lt;&gt;0,Q150&lt;&gt;0),"error",""),""))</f>
        <v/>
      </c>
      <c r="AX150" s="211" t="str">
        <f>IF(C150="","",IF(AND(フラグ管理用!D150=2,フラグ管理用!G150=1),IF(Q150&lt;&gt;0,"error",""),""))</f>
        <v/>
      </c>
      <c r="AY150" s="211" t="str">
        <f>IF(C150="","",IF(フラグ管理用!G150=2,IF(OR(O150&lt;&gt;0,P150&lt;&gt;0,R150&lt;&gt;0),"error",""),""))</f>
        <v/>
      </c>
      <c r="AZ150" s="211" t="str">
        <f t="shared" ref="AZ150:AZ213" si="46">IF(C150="","",IF(OR(AND(O150&lt;&gt;0,P150&lt;&gt;0),AND(O150&lt;&gt;0,Q150&lt;&gt;0),AND(O150&lt;&gt;0,R150&lt;&gt;0),AND(P150&lt;&gt;0,Q150&lt;&gt;0),AND(P150&lt;&gt;0,R150&lt;&gt;0),AND(Q150&lt;&gt;0,R150&lt;&gt;0)),"error",""))</f>
        <v/>
      </c>
      <c r="BA150" s="211" t="str">
        <f t="shared" ref="BA150:BA213" si="47">IF(C150="","",IF(N150&gt;0,"","error"))</f>
        <v/>
      </c>
      <c r="BB150" s="211" t="str">
        <f t="shared" ref="BB150:BB213" si="48">IF(C150="","",IF(OR(V150="",W150="",X150="",Y150=""),"error",""))</f>
        <v/>
      </c>
      <c r="BC150" s="211" t="str">
        <f>IF(C150="","",IF(フラグ管理用!Y150=2,IF(AND(フラグ管理用!C150=2,フラグ管理用!V150=1),"","error"),""))</f>
        <v/>
      </c>
      <c r="BD150" s="211" t="str">
        <f t="shared" ref="BD150:BD213" si="49">IF(C150="","",IF(Z150="","error",""))</f>
        <v/>
      </c>
      <c r="BE150" s="211" t="str">
        <f>IF(C150="","",IF(フラグ管理用!Z150=30,"error",IF(AND(フラグ管理用!AI150="事業始期_通常",フラグ管理用!Z150&lt;18),"error",IF(AND(フラグ管理用!AI150="事業始期_補助",フラグ管理用!Z150&lt;15),"error",""))))</f>
        <v/>
      </c>
      <c r="BF150" s="211" t="str">
        <f t="shared" ref="BF150:BF213" si="50">IF(C150="","",IF(AA150="","error",""))</f>
        <v/>
      </c>
      <c r="BG150" s="211" t="str">
        <f>IF(C150="","",IF(AND(フラグ管理用!AJ150="事業終期_通常",OR(フラグ管理用!AA150&lt;18,フラグ管理用!AA150&gt;29)),"error",IF(AND(フラグ管理用!AJ150="事業終期_R3基金・R4",フラグ管理用!AA150&lt;18),"error","")))</f>
        <v/>
      </c>
      <c r="BH150" s="211" t="str">
        <f>IF(C150="","",IF(VLOOKUP(Z150,―!$X$2:$Y$31,2,FALSE)&lt;=VLOOKUP(AA150,―!$X$2:$Y$31,2,FALSE),"","error"))</f>
        <v/>
      </c>
      <c r="BI150" s="211" t="str">
        <f t="shared" ref="BI150:BI213" si="51">IF(C150="","",IF(OR(AB150="",AC150=""),"error",""))</f>
        <v/>
      </c>
      <c r="BJ150" s="211" t="str">
        <f t="shared" si="36"/>
        <v/>
      </c>
      <c r="BK150" s="211" t="str">
        <f t="shared" ref="BK150:BK213" si="52">IF(C150="","",IF(AG150="","error",""))</f>
        <v/>
      </c>
      <c r="BL150" s="211" t="str">
        <f>IF(C150="","",IF(AND(フラグ管理用!AK150="予算区分_地単_通常",フラグ管理用!AF150&gt;4),"error",IF(AND(フラグ管理用!AK150="予算区分_地単_協力金等",フラグ管理用!AF150&gt;9),"error",IF(AND(フラグ管理用!AK150="予算区分_補助",フラグ管理用!AF150&lt;9),"error",""))))</f>
        <v/>
      </c>
      <c r="BM150" s="241" t="str">
        <f>フラグ管理用!AO150</f>
        <v/>
      </c>
    </row>
    <row r="151" spans="1:65" x14ac:dyDescent="0.15">
      <c r="A151" s="84">
        <v>130</v>
      </c>
      <c r="B151" s="285"/>
      <c r="C151" s="61"/>
      <c r="D151" s="61"/>
      <c r="E151" s="62"/>
      <c r="F151" s="146" t="str">
        <f>IF(C151="補",VLOOKUP(E151,'事業名一覧 '!$A$3:$C$55,3,FALSE),"")</f>
        <v/>
      </c>
      <c r="G151" s="63"/>
      <c r="H151" s="154"/>
      <c r="I151" s="63"/>
      <c r="J151" s="63"/>
      <c r="K151" s="63"/>
      <c r="L151" s="62"/>
      <c r="M151" s="99" t="str">
        <f t="shared" si="37"/>
        <v/>
      </c>
      <c r="N151" s="99" t="str">
        <f t="shared" ref="N151:N214" si="53">IF(C151="","",SUM(O151:R151))</f>
        <v/>
      </c>
      <c r="O151" s="65"/>
      <c r="P151" s="65"/>
      <c r="Q151" s="65"/>
      <c r="R151" s="65"/>
      <c r="S151" s="65"/>
      <c r="T151" s="65"/>
      <c r="U151" s="62"/>
      <c r="V151" s="63"/>
      <c r="W151" s="63"/>
      <c r="X151" s="63"/>
      <c r="Y151" s="61"/>
      <c r="Z151" s="61"/>
      <c r="AA151" s="61"/>
      <c r="AB151" s="230"/>
      <c r="AC151" s="230"/>
      <c r="AD151" s="62"/>
      <c r="AE151" s="62"/>
      <c r="AF151" s="301"/>
      <c r="AG151" s="165"/>
      <c r="AH151" s="274"/>
      <c r="AI151" s="226"/>
      <c r="AJ151" s="293" t="str">
        <f t="shared" si="38"/>
        <v/>
      </c>
      <c r="AK151" s="297" t="str">
        <f>IF(C151="","",IF(AND(フラグ管理用!B151=2,O151&gt;0),"error",IF(AND(フラグ管理用!B151=1,SUM(P151:R151)&gt;0),"error","")))</f>
        <v/>
      </c>
      <c r="AL151" s="289" t="str">
        <f t="shared" si="39"/>
        <v/>
      </c>
      <c r="AM151" s="235" t="str">
        <f t="shared" si="40"/>
        <v/>
      </c>
      <c r="AN151" s="211" t="str">
        <f>IF(C151="","",IF(フラグ管理用!AP151=1,"",IF(AND(フラグ管理用!C151=1,フラグ管理用!G151=1),"",IF(AND(フラグ管理用!C151=2,フラグ管理用!D151=1,フラグ管理用!G151=1),"",IF(AND(フラグ管理用!C151=2,フラグ管理用!D151=2),"","error")))))</f>
        <v/>
      </c>
      <c r="AO151" s="240" t="str">
        <f t="shared" si="41"/>
        <v/>
      </c>
      <c r="AP151" s="240" t="str">
        <f t="shared" si="42"/>
        <v/>
      </c>
      <c r="AQ151" s="240" t="str">
        <f>IF(C151="","",IF(AND(フラグ管理用!B151=1,フラグ管理用!I151&gt;0),"",IF(AND(フラグ管理用!B151=2,フラグ管理用!I151&gt;14),"","error")))</f>
        <v/>
      </c>
      <c r="AR151" s="240" t="str">
        <f>IF(C151="","",IF(PRODUCT(フラグ管理用!H151:J151)=0,"error",""))</f>
        <v/>
      </c>
      <c r="AS151" s="240" t="str">
        <f t="shared" si="43"/>
        <v/>
      </c>
      <c r="AT151" s="240" t="str">
        <f>IF(C151="","",IF(AND(フラグ管理用!G151=1,フラグ管理用!K151=1),"",IF(AND(フラグ管理用!G151=2,フラグ管理用!K151&gt;1),"","error")))</f>
        <v/>
      </c>
      <c r="AU151" s="240" t="str">
        <f>IF(C151="","",IF(AND(フラグ管理用!K151=10,ISBLANK(L151)=FALSE),"",IF(AND(フラグ管理用!K151&lt;10,ISBLANK(L151)=TRUE),"","error")))</f>
        <v/>
      </c>
      <c r="AV151" s="211" t="str">
        <f t="shared" si="44"/>
        <v/>
      </c>
      <c r="AW151" s="211" t="str">
        <f t="shared" si="45"/>
        <v/>
      </c>
      <c r="AX151" s="211" t="str">
        <f>IF(C151="","",IF(AND(フラグ管理用!D151=2,フラグ管理用!G151=1),IF(Q151&lt;&gt;0,"error",""),""))</f>
        <v/>
      </c>
      <c r="AY151" s="211" t="str">
        <f>IF(C151="","",IF(フラグ管理用!G151=2,IF(OR(O151&lt;&gt;0,P151&lt;&gt;0,R151&lt;&gt;0),"error",""),""))</f>
        <v/>
      </c>
      <c r="AZ151" s="211" t="str">
        <f t="shared" si="46"/>
        <v/>
      </c>
      <c r="BA151" s="211" t="str">
        <f t="shared" si="47"/>
        <v/>
      </c>
      <c r="BB151" s="211" t="str">
        <f t="shared" si="48"/>
        <v/>
      </c>
      <c r="BC151" s="211" t="str">
        <f>IF(C151="","",IF(フラグ管理用!Y151=2,IF(AND(フラグ管理用!C151=2,フラグ管理用!V151=1),"","error"),""))</f>
        <v/>
      </c>
      <c r="BD151" s="211" t="str">
        <f t="shared" si="49"/>
        <v/>
      </c>
      <c r="BE151" s="211" t="str">
        <f>IF(C151="","",IF(フラグ管理用!Z151=30,"error",IF(AND(フラグ管理用!AI151="事業始期_通常",フラグ管理用!Z151&lt;18),"error",IF(AND(フラグ管理用!AI151="事業始期_補助",フラグ管理用!Z151&lt;15),"error",""))))</f>
        <v/>
      </c>
      <c r="BF151" s="211" t="str">
        <f t="shared" si="50"/>
        <v/>
      </c>
      <c r="BG151" s="211" t="str">
        <f>IF(C151="","",IF(AND(フラグ管理用!AJ151="事業終期_通常",OR(フラグ管理用!AA151&lt;18,フラグ管理用!AA151&gt;29)),"error",IF(AND(フラグ管理用!AJ151="事業終期_R3基金・R4",フラグ管理用!AA151&lt;18),"error","")))</f>
        <v/>
      </c>
      <c r="BH151" s="211" t="str">
        <f>IF(C151="","",IF(VLOOKUP(Z151,―!$X$2:$Y$31,2,FALSE)&lt;=VLOOKUP(AA151,―!$X$2:$Y$31,2,FALSE),"","error"))</f>
        <v/>
      </c>
      <c r="BI151" s="211" t="str">
        <f t="shared" si="51"/>
        <v/>
      </c>
      <c r="BJ151" s="211" t="str">
        <f t="shared" ref="BJ151:BJ214" si="54">IF(C151="","",IF(AND(Y151="－",AA151="R5.4以降",AF151=""),"error",""))</f>
        <v/>
      </c>
      <c r="BK151" s="211" t="str">
        <f t="shared" si="52"/>
        <v/>
      </c>
      <c r="BL151" s="211" t="str">
        <f>IF(C151="","",IF(AND(フラグ管理用!AK151="予算区分_地単_通常",フラグ管理用!AF151&gt;4),"error",IF(AND(フラグ管理用!AK151="予算区分_地単_協力金等",フラグ管理用!AF151&gt;9),"error",IF(AND(フラグ管理用!AK151="予算区分_補助",フラグ管理用!AF151&lt;9),"error",""))))</f>
        <v/>
      </c>
      <c r="BM151" s="241" t="str">
        <f>フラグ管理用!AO151</f>
        <v/>
      </c>
    </row>
    <row r="152" spans="1:65" x14ac:dyDescent="0.15">
      <c r="A152" s="84">
        <v>131</v>
      </c>
      <c r="B152" s="285"/>
      <c r="C152" s="61"/>
      <c r="D152" s="61"/>
      <c r="E152" s="62"/>
      <c r="F152" s="146" t="str">
        <f>IF(C152="補",VLOOKUP(E152,'事業名一覧 '!$A$3:$C$55,3,FALSE),"")</f>
        <v/>
      </c>
      <c r="G152" s="63"/>
      <c r="H152" s="154"/>
      <c r="I152" s="63"/>
      <c r="J152" s="63"/>
      <c r="K152" s="63"/>
      <c r="L152" s="62"/>
      <c r="M152" s="99" t="str">
        <f t="shared" si="37"/>
        <v/>
      </c>
      <c r="N152" s="99" t="str">
        <f t="shared" si="53"/>
        <v/>
      </c>
      <c r="O152" s="65"/>
      <c r="P152" s="65"/>
      <c r="Q152" s="65"/>
      <c r="R152" s="65"/>
      <c r="S152" s="65"/>
      <c r="T152" s="65"/>
      <c r="U152" s="62"/>
      <c r="V152" s="63"/>
      <c r="W152" s="63"/>
      <c r="X152" s="63"/>
      <c r="Y152" s="61"/>
      <c r="Z152" s="61"/>
      <c r="AA152" s="61"/>
      <c r="AB152" s="230"/>
      <c r="AC152" s="230"/>
      <c r="AD152" s="62"/>
      <c r="AE152" s="62"/>
      <c r="AF152" s="301"/>
      <c r="AG152" s="165"/>
      <c r="AH152" s="274"/>
      <c r="AI152" s="226"/>
      <c r="AJ152" s="293" t="str">
        <f t="shared" si="38"/>
        <v/>
      </c>
      <c r="AK152" s="297" t="str">
        <f>IF(C152="","",IF(AND(フラグ管理用!B152=2,O152&gt;0),"error",IF(AND(フラグ管理用!B152=1,SUM(P152:R152)&gt;0),"error","")))</f>
        <v/>
      </c>
      <c r="AL152" s="289" t="str">
        <f t="shared" si="39"/>
        <v/>
      </c>
      <c r="AM152" s="235" t="str">
        <f t="shared" si="40"/>
        <v/>
      </c>
      <c r="AN152" s="211" t="str">
        <f>IF(C152="","",IF(フラグ管理用!AP152=1,"",IF(AND(フラグ管理用!C152=1,フラグ管理用!G152=1),"",IF(AND(フラグ管理用!C152=2,フラグ管理用!D152=1,フラグ管理用!G152=1),"",IF(AND(フラグ管理用!C152=2,フラグ管理用!D152=2),"","error")))))</f>
        <v/>
      </c>
      <c r="AO152" s="240" t="str">
        <f t="shared" si="41"/>
        <v/>
      </c>
      <c r="AP152" s="240" t="str">
        <f t="shared" si="42"/>
        <v/>
      </c>
      <c r="AQ152" s="240" t="str">
        <f>IF(C152="","",IF(AND(フラグ管理用!B152=1,フラグ管理用!I152&gt;0),"",IF(AND(フラグ管理用!B152=2,フラグ管理用!I152&gt;14),"","error")))</f>
        <v/>
      </c>
      <c r="AR152" s="240" t="str">
        <f>IF(C152="","",IF(PRODUCT(フラグ管理用!H152:J152)=0,"error",""))</f>
        <v/>
      </c>
      <c r="AS152" s="240" t="str">
        <f t="shared" si="43"/>
        <v/>
      </c>
      <c r="AT152" s="240" t="str">
        <f>IF(C152="","",IF(AND(フラグ管理用!G152=1,フラグ管理用!K152=1),"",IF(AND(フラグ管理用!G152=2,フラグ管理用!K152&gt;1),"","error")))</f>
        <v/>
      </c>
      <c r="AU152" s="240" t="str">
        <f>IF(C152="","",IF(AND(フラグ管理用!K152=10,ISBLANK(L152)=FALSE),"",IF(AND(フラグ管理用!K152&lt;10,ISBLANK(L152)=TRUE),"","error")))</f>
        <v/>
      </c>
      <c r="AV152" s="211" t="str">
        <f t="shared" si="44"/>
        <v/>
      </c>
      <c r="AW152" s="211" t="str">
        <f t="shared" si="45"/>
        <v/>
      </c>
      <c r="AX152" s="211" t="str">
        <f>IF(C152="","",IF(AND(フラグ管理用!D152=2,フラグ管理用!G152=1),IF(Q152&lt;&gt;0,"error",""),""))</f>
        <v/>
      </c>
      <c r="AY152" s="211" t="str">
        <f>IF(C152="","",IF(フラグ管理用!G152=2,IF(OR(O152&lt;&gt;0,P152&lt;&gt;0,R152&lt;&gt;0),"error",""),""))</f>
        <v/>
      </c>
      <c r="AZ152" s="211" t="str">
        <f t="shared" si="46"/>
        <v/>
      </c>
      <c r="BA152" s="211" t="str">
        <f t="shared" si="47"/>
        <v/>
      </c>
      <c r="BB152" s="211" t="str">
        <f t="shared" si="48"/>
        <v/>
      </c>
      <c r="BC152" s="211" t="str">
        <f>IF(C152="","",IF(フラグ管理用!Y152=2,IF(AND(フラグ管理用!C152=2,フラグ管理用!V152=1),"","error"),""))</f>
        <v/>
      </c>
      <c r="BD152" s="211" t="str">
        <f t="shared" si="49"/>
        <v/>
      </c>
      <c r="BE152" s="211" t="str">
        <f>IF(C152="","",IF(フラグ管理用!Z152=30,"error",IF(AND(フラグ管理用!AI152="事業始期_通常",フラグ管理用!Z152&lt;18),"error",IF(AND(フラグ管理用!AI152="事業始期_補助",フラグ管理用!Z152&lt;15),"error",""))))</f>
        <v/>
      </c>
      <c r="BF152" s="211" t="str">
        <f t="shared" si="50"/>
        <v/>
      </c>
      <c r="BG152" s="211" t="str">
        <f>IF(C152="","",IF(AND(フラグ管理用!AJ152="事業終期_通常",OR(フラグ管理用!AA152&lt;18,フラグ管理用!AA152&gt;29)),"error",IF(AND(フラグ管理用!AJ152="事業終期_R3基金・R4",フラグ管理用!AA152&lt;18),"error","")))</f>
        <v/>
      </c>
      <c r="BH152" s="211" t="str">
        <f>IF(C152="","",IF(VLOOKUP(Z152,―!$X$2:$Y$31,2,FALSE)&lt;=VLOOKUP(AA152,―!$X$2:$Y$31,2,FALSE),"","error"))</f>
        <v/>
      </c>
      <c r="BI152" s="211" t="str">
        <f t="shared" si="51"/>
        <v/>
      </c>
      <c r="BJ152" s="211" t="str">
        <f t="shared" si="54"/>
        <v/>
      </c>
      <c r="BK152" s="211" t="str">
        <f t="shared" si="52"/>
        <v/>
      </c>
      <c r="BL152" s="211" t="str">
        <f>IF(C152="","",IF(AND(フラグ管理用!AK152="予算区分_地単_通常",フラグ管理用!AF152&gt;4),"error",IF(AND(フラグ管理用!AK152="予算区分_地単_協力金等",フラグ管理用!AF152&gt;9),"error",IF(AND(フラグ管理用!AK152="予算区分_補助",フラグ管理用!AF152&lt;9),"error",""))))</f>
        <v/>
      </c>
      <c r="BM152" s="241" t="str">
        <f>フラグ管理用!AO152</f>
        <v/>
      </c>
    </row>
    <row r="153" spans="1:65" x14ac:dyDescent="0.15">
      <c r="A153" s="84">
        <v>132</v>
      </c>
      <c r="B153" s="285"/>
      <c r="C153" s="61"/>
      <c r="D153" s="61"/>
      <c r="E153" s="62"/>
      <c r="F153" s="146" t="str">
        <f>IF(C153="補",VLOOKUP(E153,'事業名一覧 '!$A$3:$C$55,3,FALSE),"")</f>
        <v/>
      </c>
      <c r="G153" s="63"/>
      <c r="H153" s="154"/>
      <c r="I153" s="63"/>
      <c r="J153" s="63"/>
      <c r="K153" s="63"/>
      <c r="L153" s="62"/>
      <c r="M153" s="99" t="str">
        <f t="shared" si="37"/>
        <v/>
      </c>
      <c r="N153" s="99" t="str">
        <f t="shared" si="53"/>
        <v/>
      </c>
      <c r="O153" s="65"/>
      <c r="P153" s="65"/>
      <c r="Q153" s="65"/>
      <c r="R153" s="65"/>
      <c r="S153" s="65"/>
      <c r="T153" s="65"/>
      <c r="U153" s="62"/>
      <c r="V153" s="63"/>
      <c r="W153" s="63"/>
      <c r="X153" s="63"/>
      <c r="Y153" s="61"/>
      <c r="Z153" s="61"/>
      <c r="AA153" s="61"/>
      <c r="AB153" s="230"/>
      <c r="AC153" s="230"/>
      <c r="AD153" s="62"/>
      <c r="AE153" s="62"/>
      <c r="AF153" s="301"/>
      <c r="AG153" s="165"/>
      <c r="AH153" s="274"/>
      <c r="AI153" s="226"/>
      <c r="AJ153" s="293" t="str">
        <f t="shared" si="38"/>
        <v/>
      </c>
      <c r="AK153" s="297" t="str">
        <f>IF(C153="","",IF(AND(フラグ管理用!B153=2,O153&gt;0),"error",IF(AND(フラグ管理用!B153=1,SUM(P153:R153)&gt;0),"error","")))</f>
        <v/>
      </c>
      <c r="AL153" s="289" t="str">
        <f t="shared" si="39"/>
        <v/>
      </c>
      <c r="AM153" s="235" t="str">
        <f t="shared" si="40"/>
        <v/>
      </c>
      <c r="AN153" s="211" t="str">
        <f>IF(C153="","",IF(フラグ管理用!AP153=1,"",IF(AND(フラグ管理用!C153=1,フラグ管理用!G153=1),"",IF(AND(フラグ管理用!C153=2,フラグ管理用!D153=1,フラグ管理用!G153=1),"",IF(AND(フラグ管理用!C153=2,フラグ管理用!D153=2),"","error")))))</f>
        <v/>
      </c>
      <c r="AO153" s="240" t="str">
        <f t="shared" si="41"/>
        <v/>
      </c>
      <c r="AP153" s="240" t="str">
        <f t="shared" si="42"/>
        <v/>
      </c>
      <c r="AQ153" s="240" t="str">
        <f>IF(C153="","",IF(AND(フラグ管理用!B153=1,フラグ管理用!I153&gt;0),"",IF(AND(フラグ管理用!B153=2,フラグ管理用!I153&gt;14),"","error")))</f>
        <v/>
      </c>
      <c r="AR153" s="240" t="str">
        <f>IF(C153="","",IF(PRODUCT(フラグ管理用!H153:J153)=0,"error",""))</f>
        <v/>
      </c>
      <c r="AS153" s="240" t="str">
        <f t="shared" si="43"/>
        <v/>
      </c>
      <c r="AT153" s="240" t="str">
        <f>IF(C153="","",IF(AND(フラグ管理用!G153=1,フラグ管理用!K153=1),"",IF(AND(フラグ管理用!G153=2,フラグ管理用!K153&gt;1),"","error")))</f>
        <v/>
      </c>
      <c r="AU153" s="240" t="str">
        <f>IF(C153="","",IF(AND(フラグ管理用!K153=10,ISBLANK(L153)=FALSE),"",IF(AND(フラグ管理用!K153&lt;10,ISBLANK(L153)=TRUE),"","error")))</f>
        <v/>
      </c>
      <c r="AV153" s="211" t="str">
        <f t="shared" si="44"/>
        <v/>
      </c>
      <c r="AW153" s="211" t="str">
        <f t="shared" si="45"/>
        <v/>
      </c>
      <c r="AX153" s="211" t="str">
        <f>IF(C153="","",IF(AND(フラグ管理用!D153=2,フラグ管理用!G153=1),IF(Q153&lt;&gt;0,"error",""),""))</f>
        <v/>
      </c>
      <c r="AY153" s="211" t="str">
        <f>IF(C153="","",IF(フラグ管理用!G153=2,IF(OR(O153&lt;&gt;0,P153&lt;&gt;0,R153&lt;&gt;0),"error",""),""))</f>
        <v/>
      </c>
      <c r="AZ153" s="211" t="str">
        <f t="shared" si="46"/>
        <v/>
      </c>
      <c r="BA153" s="211" t="str">
        <f t="shared" si="47"/>
        <v/>
      </c>
      <c r="BB153" s="211" t="str">
        <f t="shared" si="48"/>
        <v/>
      </c>
      <c r="BC153" s="211" t="str">
        <f>IF(C153="","",IF(フラグ管理用!Y153=2,IF(AND(フラグ管理用!C153=2,フラグ管理用!V153=1),"","error"),""))</f>
        <v/>
      </c>
      <c r="BD153" s="211" t="str">
        <f t="shared" si="49"/>
        <v/>
      </c>
      <c r="BE153" s="211" t="str">
        <f>IF(C153="","",IF(フラグ管理用!Z153=30,"error",IF(AND(フラグ管理用!AI153="事業始期_通常",フラグ管理用!Z153&lt;18),"error",IF(AND(フラグ管理用!AI153="事業始期_補助",フラグ管理用!Z153&lt;15),"error",""))))</f>
        <v/>
      </c>
      <c r="BF153" s="211" t="str">
        <f t="shared" si="50"/>
        <v/>
      </c>
      <c r="BG153" s="211" t="str">
        <f>IF(C153="","",IF(AND(フラグ管理用!AJ153="事業終期_通常",OR(フラグ管理用!AA153&lt;18,フラグ管理用!AA153&gt;29)),"error",IF(AND(フラグ管理用!AJ153="事業終期_R3基金・R4",フラグ管理用!AA153&lt;18),"error","")))</f>
        <v/>
      </c>
      <c r="BH153" s="211" t="str">
        <f>IF(C153="","",IF(VLOOKUP(Z153,―!$X$2:$Y$31,2,FALSE)&lt;=VLOOKUP(AA153,―!$X$2:$Y$31,2,FALSE),"","error"))</f>
        <v/>
      </c>
      <c r="BI153" s="211" t="str">
        <f t="shared" si="51"/>
        <v/>
      </c>
      <c r="BJ153" s="211" t="str">
        <f t="shared" si="54"/>
        <v/>
      </c>
      <c r="BK153" s="211" t="str">
        <f t="shared" si="52"/>
        <v/>
      </c>
      <c r="BL153" s="211" t="str">
        <f>IF(C153="","",IF(AND(フラグ管理用!AK153="予算区分_地単_通常",フラグ管理用!AF153&gt;4),"error",IF(AND(フラグ管理用!AK153="予算区分_地単_協力金等",フラグ管理用!AF153&gt;9),"error",IF(AND(フラグ管理用!AK153="予算区分_補助",フラグ管理用!AF153&lt;9),"error",""))))</f>
        <v/>
      </c>
      <c r="BM153" s="241" t="str">
        <f>フラグ管理用!AO153</f>
        <v/>
      </c>
    </row>
    <row r="154" spans="1:65" x14ac:dyDescent="0.15">
      <c r="A154" s="84">
        <v>133</v>
      </c>
      <c r="B154" s="285"/>
      <c r="C154" s="61"/>
      <c r="D154" s="61"/>
      <c r="E154" s="62"/>
      <c r="F154" s="146" t="str">
        <f>IF(C154="補",VLOOKUP(E154,'事業名一覧 '!$A$3:$C$55,3,FALSE),"")</f>
        <v/>
      </c>
      <c r="G154" s="63"/>
      <c r="H154" s="154"/>
      <c r="I154" s="63"/>
      <c r="J154" s="63"/>
      <c r="K154" s="63"/>
      <c r="L154" s="62"/>
      <c r="M154" s="99" t="str">
        <f t="shared" si="37"/>
        <v/>
      </c>
      <c r="N154" s="99" t="str">
        <f t="shared" si="53"/>
        <v/>
      </c>
      <c r="O154" s="65"/>
      <c r="P154" s="65"/>
      <c r="Q154" s="65"/>
      <c r="R154" s="65"/>
      <c r="S154" s="65"/>
      <c r="T154" s="65"/>
      <c r="U154" s="62"/>
      <c r="V154" s="63"/>
      <c r="W154" s="63"/>
      <c r="X154" s="63"/>
      <c r="Y154" s="61"/>
      <c r="Z154" s="61"/>
      <c r="AA154" s="61"/>
      <c r="AB154" s="230"/>
      <c r="AC154" s="230"/>
      <c r="AD154" s="62"/>
      <c r="AE154" s="62"/>
      <c r="AF154" s="301"/>
      <c r="AG154" s="165"/>
      <c r="AH154" s="274"/>
      <c r="AI154" s="226"/>
      <c r="AJ154" s="293" t="str">
        <f t="shared" si="38"/>
        <v/>
      </c>
      <c r="AK154" s="297" t="str">
        <f>IF(C154="","",IF(AND(フラグ管理用!B154=2,O154&gt;0),"error",IF(AND(フラグ管理用!B154=1,SUM(P154:R154)&gt;0),"error","")))</f>
        <v/>
      </c>
      <c r="AL154" s="289" t="str">
        <f t="shared" si="39"/>
        <v/>
      </c>
      <c r="AM154" s="235" t="str">
        <f t="shared" si="40"/>
        <v/>
      </c>
      <c r="AN154" s="211" t="str">
        <f>IF(C154="","",IF(フラグ管理用!AP154=1,"",IF(AND(フラグ管理用!C154=1,フラグ管理用!G154=1),"",IF(AND(フラグ管理用!C154=2,フラグ管理用!D154=1,フラグ管理用!G154=1),"",IF(AND(フラグ管理用!C154=2,フラグ管理用!D154=2),"","error")))))</f>
        <v/>
      </c>
      <c r="AO154" s="240" t="str">
        <f t="shared" si="41"/>
        <v/>
      </c>
      <c r="AP154" s="240" t="str">
        <f t="shared" si="42"/>
        <v/>
      </c>
      <c r="AQ154" s="240" t="str">
        <f>IF(C154="","",IF(AND(フラグ管理用!B154=1,フラグ管理用!I154&gt;0),"",IF(AND(フラグ管理用!B154=2,フラグ管理用!I154&gt;14),"","error")))</f>
        <v/>
      </c>
      <c r="AR154" s="240" t="str">
        <f>IF(C154="","",IF(PRODUCT(フラグ管理用!H154:J154)=0,"error",""))</f>
        <v/>
      </c>
      <c r="AS154" s="240" t="str">
        <f t="shared" si="43"/>
        <v/>
      </c>
      <c r="AT154" s="240" t="str">
        <f>IF(C154="","",IF(AND(フラグ管理用!G154=1,フラグ管理用!K154=1),"",IF(AND(フラグ管理用!G154=2,フラグ管理用!K154&gt;1),"","error")))</f>
        <v/>
      </c>
      <c r="AU154" s="240" t="str">
        <f>IF(C154="","",IF(AND(フラグ管理用!K154=10,ISBLANK(L154)=FALSE),"",IF(AND(フラグ管理用!K154&lt;10,ISBLANK(L154)=TRUE),"","error")))</f>
        <v/>
      </c>
      <c r="AV154" s="211" t="str">
        <f t="shared" si="44"/>
        <v/>
      </c>
      <c r="AW154" s="211" t="str">
        <f t="shared" si="45"/>
        <v/>
      </c>
      <c r="AX154" s="211" t="str">
        <f>IF(C154="","",IF(AND(フラグ管理用!D154=2,フラグ管理用!G154=1),IF(Q154&lt;&gt;0,"error",""),""))</f>
        <v/>
      </c>
      <c r="AY154" s="211" t="str">
        <f>IF(C154="","",IF(フラグ管理用!G154=2,IF(OR(O154&lt;&gt;0,P154&lt;&gt;0,R154&lt;&gt;0),"error",""),""))</f>
        <v/>
      </c>
      <c r="AZ154" s="211" t="str">
        <f t="shared" si="46"/>
        <v/>
      </c>
      <c r="BA154" s="211" t="str">
        <f t="shared" si="47"/>
        <v/>
      </c>
      <c r="BB154" s="211" t="str">
        <f t="shared" si="48"/>
        <v/>
      </c>
      <c r="BC154" s="211" t="str">
        <f>IF(C154="","",IF(フラグ管理用!Y154=2,IF(AND(フラグ管理用!C154=2,フラグ管理用!V154=1),"","error"),""))</f>
        <v/>
      </c>
      <c r="BD154" s="211" t="str">
        <f t="shared" si="49"/>
        <v/>
      </c>
      <c r="BE154" s="211" t="str">
        <f>IF(C154="","",IF(フラグ管理用!Z154=30,"error",IF(AND(フラグ管理用!AI154="事業始期_通常",フラグ管理用!Z154&lt;18),"error",IF(AND(フラグ管理用!AI154="事業始期_補助",フラグ管理用!Z154&lt;15),"error",""))))</f>
        <v/>
      </c>
      <c r="BF154" s="211" t="str">
        <f t="shared" si="50"/>
        <v/>
      </c>
      <c r="BG154" s="211" t="str">
        <f>IF(C154="","",IF(AND(フラグ管理用!AJ154="事業終期_通常",OR(フラグ管理用!AA154&lt;18,フラグ管理用!AA154&gt;29)),"error",IF(AND(フラグ管理用!AJ154="事業終期_R3基金・R4",フラグ管理用!AA154&lt;18),"error","")))</f>
        <v/>
      </c>
      <c r="BH154" s="211" t="str">
        <f>IF(C154="","",IF(VLOOKUP(Z154,―!$X$2:$Y$31,2,FALSE)&lt;=VLOOKUP(AA154,―!$X$2:$Y$31,2,FALSE),"","error"))</f>
        <v/>
      </c>
      <c r="BI154" s="211" t="str">
        <f t="shared" si="51"/>
        <v/>
      </c>
      <c r="BJ154" s="211" t="str">
        <f t="shared" si="54"/>
        <v/>
      </c>
      <c r="BK154" s="211" t="str">
        <f t="shared" si="52"/>
        <v/>
      </c>
      <c r="BL154" s="211" t="str">
        <f>IF(C154="","",IF(AND(フラグ管理用!AK154="予算区分_地単_通常",フラグ管理用!AF154&gt;4),"error",IF(AND(フラグ管理用!AK154="予算区分_地単_協力金等",フラグ管理用!AF154&gt;9),"error",IF(AND(フラグ管理用!AK154="予算区分_補助",フラグ管理用!AF154&lt;9),"error",""))))</f>
        <v/>
      </c>
      <c r="BM154" s="241" t="str">
        <f>フラグ管理用!AO154</f>
        <v/>
      </c>
    </row>
    <row r="155" spans="1:65" x14ac:dyDescent="0.15">
      <c r="A155" s="84">
        <v>134</v>
      </c>
      <c r="B155" s="285"/>
      <c r="C155" s="61"/>
      <c r="D155" s="61"/>
      <c r="E155" s="62"/>
      <c r="F155" s="146" t="str">
        <f>IF(C155="補",VLOOKUP(E155,'事業名一覧 '!$A$3:$C$55,3,FALSE),"")</f>
        <v/>
      </c>
      <c r="G155" s="63"/>
      <c r="H155" s="154"/>
      <c r="I155" s="63"/>
      <c r="J155" s="63"/>
      <c r="K155" s="63"/>
      <c r="L155" s="62"/>
      <c r="M155" s="99" t="str">
        <f t="shared" si="37"/>
        <v/>
      </c>
      <c r="N155" s="99" t="str">
        <f t="shared" si="53"/>
        <v/>
      </c>
      <c r="O155" s="65"/>
      <c r="P155" s="65"/>
      <c r="Q155" s="65"/>
      <c r="R155" s="65"/>
      <c r="S155" s="65"/>
      <c r="T155" s="65"/>
      <c r="U155" s="62"/>
      <c r="V155" s="63"/>
      <c r="W155" s="63"/>
      <c r="X155" s="63"/>
      <c r="Y155" s="61"/>
      <c r="Z155" s="61"/>
      <c r="AA155" s="61"/>
      <c r="AB155" s="230"/>
      <c r="AC155" s="230"/>
      <c r="AD155" s="62"/>
      <c r="AE155" s="62"/>
      <c r="AF155" s="301"/>
      <c r="AG155" s="165"/>
      <c r="AH155" s="274"/>
      <c r="AI155" s="226"/>
      <c r="AJ155" s="293" t="str">
        <f t="shared" si="38"/>
        <v/>
      </c>
      <c r="AK155" s="297" t="str">
        <f>IF(C155="","",IF(AND(フラグ管理用!B155=2,O155&gt;0),"error",IF(AND(フラグ管理用!B155=1,SUM(P155:R155)&gt;0),"error","")))</f>
        <v/>
      </c>
      <c r="AL155" s="289" t="str">
        <f t="shared" si="39"/>
        <v/>
      </c>
      <c r="AM155" s="235" t="str">
        <f t="shared" si="40"/>
        <v/>
      </c>
      <c r="AN155" s="211" t="str">
        <f>IF(C155="","",IF(フラグ管理用!AP155=1,"",IF(AND(フラグ管理用!C155=1,フラグ管理用!G155=1),"",IF(AND(フラグ管理用!C155=2,フラグ管理用!D155=1,フラグ管理用!G155=1),"",IF(AND(フラグ管理用!C155=2,フラグ管理用!D155=2),"","error")))))</f>
        <v/>
      </c>
      <c r="AO155" s="240" t="str">
        <f t="shared" si="41"/>
        <v/>
      </c>
      <c r="AP155" s="240" t="str">
        <f t="shared" si="42"/>
        <v/>
      </c>
      <c r="AQ155" s="240" t="str">
        <f>IF(C155="","",IF(AND(フラグ管理用!B155=1,フラグ管理用!I155&gt;0),"",IF(AND(フラグ管理用!B155=2,フラグ管理用!I155&gt;14),"","error")))</f>
        <v/>
      </c>
      <c r="AR155" s="240" t="str">
        <f>IF(C155="","",IF(PRODUCT(フラグ管理用!H155:J155)=0,"error",""))</f>
        <v/>
      </c>
      <c r="AS155" s="240" t="str">
        <f t="shared" si="43"/>
        <v/>
      </c>
      <c r="AT155" s="240" t="str">
        <f>IF(C155="","",IF(AND(フラグ管理用!G155=1,フラグ管理用!K155=1),"",IF(AND(フラグ管理用!G155=2,フラグ管理用!K155&gt;1),"","error")))</f>
        <v/>
      </c>
      <c r="AU155" s="240" t="str">
        <f>IF(C155="","",IF(AND(フラグ管理用!K155=10,ISBLANK(L155)=FALSE),"",IF(AND(フラグ管理用!K155&lt;10,ISBLANK(L155)=TRUE),"","error")))</f>
        <v/>
      </c>
      <c r="AV155" s="211" t="str">
        <f t="shared" si="44"/>
        <v/>
      </c>
      <c r="AW155" s="211" t="str">
        <f t="shared" si="45"/>
        <v/>
      </c>
      <c r="AX155" s="211" t="str">
        <f>IF(C155="","",IF(AND(フラグ管理用!D155=2,フラグ管理用!G155=1),IF(Q155&lt;&gt;0,"error",""),""))</f>
        <v/>
      </c>
      <c r="AY155" s="211" t="str">
        <f>IF(C155="","",IF(フラグ管理用!G155=2,IF(OR(O155&lt;&gt;0,P155&lt;&gt;0,R155&lt;&gt;0),"error",""),""))</f>
        <v/>
      </c>
      <c r="AZ155" s="211" t="str">
        <f t="shared" si="46"/>
        <v/>
      </c>
      <c r="BA155" s="211" t="str">
        <f t="shared" si="47"/>
        <v/>
      </c>
      <c r="BB155" s="211" t="str">
        <f t="shared" si="48"/>
        <v/>
      </c>
      <c r="BC155" s="211" t="str">
        <f>IF(C155="","",IF(フラグ管理用!Y155=2,IF(AND(フラグ管理用!C155=2,フラグ管理用!V155=1),"","error"),""))</f>
        <v/>
      </c>
      <c r="BD155" s="211" t="str">
        <f t="shared" si="49"/>
        <v/>
      </c>
      <c r="BE155" s="211" t="str">
        <f>IF(C155="","",IF(フラグ管理用!Z155=30,"error",IF(AND(フラグ管理用!AI155="事業始期_通常",フラグ管理用!Z155&lt;18),"error",IF(AND(フラグ管理用!AI155="事業始期_補助",フラグ管理用!Z155&lt;15),"error",""))))</f>
        <v/>
      </c>
      <c r="BF155" s="211" t="str">
        <f t="shared" si="50"/>
        <v/>
      </c>
      <c r="BG155" s="211" t="str">
        <f>IF(C155="","",IF(AND(フラグ管理用!AJ155="事業終期_通常",OR(フラグ管理用!AA155&lt;18,フラグ管理用!AA155&gt;29)),"error",IF(AND(フラグ管理用!AJ155="事業終期_R3基金・R4",フラグ管理用!AA155&lt;18),"error","")))</f>
        <v/>
      </c>
      <c r="BH155" s="211" t="str">
        <f>IF(C155="","",IF(VLOOKUP(Z155,―!$X$2:$Y$31,2,FALSE)&lt;=VLOOKUP(AA155,―!$X$2:$Y$31,2,FALSE),"","error"))</f>
        <v/>
      </c>
      <c r="BI155" s="211" t="str">
        <f t="shared" si="51"/>
        <v/>
      </c>
      <c r="BJ155" s="211" t="str">
        <f t="shared" si="54"/>
        <v/>
      </c>
      <c r="BK155" s="211" t="str">
        <f t="shared" si="52"/>
        <v/>
      </c>
      <c r="BL155" s="211" t="str">
        <f>IF(C155="","",IF(AND(フラグ管理用!AK155="予算区分_地単_通常",フラグ管理用!AF155&gt;4),"error",IF(AND(フラグ管理用!AK155="予算区分_地単_協力金等",フラグ管理用!AF155&gt;9),"error",IF(AND(フラグ管理用!AK155="予算区分_補助",フラグ管理用!AF155&lt;9),"error",""))))</f>
        <v/>
      </c>
      <c r="BM155" s="241" t="str">
        <f>フラグ管理用!AO155</f>
        <v/>
      </c>
    </row>
    <row r="156" spans="1:65" x14ac:dyDescent="0.15">
      <c r="A156" s="84">
        <v>135</v>
      </c>
      <c r="B156" s="285"/>
      <c r="C156" s="61"/>
      <c r="D156" s="61"/>
      <c r="E156" s="62"/>
      <c r="F156" s="146" t="str">
        <f>IF(C156="補",VLOOKUP(E156,'事業名一覧 '!$A$3:$C$55,3,FALSE),"")</f>
        <v/>
      </c>
      <c r="G156" s="63"/>
      <c r="H156" s="154"/>
      <c r="I156" s="63"/>
      <c r="J156" s="63"/>
      <c r="K156" s="63"/>
      <c r="L156" s="62"/>
      <c r="M156" s="99" t="str">
        <f t="shared" si="37"/>
        <v/>
      </c>
      <c r="N156" s="99" t="str">
        <f t="shared" si="53"/>
        <v/>
      </c>
      <c r="O156" s="65"/>
      <c r="P156" s="65"/>
      <c r="Q156" s="65"/>
      <c r="R156" s="65"/>
      <c r="S156" s="65"/>
      <c r="T156" s="65"/>
      <c r="U156" s="62"/>
      <c r="V156" s="63"/>
      <c r="W156" s="63"/>
      <c r="X156" s="63"/>
      <c r="Y156" s="61"/>
      <c r="Z156" s="61"/>
      <c r="AA156" s="61"/>
      <c r="AB156" s="230"/>
      <c r="AC156" s="230"/>
      <c r="AD156" s="62"/>
      <c r="AE156" s="62"/>
      <c r="AF156" s="301"/>
      <c r="AG156" s="165"/>
      <c r="AH156" s="274"/>
      <c r="AI156" s="226"/>
      <c r="AJ156" s="293" t="str">
        <f t="shared" si="38"/>
        <v/>
      </c>
      <c r="AK156" s="297" t="str">
        <f>IF(C156="","",IF(AND(フラグ管理用!B156=2,O156&gt;0),"error",IF(AND(フラグ管理用!B156=1,SUM(P156:R156)&gt;0),"error","")))</f>
        <v/>
      </c>
      <c r="AL156" s="289" t="str">
        <f t="shared" si="39"/>
        <v/>
      </c>
      <c r="AM156" s="235" t="str">
        <f t="shared" si="40"/>
        <v/>
      </c>
      <c r="AN156" s="211" t="str">
        <f>IF(C156="","",IF(フラグ管理用!AP156=1,"",IF(AND(フラグ管理用!C156=1,フラグ管理用!G156=1),"",IF(AND(フラグ管理用!C156=2,フラグ管理用!D156=1,フラグ管理用!G156=1),"",IF(AND(フラグ管理用!C156=2,フラグ管理用!D156=2),"","error")))))</f>
        <v/>
      </c>
      <c r="AO156" s="240" t="str">
        <f t="shared" si="41"/>
        <v/>
      </c>
      <c r="AP156" s="240" t="str">
        <f t="shared" si="42"/>
        <v/>
      </c>
      <c r="AQ156" s="240" t="str">
        <f>IF(C156="","",IF(AND(フラグ管理用!B156=1,フラグ管理用!I156&gt;0),"",IF(AND(フラグ管理用!B156=2,フラグ管理用!I156&gt;14),"","error")))</f>
        <v/>
      </c>
      <c r="AR156" s="240" t="str">
        <f>IF(C156="","",IF(PRODUCT(フラグ管理用!H156:J156)=0,"error",""))</f>
        <v/>
      </c>
      <c r="AS156" s="240" t="str">
        <f t="shared" si="43"/>
        <v/>
      </c>
      <c r="AT156" s="240" t="str">
        <f>IF(C156="","",IF(AND(フラグ管理用!G156=1,フラグ管理用!K156=1),"",IF(AND(フラグ管理用!G156=2,フラグ管理用!K156&gt;1),"","error")))</f>
        <v/>
      </c>
      <c r="AU156" s="240" t="str">
        <f>IF(C156="","",IF(AND(フラグ管理用!K156=10,ISBLANK(L156)=FALSE),"",IF(AND(フラグ管理用!K156&lt;10,ISBLANK(L156)=TRUE),"","error")))</f>
        <v/>
      </c>
      <c r="AV156" s="211" t="str">
        <f t="shared" si="44"/>
        <v/>
      </c>
      <c r="AW156" s="211" t="str">
        <f t="shared" si="45"/>
        <v/>
      </c>
      <c r="AX156" s="211" t="str">
        <f>IF(C156="","",IF(AND(フラグ管理用!D156=2,フラグ管理用!G156=1),IF(Q156&lt;&gt;0,"error",""),""))</f>
        <v/>
      </c>
      <c r="AY156" s="211" t="str">
        <f>IF(C156="","",IF(フラグ管理用!G156=2,IF(OR(O156&lt;&gt;0,P156&lt;&gt;0,R156&lt;&gt;0),"error",""),""))</f>
        <v/>
      </c>
      <c r="AZ156" s="211" t="str">
        <f t="shared" si="46"/>
        <v/>
      </c>
      <c r="BA156" s="211" t="str">
        <f t="shared" si="47"/>
        <v/>
      </c>
      <c r="BB156" s="211" t="str">
        <f t="shared" si="48"/>
        <v/>
      </c>
      <c r="BC156" s="211" t="str">
        <f>IF(C156="","",IF(フラグ管理用!Y156=2,IF(AND(フラグ管理用!C156=2,フラグ管理用!V156=1),"","error"),""))</f>
        <v/>
      </c>
      <c r="BD156" s="211" t="str">
        <f t="shared" si="49"/>
        <v/>
      </c>
      <c r="BE156" s="211" t="str">
        <f>IF(C156="","",IF(フラグ管理用!Z156=30,"error",IF(AND(フラグ管理用!AI156="事業始期_通常",フラグ管理用!Z156&lt;18),"error",IF(AND(フラグ管理用!AI156="事業始期_補助",フラグ管理用!Z156&lt;15),"error",""))))</f>
        <v/>
      </c>
      <c r="BF156" s="211" t="str">
        <f t="shared" si="50"/>
        <v/>
      </c>
      <c r="BG156" s="211" t="str">
        <f>IF(C156="","",IF(AND(フラグ管理用!AJ156="事業終期_通常",OR(フラグ管理用!AA156&lt;18,フラグ管理用!AA156&gt;29)),"error",IF(AND(フラグ管理用!AJ156="事業終期_R3基金・R4",フラグ管理用!AA156&lt;18),"error","")))</f>
        <v/>
      </c>
      <c r="BH156" s="211" t="str">
        <f>IF(C156="","",IF(VLOOKUP(Z156,―!$X$2:$Y$31,2,FALSE)&lt;=VLOOKUP(AA156,―!$X$2:$Y$31,2,FALSE),"","error"))</f>
        <v/>
      </c>
      <c r="BI156" s="211" t="str">
        <f t="shared" si="51"/>
        <v/>
      </c>
      <c r="BJ156" s="211" t="str">
        <f t="shared" si="54"/>
        <v/>
      </c>
      <c r="BK156" s="211" t="str">
        <f t="shared" si="52"/>
        <v/>
      </c>
      <c r="BL156" s="211" t="str">
        <f>IF(C156="","",IF(AND(フラグ管理用!AK156="予算区分_地単_通常",フラグ管理用!AF156&gt;4),"error",IF(AND(フラグ管理用!AK156="予算区分_地単_協力金等",フラグ管理用!AF156&gt;9),"error",IF(AND(フラグ管理用!AK156="予算区分_補助",フラグ管理用!AF156&lt;9),"error",""))))</f>
        <v/>
      </c>
      <c r="BM156" s="241" t="str">
        <f>フラグ管理用!AO156</f>
        <v/>
      </c>
    </row>
    <row r="157" spans="1:65" x14ac:dyDescent="0.15">
      <c r="A157" s="84">
        <v>136</v>
      </c>
      <c r="B157" s="285"/>
      <c r="C157" s="61"/>
      <c r="D157" s="61"/>
      <c r="E157" s="62"/>
      <c r="F157" s="146" t="str">
        <f>IF(C157="補",VLOOKUP(E157,'事業名一覧 '!$A$3:$C$55,3,FALSE),"")</f>
        <v/>
      </c>
      <c r="G157" s="63"/>
      <c r="H157" s="154"/>
      <c r="I157" s="63"/>
      <c r="J157" s="63"/>
      <c r="K157" s="63"/>
      <c r="L157" s="62"/>
      <c r="M157" s="99" t="str">
        <f t="shared" si="37"/>
        <v/>
      </c>
      <c r="N157" s="99" t="str">
        <f t="shared" si="53"/>
        <v/>
      </c>
      <c r="O157" s="65"/>
      <c r="P157" s="65"/>
      <c r="Q157" s="65"/>
      <c r="R157" s="65"/>
      <c r="S157" s="65"/>
      <c r="T157" s="65"/>
      <c r="U157" s="62"/>
      <c r="V157" s="63"/>
      <c r="W157" s="63"/>
      <c r="X157" s="63"/>
      <c r="Y157" s="61"/>
      <c r="Z157" s="61"/>
      <c r="AA157" s="61"/>
      <c r="AB157" s="230"/>
      <c r="AC157" s="230"/>
      <c r="AD157" s="62"/>
      <c r="AE157" s="62"/>
      <c r="AF157" s="301"/>
      <c r="AG157" s="165"/>
      <c r="AH157" s="274"/>
      <c r="AI157" s="226"/>
      <c r="AJ157" s="293" t="str">
        <f t="shared" si="38"/>
        <v/>
      </c>
      <c r="AK157" s="297" t="str">
        <f>IF(C157="","",IF(AND(フラグ管理用!B157=2,O157&gt;0),"error",IF(AND(フラグ管理用!B157=1,SUM(P157:R157)&gt;0),"error","")))</f>
        <v/>
      </c>
      <c r="AL157" s="289" t="str">
        <f t="shared" si="39"/>
        <v/>
      </c>
      <c r="AM157" s="235" t="str">
        <f t="shared" si="40"/>
        <v/>
      </c>
      <c r="AN157" s="211" t="str">
        <f>IF(C157="","",IF(フラグ管理用!AP157=1,"",IF(AND(フラグ管理用!C157=1,フラグ管理用!G157=1),"",IF(AND(フラグ管理用!C157=2,フラグ管理用!D157=1,フラグ管理用!G157=1),"",IF(AND(フラグ管理用!C157=2,フラグ管理用!D157=2),"","error")))))</f>
        <v/>
      </c>
      <c r="AO157" s="240" t="str">
        <f t="shared" si="41"/>
        <v/>
      </c>
      <c r="AP157" s="240" t="str">
        <f t="shared" si="42"/>
        <v/>
      </c>
      <c r="AQ157" s="240" t="str">
        <f>IF(C157="","",IF(AND(フラグ管理用!B157=1,フラグ管理用!I157&gt;0),"",IF(AND(フラグ管理用!B157=2,フラグ管理用!I157&gt;14),"","error")))</f>
        <v/>
      </c>
      <c r="AR157" s="240" t="str">
        <f>IF(C157="","",IF(PRODUCT(フラグ管理用!H157:J157)=0,"error",""))</f>
        <v/>
      </c>
      <c r="AS157" s="240" t="str">
        <f t="shared" si="43"/>
        <v/>
      </c>
      <c r="AT157" s="240" t="str">
        <f>IF(C157="","",IF(AND(フラグ管理用!G157=1,フラグ管理用!K157=1),"",IF(AND(フラグ管理用!G157=2,フラグ管理用!K157&gt;1),"","error")))</f>
        <v/>
      </c>
      <c r="AU157" s="240" t="str">
        <f>IF(C157="","",IF(AND(フラグ管理用!K157=10,ISBLANK(L157)=FALSE),"",IF(AND(フラグ管理用!K157&lt;10,ISBLANK(L157)=TRUE),"","error")))</f>
        <v/>
      </c>
      <c r="AV157" s="211" t="str">
        <f t="shared" si="44"/>
        <v/>
      </c>
      <c r="AW157" s="211" t="str">
        <f t="shared" si="45"/>
        <v/>
      </c>
      <c r="AX157" s="211" t="str">
        <f>IF(C157="","",IF(AND(フラグ管理用!D157=2,フラグ管理用!G157=1),IF(Q157&lt;&gt;0,"error",""),""))</f>
        <v/>
      </c>
      <c r="AY157" s="211" t="str">
        <f>IF(C157="","",IF(フラグ管理用!G157=2,IF(OR(O157&lt;&gt;0,P157&lt;&gt;0,R157&lt;&gt;0),"error",""),""))</f>
        <v/>
      </c>
      <c r="AZ157" s="211" t="str">
        <f t="shared" si="46"/>
        <v/>
      </c>
      <c r="BA157" s="211" t="str">
        <f t="shared" si="47"/>
        <v/>
      </c>
      <c r="BB157" s="211" t="str">
        <f t="shared" si="48"/>
        <v/>
      </c>
      <c r="BC157" s="211" t="str">
        <f>IF(C157="","",IF(フラグ管理用!Y157=2,IF(AND(フラグ管理用!C157=2,フラグ管理用!V157=1),"","error"),""))</f>
        <v/>
      </c>
      <c r="BD157" s="211" t="str">
        <f t="shared" si="49"/>
        <v/>
      </c>
      <c r="BE157" s="211" t="str">
        <f>IF(C157="","",IF(フラグ管理用!Z157=30,"error",IF(AND(フラグ管理用!AI157="事業始期_通常",フラグ管理用!Z157&lt;18),"error",IF(AND(フラグ管理用!AI157="事業始期_補助",フラグ管理用!Z157&lt;15),"error",""))))</f>
        <v/>
      </c>
      <c r="BF157" s="211" t="str">
        <f t="shared" si="50"/>
        <v/>
      </c>
      <c r="BG157" s="211" t="str">
        <f>IF(C157="","",IF(AND(フラグ管理用!AJ157="事業終期_通常",OR(フラグ管理用!AA157&lt;18,フラグ管理用!AA157&gt;29)),"error",IF(AND(フラグ管理用!AJ157="事業終期_R3基金・R4",フラグ管理用!AA157&lt;18),"error","")))</f>
        <v/>
      </c>
      <c r="BH157" s="211" t="str">
        <f>IF(C157="","",IF(VLOOKUP(Z157,―!$X$2:$Y$31,2,FALSE)&lt;=VLOOKUP(AA157,―!$X$2:$Y$31,2,FALSE),"","error"))</f>
        <v/>
      </c>
      <c r="BI157" s="211" t="str">
        <f t="shared" si="51"/>
        <v/>
      </c>
      <c r="BJ157" s="211" t="str">
        <f t="shared" si="54"/>
        <v/>
      </c>
      <c r="BK157" s="211" t="str">
        <f t="shared" si="52"/>
        <v/>
      </c>
      <c r="BL157" s="211" t="str">
        <f>IF(C157="","",IF(AND(フラグ管理用!AK157="予算区分_地単_通常",フラグ管理用!AF157&gt;4),"error",IF(AND(フラグ管理用!AK157="予算区分_地単_協力金等",フラグ管理用!AF157&gt;9),"error",IF(AND(フラグ管理用!AK157="予算区分_補助",フラグ管理用!AF157&lt;9),"error",""))))</f>
        <v/>
      </c>
      <c r="BM157" s="241" t="str">
        <f>フラグ管理用!AO157</f>
        <v/>
      </c>
    </row>
    <row r="158" spans="1:65" x14ac:dyDescent="0.15">
      <c r="A158" s="84">
        <v>137</v>
      </c>
      <c r="B158" s="285"/>
      <c r="C158" s="61"/>
      <c r="D158" s="61"/>
      <c r="E158" s="62"/>
      <c r="F158" s="146" t="str">
        <f>IF(C158="補",VLOOKUP(E158,'事業名一覧 '!$A$3:$C$55,3,FALSE),"")</f>
        <v/>
      </c>
      <c r="G158" s="63"/>
      <c r="H158" s="154"/>
      <c r="I158" s="63"/>
      <c r="J158" s="63"/>
      <c r="K158" s="63"/>
      <c r="L158" s="62"/>
      <c r="M158" s="99" t="str">
        <f t="shared" si="37"/>
        <v/>
      </c>
      <c r="N158" s="99" t="str">
        <f t="shared" si="53"/>
        <v/>
      </c>
      <c r="O158" s="65"/>
      <c r="P158" s="65"/>
      <c r="Q158" s="65"/>
      <c r="R158" s="65"/>
      <c r="S158" s="65"/>
      <c r="T158" s="65"/>
      <c r="U158" s="62"/>
      <c r="V158" s="63"/>
      <c r="W158" s="63"/>
      <c r="X158" s="63"/>
      <c r="Y158" s="61"/>
      <c r="Z158" s="61"/>
      <c r="AA158" s="61"/>
      <c r="AB158" s="230"/>
      <c r="AC158" s="230"/>
      <c r="AD158" s="62"/>
      <c r="AE158" s="62"/>
      <c r="AF158" s="301"/>
      <c r="AG158" s="165"/>
      <c r="AH158" s="274"/>
      <c r="AI158" s="226"/>
      <c r="AJ158" s="293" t="str">
        <f t="shared" si="38"/>
        <v/>
      </c>
      <c r="AK158" s="297" t="str">
        <f>IF(C158="","",IF(AND(フラグ管理用!B158=2,O158&gt;0),"error",IF(AND(フラグ管理用!B158=1,SUM(P158:R158)&gt;0),"error","")))</f>
        <v/>
      </c>
      <c r="AL158" s="289" t="str">
        <f t="shared" si="39"/>
        <v/>
      </c>
      <c r="AM158" s="235" t="str">
        <f t="shared" si="40"/>
        <v/>
      </c>
      <c r="AN158" s="211" t="str">
        <f>IF(C158="","",IF(フラグ管理用!AP158=1,"",IF(AND(フラグ管理用!C158=1,フラグ管理用!G158=1),"",IF(AND(フラグ管理用!C158=2,フラグ管理用!D158=1,フラグ管理用!G158=1),"",IF(AND(フラグ管理用!C158=2,フラグ管理用!D158=2),"","error")))))</f>
        <v/>
      </c>
      <c r="AO158" s="240" t="str">
        <f t="shared" si="41"/>
        <v/>
      </c>
      <c r="AP158" s="240" t="str">
        <f t="shared" si="42"/>
        <v/>
      </c>
      <c r="AQ158" s="240" t="str">
        <f>IF(C158="","",IF(AND(フラグ管理用!B158=1,フラグ管理用!I158&gt;0),"",IF(AND(フラグ管理用!B158=2,フラグ管理用!I158&gt;14),"","error")))</f>
        <v/>
      </c>
      <c r="AR158" s="240" t="str">
        <f>IF(C158="","",IF(PRODUCT(フラグ管理用!H158:J158)=0,"error",""))</f>
        <v/>
      </c>
      <c r="AS158" s="240" t="str">
        <f t="shared" si="43"/>
        <v/>
      </c>
      <c r="AT158" s="240" t="str">
        <f>IF(C158="","",IF(AND(フラグ管理用!G158=1,フラグ管理用!K158=1),"",IF(AND(フラグ管理用!G158=2,フラグ管理用!K158&gt;1),"","error")))</f>
        <v/>
      </c>
      <c r="AU158" s="240" t="str">
        <f>IF(C158="","",IF(AND(フラグ管理用!K158=10,ISBLANK(L158)=FALSE),"",IF(AND(フラグ管理用!K158&lt;10,ISBLANK(L158)=TRUE),"","error")))</f>
        <v/>
      </c>
      <c r="AV158" s="211" t="str">
        <f t="shared" si="44"/>
        <v/>
      </c>
      <c r="AW158" s="211" t="str">
        <f t="shared" si="45"/>
        <v/>
      </c>
      <c r="AX158" s="211" t="str">
        <f>IF(C158="","",IF(AND(フラグ管理用!D158=2,フラグ管理用!G158=1),IF(Q158&lt;&gt;0,"error",""),""))</f>
        <v/>
      </c>
      <c r="AY158" s="211" t="str">
        <f>IF(C158="","",IF(フラグ管理用!G158=2,IF(OR(O158&lt;&gt;0,P158&lt;&gt;0,R158&lt;&gt;0),"error",""),""))</f>
        <v/>
      </c>
      <c r="AZ158" s="211" t="str">
        <f t="shared" si="46"/>
        <v/>
      </c>
      <c r="BA158" s="211" t="str">
        <f t="shared" si="47"/>
        <v/>
      </c>
      <c r="BB158" s="211" t="str">
        <f t="shared" si="48"/>
        <v/>
      </c>
      <c r="BC158" s="211" t="str">
        <f>IF(C158="","",IF(フラグ管理用!Y158=2,IF(AND(フラグ管理用!C158=2,フラグ管理用!V158=1),"","error"),""))</f>
        <v/>
      </c>
      <c r="BD158" s="211" t="str">
        <f t="shared" si="49"/>
        <v/>
      </c>
      <c r="BE158" s="211" t="str">
        <f>IF(C158="","",IF(フラグ管理用!Z158=30,"error",IF(AND(フラグ管理用!AI158="事業始期_通常",フラグ管理用!Z158&lt;18),"error",IF(AND(フラグ管理用!AI158="事業始期_補助",フラグ管理用!Z158&lt;15),"error",""))))</f>
        <v/>
      </c>
      <c r="BF158" s="211" t="str">
        <f t="shared" si="50"/>
        <v/>
      </c>
      <c r="BG158" s="211" t="str">
        <f>IF(C158="","",IF(AND(フラグ管理用!AJ158="事業終期_通常",OR(フラグ管理用!AA158&lt;18,フラグ管理用!AA158&gt;29)),"error",IF(AND(フラグ管理用!AJ158="事業終期_R3基金・R4",フラグ管理用!AA158&lt;18),"error","")))</f>
        <v/>
      </c>
      <c r="BH158" s="211" t="str">
        <f>IF(C158="","",IF(VLOOKUP(Z158,―!$X$2:$Y$31,2,FALSE)&lt;=VLOOKUP(AA158,―!$X$2:$Y$31,2,FALSE),"","error"))</f>
        <v/>
      </c>
      <c r="BI158" s="211" t="str">
        <f t="shared" si="51"/>
        <v/>
      </c>
      <c r="BJ158" s="211" t="str">
        <f t="shared" si="54"/>
        <v/>
      </c>
      <c r="BK158" s="211" t="str">
        <f t="shared" si="52"/>
        <v/>
      </c>
      <c r="BL158" s="211" t="str">
        <f>IF(C158="","",IF(AND(フラグ管理用!AK158="予算区分_地単_通常",フラグ管理用!AF158&gt;4),"error",IF(AND(フラグ管理用!AK158="予算区分_地単_協力金等",フラグ管理用!AF158&gt;9),"error",IF(AND(フラグ管理用!AK158="予算区分_補助",フラグ管理用!AF158&lt;9),"error",""))))</f>
        <v/>
      </c>
      <c r="BM158" s="241" t="str">
        <f>フラグ管理用!AO158</f>
        <v/>
      </c>
    </row>
    <row r="159" spans="1:65" x14ac:dyDescent="0.15">
      <c r="A159" s="84">
        <v>138</v>
      </c>
      <c r="B159" s="285"/>
      <c r="C159" s="61"/>
      <c r="D159" s="61"/>
      <c r="E159" s="62"/>
      <c r="F159" s="146" t="str">
        <f>IF(C159="補",VLOOKUP(E159,'事業名一覧 '!$A$3:$C$55,3,FALSE),"")</f>
        <v/>
      </c>
      <c r="G159" s="63"/>
      <c r="H159" s="154"/>
      <c r="I159" s="63"/>
      <c r="J159" s="63"/>
      <c r="K159" s="63"/>
      <c r="L159" s="62"/>
      <c r="M159" s="99" t="str">
        <f t="shared" si="37"/>
        <v/>
      </c>
      <c r="N159" s="99" t="str">
        <f t="shared" si="53"/>
        <v/>
      </c>
      <c r="O159" s="65"/>
      <c r="P159" s="65"/>
      <c r="Q159" s="65"/>
      <c r="R159" s="65"/>
      <c r="S159" s="65"/>
      <c r="T159" s="65"/>
      <c r="U159" s="62"/>
      <c r="V159" s="63"/>
      <c r="W159" s="63"/>
      <c r="X159" s="63"/>
      <c r="Y159" s="61"/>
      <c r="Z159" s="61"/>
      <c r="AA159" s="61"/>
      <c r="AB159" s="230"/>
      <c r="AC159" s="230"/>
      <c r="AD159" s="62"/>
      <c r="AE159" s="62"/>
      <c r="AF159" s="301"/>
      <c r="AG159" s="165"/>
      <c r="AH159" s="274"/>
      <c r="AI159" s="226"/>
      <c r="AJ159" s="293" t="str">
        <f t="shared" si="38"/>
        <v/>
      </c>
      <c r="AK159" s="297" t="str">
        <f>IF(C159="","",IF(AND(フラグ管理用!B159=2,O159&gt;0),"error",IF(AND(フラグ管理用!B159=1,SUM(P159:R159)&gt;0),"error","")))</f>
        <v/>
      </c>
      <c r="AL159" s="289" t="str">
        <f t="shared" si="39"/>
        <v/>
      </c>
      <c r="AM159" s="235" t="str">
        <f t="shared" si="40"/>
        <v/>
      </c>
      <c r="AN159" s="211" t="str">
        <f>IF(C159="","",IF(フラグ管理用!AP159=1,"",IF(AND(フラグ管理用!C159=1,フラグ管理用!G159=1),"",IF(AND(フラグ管理用!C159=2,フラグ管理用!D159=1,フラグ管理用!G159=1),"",IF(AND(フラグ管理用!C159=2,フラグ管理用!D159=2),"","error")))))</f>
        <v/>
      </c>
      <c r="AO159" s="240" t="str">
        <f t="shared" si="41"/>
        <v/>
      </c>
      <c r="AP159" s="240" t="str">
        <f t="shared" si="42"/>
        <v/>
      </c>
      <c r="AQ159" s="240" t="str">
        <f>IF(C159="","",IF(AND(フラグ管理用!B159=1,フラグ管理用!I159&gt;0),"",IF(AND(フラグ管理用!B159=2,フラグ管理用!I159&gt;14),"","error")))</f>
        <v/>
      </c>
      <c r="AR159" s="240" t="str">
        <f>IF(C159="","",IF(PRODUCT(フラグ管理用!H159:J159)=0,"error",""))</f>
        <v/>
      </c>
      <c r="AS159" s="240" t="str">
        <f t="shared" si="43"/>
        <v/>
      </c>
      <c r="AT159" s="240" t="str">
        <f>IF(C159="","",IF(AND(フラグ管理用!G159=1,フラグ管理用!K159=1),"",IF(AND(フラグ管理用!G159=2,フラグ管理用!K159&gt;1),"","error")))</f>
        <v/>
      </c>
      <c r="AU159" s="240" t="str">
        <f>IF(C159="","",IF(AND(フラグ管理用!K159=10,ISBLANK(L159)=FALSE),"",IF(AND(フラグ管理用!K159&lt;10,ISBLANK(L159)=TRUE),"","error")))</f>
        <v/>
      </c>
      <c r="AV159" s="211" t="str">
        <f t="shared" si="44"/>
        <v/>
      </c>
      <c r="AW159" s="211" t="str">
        <f t="shared" si="45"/>
        <v/>
      </c>
      <c r="AX159" s="211" t="str">
        <f>IF(C159="","",IF(AND(フラグ管理用!D159=2,フラグ管理用!G159=1),IF(Q159&lt;&gt;0,"error",""),""))</f>
        <v/>
      </c>
      <c r="AY159" s="211" t="str">
        <f>IF(C159="","",IF(フラグ管理用!G159=2,IF(OR(O159&lt;&gt;0,P159&lt;&gt;0,R159&lt;&gt;0),"error",""),""))</f>
        <v/>
      </c>
      <c r="AZ159" s="211" t="str">
        <f t="shared" si="46"/>
        <v/>
      </c>
      <c r="BA159" s="211" t="str">
        <f t="shared" si="47"/>
        <v/>
      </c>
      <c r="BB159" s="211" t="str">
        <f t="shared" si="48"/>
        <v/>
      </c>
      <c r="BC159" s="211" t="str">
        <f>IF(C159="","",IF(フラグ管理用!Y159=2,IF(AND(フラグ管理用!C159=2,フラグ管理用!V159=1),"","error"),""))</f>
        <v/>
      </c>
      <c r="BD159" s="211" t="str">
        <f t="shared" si="49"/>
        <v/>
      </c>
      <c r="BE159" s="211" t="str">
        <f>IF(C159="","",IF(フラグ管理用!Z159=30,"error",IF(AND(フラグ管理用!AI159="事業始期_通常",フラグ管理用!Z159&lt;18),"error",IF(AND(フラグ管理用!AI159="事業始期_補助",フラグ管理用!Z159&lt;15),"error",""))))</f>
        <v/>
      </c>
      <c r="BF159" s="211" t="str">
        <f t="shared" si="50"/>
        <v/>
      </c>
      <c r="BG159" s="211" t="str">
        <f>IF(C159="","",IF(AND(フラグ管理用!AJ159="事業終期_通常",OR(フラグ管理用!AA159&lt;18,フラグ管理用!AA159&gt;29)),"error",IF(AND(フラグ管理用!AJ159="事業終期_R3基金・R4",フラグ管理用!AA159&lt;18),"error","")))</f>
        <v/>
      </c>
      <c r="BH159" s="211" t="str">
        <f>IF(C159="","",IF(VLOOKUP(Z159,―!$X$2:$Y$31,2,FALSE)&lt;=VLOOKUP(AA159,―!$X$2:$Y$31,2,FALSE),"","error"))</f>
        <v/>
      </c>
      <c r="BI159" s="211" t="str">
        <f t="shared" si="51"/>
        <v/>
      </c>
      <c r="BJ159" s="211" t="str">
        <f t="shared" si="54"/>
        <v/>
      </c>
      <c r="BK159" s="211" t="str">
        <f t="shared" si="52"/>
        <v/>
      </c>
      <c r="BL159" s="211" t="str">
        <f>IF(C159="","",IF(AND(フラグ管理用!AK159="予算区分_地単_通常",フラグ管理用!AF159&gt;4),"error",IF(AND(フラグ管理用!AK159="予算区分_地単_協力金等",フラグ管理用!AF159&gt;9),"error",IF(AND(フラグ管理用!AK159="予算区分_補助",フラグ管理用!AF159&lt;9),"error",""))))</f>
        <v/>
      </c>
      <c r="BM159" s="241" t="str">
        <f>フラグ管理用!AO159</f>
        <v/>
      </c>
    </row>
    <row r="160" spans="1:65" x14ac:dyDescent="0.15">
      <c r="A160" s="84">
        <v>139</v>
      </c>
      <c r="B160" s="285"/>
      <c r="C160" s="61"/>
      <c r="D160" s="61"/>
      <c r="E160" s="62"/>
      <c r="F160" s="146" t="str">
        <f>IF(C160="補",VLOOKUP(E160,'事業名一覧 '!$A$3:$C$55,3,FALSE),"")</f>
        <v/>
      </c>
      <c r="G160" s="63"/>
      <c r="H160" s="154"/>
      <c r="I160" s="63"/>
      <c r="J160" s="63"/>
      <c r="K160" s="63"/>
      <c r="L160" s="62"/>
      <c r="M160" s="99" t="str">
        <f t="shared" si="37"/>
        <v/>
      </c>
      <c r="N160" s="99" t="str">
        <f t="shared" si="53"/>
        <v/>
      </c>
      <c r="O160" s="65"/>
      <c r="P160" s="65"/>
      <c r="Q160" s="65"/>
      <c r="R160" s="65"/>
      <c r="S160" s="65"/>
      <c r="T160" s="65"/>
      <c r="U160" s="62"/>
      <c r="V160" s="63"/>
      <c r="W160" s="63"/>
      <c r="X160" s="63"/>
      <c r="Y160" s="61"/>
      <c r="Z160" s="61"/>
      <c r="AA160" s="61"/>
      <c r="AB160" s="230"/>
      <c r="AC160" s="230"/>
      <c r="AD160" s="62"/>
      <c r="AE160" s="62"/>
      <c r="AF160" s="301"/>
      <c r="AG160" s="165"/>
      <c r="AH160" s="274"/>
      <c r="AI160" s="226"/>
      <c r="AJ160" s="293" t="str">
        <f t="shared" si="38"/>
        <v/>
      </c>
      <c r="AK160" s="297" t="str">
        <f>IF(C160="","",IF(AND(フラグ管理用!B160=2,O160&gt;0),"error",IF(AND(フラグ管理用!B160=1,SUM(P160:R160)&gt;0),"error","")))</f>
        <v/>
      </c>
      <c r="AL160" s="289" t="str">
        <f t="shared" si="39"/>
        <v/>
      </c>
      <c r="AM160" s="235" t="str">
        <f t="shared" si="40"/>
        <v/>
      </c>
      <c r="AN160" s="211" t="str">
        <f>IF(C160="","",IF(フラグ管理用!AP160=1,"",IF(AND(フラグ管理用!C160=1,フラグ管理用!G160=1),"",IF(AND(フラグ管理用!C160=2,フラグ管理用!D160=1,フラグ管理用!G160=1),"",IF(AND(フラグ管理用!C160=2,フラグ管理用!D160=2),"","error")))))</f>
        <v/>
      </c>
      <c r="AO160" s="240" t="str">
        <f t="shared" si="41"/>
        <v/>
      </c>
      <c r="AP160" s="240" t="str">
        <f t="shared" si="42"/>
        <v/>
      </c>
      <c r="AQ160" s="240" t="str">
        <f>IF(C160="","",IF(AND(フラグ管理用!B160=1,フラグ管理用!I160&gt;0),"",IF(AND(フラグ管理用!B160=2,フラグ管理用!I160&gt;14),"","error")))</f>
        <v/>
      </c>
      <c r="AR160" s="240" t="str">
        <f>IF(C160="","",IF(PRODUCT(フラグ管理用!H160:J160)=0,"error",""))</f>
        <v/>
      </c>
      <c r="AS160" s="240" t="str">
        <f t="shared" si="43"/>
        <v/>
      </c>
      <c r="AT160" s="240" t="str">
        <f>IF(C160="","",IF(AND(フラグ管理用!G160=1,フラグ管理用!K160=1),"",IF(AND(フラグ管理用!G160=2,フラグ管理用!K160&gt;1),"","error")))</f>
        <v/>
      </c>
      <c r="AU160" s="240" t="str">
        <f>IF(C160="","",IF(AND(フラグ管理用!K160=10,ISBLANK(L160)=FALSE),"",IF(AND(フラグ管理用!K160&lt;10,ISBLANK(L160)=TRUE),"","error")))</f>
        <v/>
      </c>
      <c r="AV160" s="211" t="str">
        <f t="shared" si="44"/>
        <v/>
      </c>
      <c r="AW160" s="211" t="str">
        <f t="shared" si="45"/>
        <v/>
      </c>
      <c r="AX160" s="211" t="str">
        <f>IF(C160="","",IF(AND(フラグ管理用!D160=2,フラグ管理用!G160=1),IF(Q160&lt;&gt;0,"error",""),""))</f>
        <v/>
      </c>
      <c r="AY160" s="211" t="str">
        <f>IF(C160="","",IF(フラグ管理用!G160=2,IF(OR(O160&lt;&gt;0,P160&lt;&gt;0,R160&lt;&gt;0),"error",""),""))</f>
        <v/>
      </c>
      <c r="AZ160" s="211" t="str">
        <f t="shared" si="46"/>
        <v/>
      </c>
      <c r="BA160" s="211" t="str">
        <f t="shared" si="47"/>
        <v/>
      </c>
      <c r="BB160" s="211" t="str">
        <f t="shared" si="48"/>
        <v/>
      </c>
      <c r="BC160" s="211" t="str">
        <f>IF(C160="","",IF(フラグ管理用!Y160=2,IF(AND(フラグ管理用!C160=2,フラグ管理用!V160=1),"","error"),""))</f>
        <v/>
      </c>
      <c r="BD160" s="211" t="str">
        <f t="shared" si="49"/>
        <v/>
      </c>
      <c r="BE160" s="211" t="str">
        <f>IF(C160="","",IF(フラグ管理用!Z160=30,"error",IF(AND(フラグ管理用!AI160="事業始期_通常",フラグ管理用!Z160&lt;18),"error",IF(AND(フラグ管理用!AI160="事業始期_補助",フラグ管理用!Z160&lt;15),"error",""))))</f>
        <v/>
      </c>
      <c r="BF160" s="211" t="str">
        <f t="shared" si="50"/>
        <v/>
      </c>
      <c r="BG160" s="211" t="str">
        <f>IF(C160="","",IF(AND(フラグ管理用!AJ160="事業終期_通常",OR(フラグ管理用!AA160&lt;18,フラグ管理用!AA160&gt;29)),"error",IF(AND(フラグ管理用!AJ160="事業終期_R3基金・R4",フラグ管理用!AA160&lt;18),"error","")))</f>
        <v/>
      </c>
      <c r="BH160" s="211" t="str">
        <f>IF(C160="","",IF(VLOOKUP(Z160,―!$X$2:$Y$31,2,FALSE)&lt;=VLOOKUP(AA160,―!$X$2:$Y$31,2,FALSE),"","error"))</f>
        <v/>
      </c>
      <c r="BI160" s="211" t="str">
        <f t="shared" si="51"/>
        <v/>
      </c>
      <c r="BJ160" s="211" t="str">
        <f t="shared" si="54"/>
        <v/>
      </c>
      <c r="BK160" s="211" t="str">
        <f t="shared" si="52"/>
        <v/>
      </c>
      <c r="BL160" s="211" t="str">
        <f>IF(C160="","",IF(AND(フラグ管理用!AK160="予算区分_地単_通常",フラグ管理用!AF160&gt;4),"error",IF(AND(フラグ管理用!AK160="予算区分_地単_協力金等",フラグ管理用!AF160&gt;9),"error",IF(AND(フラグ管理用!AK160="予算区分_補助",フラグ管理用!AF160&lt;9),"error",""))))</f>
        <v/>
      </c>
      <c r="BM160" s="241" t="str">
        <f>フラグ管理用!AO160</f>
        <v/>
      </c>
    </row>
    <row r="161" spans="1:65" x14ac:dyDescent="0.15">
      <c r="A161" s="84">
        <v>140</v>
      </c>
      <c r="B161" s="285"/>
      <c r="C161" s="61"/>
      <c r="D161" s="61"/>
      <c r="E161" s="62"/>
      <c r="F161" s="146" t="str">
        <f>IF(C161="補",VLOOKUP(E161,'事業名一覧 '!$A$3:$C$55,3,FALSE),"")</f>
        <v/>
      </c>
      <c r="G161" s="63"/>
      <c r="H161" s="154"/>
      <c r="I161" s="63"/>
      <c r="J161" s="63"/>
      <c r="K161" s="63"/>
      <c r="L161" s="62"/>
      <c r="M161" s="99" t="str">
        <f t="shared" si="37"/>
        <v/>
      </c>
      <c r="N161" s="99" t="str">
        <f t="shared" si="53"/>
        <v/>
      </c>
      <c r="O161" s="65"/>
      <c r="P161" s="65"/>
      <c r="Q161" s="65"/>
      <c r="R161" s="65"/>
      <c r="S161" s="65"/>
      <c r="T161" s="65"/>
      <c r="U161" s="62"/>
      <c r="V161" s="63"/>
      <c r="W161" s="63"/>
      <c r="X161" s="63"/>
      <c r="Y161" s="61"/>
      <c r="Z161" s="61"/>
      <c r="AA161" s="61"/>
      <c r="AB161" s="230"/>
      <c r="AC161" s="230"/>
      <c r="AD161" s="62"/>
      <c r="AE161" s="62"/>
      <c r="AF161" s="301"/>
      <c r="AG161" s="165"/>
      <c r="AH161" s="274"/>
      <c r="AI161" s="226"/>
      <c r="AJ161" s="293" t="str">
        <f t="shared" si="38"/>
        <v/>
      </c>
      <c r="AK161" s="297" t="str">
        <f>IF(C161="","",IF(AND(フラグ管理用!B161=2,O161&gt;0),"error",IF(AND(フラグ管理用!B161=1,SUM(P161:R161)&gt;0),"error","")))</f>
        <v/>
      </c>
      <c r="AL161" s="289" t="str">
        <f t="shared" si="39"/>
        <v/>
      </c>
      <c r="AM161" s="235" t="str">
        <f t="shared" si="40"/>
        <v/>
      </c>
      <c r="AN161" s="211" t="str">
        <f>IF(C161="","",IF(フラグ管理用!AP161=1,"",IF(AND(フラグ管理用!C161=1,フラグ管理用!G161=1),"",IF(AND(フラグ管理用!C161=2,フラグ管理用!D161=1,フラグ管理用!G161=1),"",IF(AND(フラグ管理用!C161=2,フラグ管理用!D161=2),"","error")))))</f>
        <v/>
      </c>
      <c r="AO161" s="240" t="str">
        <f t="shared" si="41"/>
        <v/>
      </c>
      <c r="AP161" s="240" t="str">
        <f t="shared" si="42"/>
        <v/>
      </c>
      <c r="AQ161" s="240" t="str">
        <f>IF(C161="","",IF(AND(フラグ管理用!B161=1,フラグ管理用!I161&gt;0),"",IF(AND(フラグ管理用!B161=2,フラグ管理用!I161&gt;14),"","error")))</f>
        <v/>
      </c>
      <c r="AR161" s="240" t="str">
        <f>IF(C161="","",IF(PRODUCT(フラグ管理用!H161:J161)=0,"error",""))</f>
        <v/>
      </c>
      <c r="AS161" s="240" t="str">
        <f t="shared" si="43"/>
        <v/>
      </c>
      <c r="AT161" s="240" t="str">
        <f>IF(C161="","",IF(AND(フラグ管理用!G161=1,フラグ管理用!K161=1),"",IF(AND(フラグ管理用!G161=2,フラグ管理用!K161&gt;1),"","error")))</f>
        <v/>
      </c>
      <c r="AU161" s="240" t="str">
        <f>IF(C161="","",IF(AND(フラグ管理用!K161=10,ISBLANK(L161)=FALSE),"",IF(AND(フラグ管理用!K161&lt;10,ISBLANK(L161)=TRUE),"","error")))</f>
        <v/>
      </c>
      <c r="AV161" s="211" t="str">
        <f t="shared" si="44"/>
        <v/>
      </c>
      <c r="AW161" s="211" t="str">
        <f t="shared" si="45"/>
        <v/>
      </c>
      <c r="AX161" s="211" t="str">
        <f>IF(C161="","",IF(AND(フラグ管理用!D161=2,フラグ管理用!G161=1),IF(Q161&lt;&gt;0,"error",""),""))</f>
        <v/>
      </c>
      <c r="AY161" s="211" t="str">
        <f>IF(C161="","",IF(フラグ管理用!G161=2,IF(OR(O161&lt;&gt;0,P161&lt;&gt;0,R161&lt;&gt;0),"error",""),""))</f>
        <v/>
      </c>
      <c r="AZ161" s="211" t="str">
        <f t="shared" si="46"/>
        <v/>
      </c>
      <c r="BA161" s="211" t="str">
        <f t="shared" si="47"/>
        <v/>
      </c>
      <c r="BB161" s="211" t="str">
        <f t="shared" si="48"/>
        <v/>
      </c>
      <c r="BC161" s="211" t="str">
        <f>IF(C161="","",IF(フラグ管理用!Y161=2,IF(AND(フラグ管理用!C161=2,フラグ管理用!V161=1),"","error"),""))</f>
        <v/>
      </c>
      <c r="BD161" s="211" t="str">
        <f t="shared" si="49"/>
        <v/>
      </c>
      <c r="BE161" s="211" t="str">
        <f>IF(C161="","",IF(フラグ管理用!Z161=30,"error",IF(AND(フラグ管理用!AI161="事業始期_通常",フラグ管理用!Z161&lt;18),"error",IF(AND(フラグ管理用!AI161="事業始期_補助",フラグ管理用!Z161&lt;15),"error",""))))</f>
        <v/>
      </c>
      <c r="BF161" s="211" t="str">
        <f t="shared" si="50"/>
        <v/>
      </c>
      <c r="BG161" s="211" t="str">
        <f>IF(C161="","",IF(AND(フラグ管理用!AJ161="事業終期_通常",OR(フラグ管理用!AA161&lt;18,フラグ管理用!AA161&gt;29)),"error",IF(AND(フラグ管理用!AJ161="事業終期_R3基金・R4",フラグ管理用!AA161&lt;18),"error","")))</f>
        <v/>
      </c>
      <c r="BH161" s="211" t="str">
        <f>IF(C161="","",IF(VLOOKUP(Z161,―!$X$2:$Y$31,2,FALSE)&lt;=VLOOKUP(AA161,―!$X$2:$Y$31,2,FALSE),"","error"))</f>
        <v/>
      </c>
      <c r="BI161" s="211" t="str">
        <f t="shared" si="51"/>
        <v/>
      </c>
      <c r="BJ161" s="211" t="str">
        <f t="shared" si="54"/>
        <v/>
      </c>
      <c r="BK161" s="211" t="str">
        <f t="shared" si="52"/>
        <v/>
      </c>
      <c r="BL161" s="211" t="str">
        <f>IF(C161="","",IF(AND(フラグ管理用!AK161="予算区分_地単_通常",フラグ管理用!AF161&gt;4),"error",IF(AND(フラグ管理用!AK161="予算区分_地単_協力金等",フラグ管理用!AF161&gt;9),"error",IF(AND(フラグ管理用!AK161="予算区分_補助",フラグ管理用!AF161&lt;9),"error",""))))</f>
        <v/>
      </c>
      <c r="BM161" s="241" t="str">
        <f>フラグ管理用!AO161</f>
        <v/>
      </c>
    </row>
    <row r="162" spans="1:65" x14ac:dyDescent="0.15">
      <c r="A162" s="84">
        <v>141</v>
      </c>
      <c r="B162" s="285"/>
      <c r="C162" s="61"/>
      <c r="D162" s="61"/>
      <c r="E162" s="62"/>
      <c r="F162" s="146" t="str">
        <f>IF(C162="補",VLOOKUP(E162,'事業名一覧 '!$A$3:$C$55,3,FALSE),"")</f>
        <v/>
      </c>
      <c r="G162" s="63"/>
      <c r="H162" s="154"/>
      <c r="I162" s="63"/>
      <c r="J162" s="63"/>
      <c r="K162" s="63"/>
      <c r="L162" s="62"/>
      <c r="M162" s="99" t="str">
        <f t="shared" si="37"/>
        <v/>
      </c>
      <c r="N162" s="99" t="str">
        <f t="shared" si="53"/>
        <v/>
      </c>
      <c r="O162" s="65"/>
      <c r="P162" s="65"/>
      <c r="Q162" s="65"/>
      <c r="R162" s="65"/>
      <c r="S162" s="65"/>
      <c r="T162" s="65"/>
      <c r="U162" s="62"/>
      <c r="V162" s="63"/>
      <c r="W162" s="63"/>
      <c r="X162" s="63"/>
      <c r="Y162" s="61"/>
      <c r="Z162" s="61"/>
      <c r="AA162" s="61"/>
      <c r="AB162" s="230"/>
      <c r="AC162" s="230"/>
      <c r="AD162" s="62"/>
      <c r="AE162" s="62"/>
      <c r="AF162" s="301"/>
      <c r="AG162" s="165"/>
      <c r="AH162" s="274"/>
      <c r="AI162" s="226"/>
      <c r="AJ162" s="293" t="str">
        <f t="shared" si="38"/>
        <v/>
      </c>
      <c r="AK162" s="297" t="str">
        <f>IF(C162="","",IF(AND(フラグ管理用!B162=2,O162&gt;0),"error",IF(AND(フラグ管理用!B162=1,SUM(P162:R162)&gt;0),"error","")))</f>
        <v/>
      </c>
      <c r="AL162" s="289" t="str">
        <f t="shared" si="39"/>
        <v/>
      </c>
      <c r="AM162" s="235" t="str">
        <f t="shared" si="40"/>
        <v/>
      </c>
      <c r="AN162" s="211" t="str">
        <f>IF(C162="","",IF(フラグ管理用!AP162=1,"",IF(AND(フラグ管理用!C162=1,フラグ管理用!G162=1),"",IF(AND(フラグ管理用!C162=2,フラグ管理用!D162=1,フラグ管理用!G162=1),"",IF(AND(フラグ管理用!C162=2,フラグ管理用!D162=2),"","error")))))</f>
        <v/>
      </c>
      <c r="AO162" s="240" t="str">
        <f t="shared" si="41"/>
        <v/>
      </c>
      <c r="AP162" s="240" t="str">
        <f t="shared" si="42"/>
        <v/>
      </c>
      <c r="AQ162" s="240" t="str">
        <f>IF(C162="","",IF(AND(フラグ管理用!B162=1,フラグ管理用!I162&gt;0),"",IF(AND(フラグ管理用!B162=2,フラグ管理用!I162&gt;14),"","error")))</f>
        <v/>
      </c>
      <c r="AR162" s="240" t="str">
        <f>IF(C162="","",IF(PRODUCT(フラグ管理用!H162:J162)=0,"error",""))</f>
        <v/>
      </c>
      <c r="AS162" s="240" t="str">
        <f t="shared" si="43"/>
        <v/>
      </c>
      <c r="AT162" s="240" t="str">
        <f>IF(C162="","",IF(AND(フラグ管理用!G162=1,フラグ管理用!K162=1),"",IF(AND(フラグ管理用!G162=2,フラグ管理用!K162&gt;1),"","error")))</f>
        <v/>
      </c>
      <c r="AU162" s="240" t="str">
        <f>IF(C162="","",IF(AND(フラグ管理用!K162=10,ISBLANK(L162)=FALSE),"",IF(AND(フラグ管理用!K162&lt;10,ISBLANK(L162)=TRUE),"","error")))</f>
        <v/>
      </c>
      <c r="AV162" s="211" t="str">
        <f t="shared" si="44"/>
        <v/>
      </c>
      <c r="AW162" s="211" t="str">
        <f t="shared" si="45"/>
        <v/>
      </c>
      <c r="AX162" s="211" t="str">
        <f>IF(C162="","",IF(AND(フラグ管理用!D162=2,フラグ管理用!G162=1),IF(Q162&lt;&gt;0,"error",""),""))</f>
        <v/>
      </c>
      <c r="AY162" s="211" t="str">
        <f>IF(C162="","",IF(フラグ管理用!G162=2,IF(OR(O162&lt;&gt;0,P162&lt;&gt;0,R162&lt;&gt;0),"error",""),""))</f>
        <v/>
      </c>
      <c r="AZ162" s="211" t="str">
        <f t="shared" si="46"/>
        <v/>
      </c>
      <c r="BA162" s="211" t="str">
        <f t="shared" si="47"/>
        <v/>
      </c>
      <c r="BB162" s="211" t="str">
        <f t="shared" si="48"/>
        <v/>
      </c>
      <c r="BC162" s="211" t="str">
        <f>IF(C162="","",IF(フラグ管理用!Y162=2,IF(AND(フラグ管理用!C162=2,フラグ管理用!V162=1),"","error"),""))</f>
        <v/>
      </c>
      <c r="BD162" s="211" t="str">
        <f t="shared" si="49"/>
        <v/>
      </c>
      <c r="BE162" s="211" t="str">
        <f>IF(C162="","",IF(フラグ管理用!Z162=30,"error",IF(AND(フラグ管理用!AI162="事業始期_通常",フラグ管理用!Z162&lt;18),"error",IF(AND(フラグ管理用!AI162="事業始期_補助",フラグ管理用!Z162&lt;15),"error",""))))</f>
        <v/>
      </c>
      <c r="BF162" s="211" t="str">
        <f t="shared" si="50"/>
        <v/>
      </c>
      <c r="BG162" s="211" t="str">
        <f>IF(C162="","",IF(AND(フラグ管理用!AJ162="事業終期_通常",OR(フラグ管理用!AA162&lt;18,フラグ管理用!AA162&gt;29)),"error",IF(AND(フラグ管理用!AJ162="事業終期_R3基金・R4",フラグ管理用!AA162&lt;18),"error","")))</f>
        <v/>
      </c>
      <c r="BH162" s="211" t="str">
        <f>IF(C162="","",IF(VLOOKUP(Z162,―!$X$2:$Y$31,2,FALSE)&lt;=VLOOKUP(AA162,―!$X$2:$Y$31,2,FALSE),"","error"))</f>
        <v/>
      </c>
      <c r="BI162" s="211" t="str">
        <f t="shared" si="51"/>
        <v/>
      </c>
      <c r="BJ162" s="211" t="str">
        <f t="shared" si="54"/>
        <v/>
      </c>
      <c r="BK162" s="211" t="str">
        <f t="shared" si="52"/>
        <v/>
      </c>
      <c r="BL162" s="211" t="str">
        <f>IF(C162="","",IF(AND(フラグ管理用!AK162="予算区分_地単_通常",フラグ管理用!AF162&gt;4),"error",IF(AND(フラグ管理用!AK162="予算区分_地単_協力金等",フラグ管理用!AF162&gt;9),"error",IF(AND(フラグ管理用!AK162="予算区分_補助",フラグ管理用!AF162&lt;9),"error",""))))</f>
        <v/>
      </c>
      <c r="BM162" s="241" t="str">
        <f>フラグ管理用!AO162</f>
        <v/>
      </c>
    </row>
    <row r="163" spans="1:65" x14ac:dyDescent="0.15">
      <c r="A163" s="84">
        <v>142</v>
      </c>
      <c r="B163" s="285"/>
      <c r="C163" s="61"/>
      <c r="D163" s="61"/>
      <c r="E163" s="62"/>
      <c r="F163" s="146" t="str">
        <f>IF(C163="補",VLOOKUP(E163,'事業名一覧 '!$A$3:$C$55,3,FALSE),"")</f>
        <v/>
      </c>
      <c r="G163" s="63"/>
      <c r="H163" s="154"/>
      <c r="I163" s="63"/>
      <c r="J163" s="63"/>
      <c r="K163" s="63"/>
      <c r="L163" s="62"/>
      <c r="M163" s="99" t="str">
        <f t="shared" si="37"/>
        <v/>
      </c>
      <c r="N163" s="99" t="str">
        <f t="shared" si="53"/>
        <v/>
      </c>
      <c r="O163" s="65"/>
      <c r="P163" s="65"/>
      <c r="Q163" s="65"/>
      <c r="R163" s="65"/>
      <c r="S163" s="65"/>
      <c r="T163" s="65"/>
      <c r="U163" s="62"/>
      <c r="V163" s="63"/>
      <c r="W163" s="63"/>
      <c r="X163" s="63"/>
      <c r="Y163" s="61"/>
      <c r="Z163" s="61"/>
      <c r="AA163" s="61"/>
      <c r="AB163" s="230"/>
      <c r="AC163" s="230"/>
      <c r="AD163" s="62"/>
      <c r="AE163" s="62"/>
      <c r="AF163" s="301"/>
      <c r="AG163" s="165"/>
      <c r="AH163" s="274"/>
      <c r="AI163" s="226"/>
      <c r="AJ163" s="293" t="str">
        <f t="shared" si="38"/>
        <v/>
      </c>
      <c r="AK163" s="297" t="str">
        <f>IF(C163="","",IF(AND(フラグ管理用!B163=2,O163&gt;0),"error",IF(AND(フラグ管理用!B163=1,SUM(P163:R163)&gt;0),"error","")))</f>
        <v/>
      </c>
      <c r="AL163" s="289" t="str">
        <f t="shared" si="39"/>
        <v/>
      </c>
      <c r="AM163" s="235" t="str">
        <f t="shared" si="40"/>
        <v/>
      </c>
      <c r="AN163" s="211" t="str">
        <f>IF(C163="","",IF(フラグ管理用!AP163=1,"",IF(AND(フラグ管理用!C163=1,フラグ管理用!G163=1),"",IF(AND(フラグ管理用!C163=2,フラグ管理用!D163=1,フラグ管理用!G163=1),"",IF(AND(フラグ管理用!C163=2,フラグ管理用!D163=2),"","error")))))</f>
        <v/>
      </c>
      <c r="AO163" s="240" t="str">
        <f t="shared" si="41"/>
        <v/>
      </c>
      <c r="AP163" s="240" t="str">
        <f t="shared" si="42"/>
        <v/>
      </c>
      <c r="AQ163" s="240" t="str">
        <f>IF(C163="","",IF(AND(フラグ管理用!B163=1,フラグ管理用!I163&gt;0),"",IF(AND(フラグ管理用!B163=2,フラグ管理用!I163&gt;14),"","error")))</f>
        <v/>
      </c>
      <c r="AR163" s="240" t="str">
        <f>IF(C163="","",IF(PRODUCT(フラグ管理用!H163:J163)=0,"error",""))</f>
        <v/>
      </c>
      <c r="AS163" s="240" t="str">
        <f t="shared" si="43"/>
        <v/>
      </c>
      <c r="AT163" s="240" t="str">
        <f>IF(C163="","",IF(AND(フラグ管理用!G163=1,フラグ管理用!K163=1),"",IF(AND(フラグ管理用!G163=2,フラグ管理用!K163&gt;1),"","error")))</f>
        <v/>
      </c>
      <c r="AU163" s="240" t="str">
        <f>IF(C163="","",IF(AND(フラグ管理用!K163=10,ISBLANK(L163)=FALSE),"",IF(AND(フラグ管理用!K163&lt;10,ISBLANK(L163)=TRUE),"","error")))</f>
        <v/>
      </c>
      <c r="AV163" s="211" t="str">
        <f t="shared" si="44"/>
        <v/>
      </c>
      <c r="AW163" s="211" t="str">
        <f t="shared" si="45"/>
        <v/>
      </c>
      <c r="AX163" s="211" t="str">
        <f>IF(C163="","",IF(AND(フラグ管理用!D163=2,フラグ管理用!G163=1),IF(Q163&lt;&gt;0,"error",""),""))</f>
        <v/>
      </c>
      <c r="AY163" s="211" t="str">
        <f>IF(C163="","",IF(フラグ管理用!G163=2,IF(OR(O163&lt;&gt;0,P163&lt;&gt;0,R163&lt;&gt;0),"error",""),""))</f>
        <v/>
      </c>
      <c r="AZ163" s="211" t="str">
        <f t="shared" si="46"/>
        <v/>
      </c>
      <c r="BA163" s="211" t="str">
        <f t="shared" si="47"/>
        <v/>
      </c>
      <c r="BB163" s="211" t="str">
        <f t="shared" si="48"/>
        <v/>
      </c>
      <c r="BC163" s="211" t="str">
        <f>IF(C163="","",IF(フラグ管理用!Y163=2,IF(AND(フラグ管理用!C163=2,フラグ管理用!V163=1),"","error"),""))</f>
        <v/>
      </c>
      <c r="BD163" s="211" t="str">
        <f t="shared" si="49"/>
        <v/>
      </c>
      <c r="BE163" s="211" t="str">
        <f>IF(C163="","",IF(フラグ管理用!Z163=30,"error",IF(AND(フラグ管理用!AI163="事業始期_通常",フラグ管理用!Z163&lt;18),"error",IF(AND(フラグ管理用!AI163="事業始期_補助",フラグ管理用!Z163&lt;15),"error",""))))</f>
        <v/>
      </c>
      <c r="BF163" s="211" t="str">
        <f t="shared" si="50"/>
        <v/>
      </c>
      <c r="BG163" s="211" t="str">
        <f>IF(C163="","",IF(AND(フラグ管理用!AJ163="事業終期_通常",OR(フラグ管理用!AA163&lt;18,フラグ管理用!AA163&gt;29)),"error",IF(AND(フラグ管理用!AJ163="事業終期_R3基金・R4",フラグ管理用!AA163&lt;18),"error","")))</f>
        <v/>
      </c>
      <c r="BH163" s="211" t="str">
        <f>IF(C163="","",IF(VLOOKUP(Z163,―!$X$2:$Y$31,2,FALSE)&lt;=VLOOKUP(AA163,―!$X$2:$Y$31,2,FALSE),"","error"))</f>
        <v/>
      </c>
      <c r="BI163" s="211" t="str">
        <f t="shared" si="51"/>
        <v/>
      </c>
      <c r="BJ163" s="211" t="str">
        <f t="shared" si="54"/>
        <v/>
      </c>
      <c r="BK163" s="211" t="str">
        <f t="shared" si="52"/>
        <v/>
      </c>
      <c r="BL163" s="211" t="str">
        <f>IF(C163="","",IF(AND(フラグ管理用!AK163="予算区分_地単_通常",フラグ管理用!AF163&gt;4),"error",IF(AND(フラグ管理用!AK163="予算区分_地単_協力金等",フラグ管理用!AF163&gt;9),"error",IF(AND(フラグ管理用!AK163="予算区分_補助",フラグ管理用!AF163&lt;9),"error",""))))</f>
        <v/>
      </c>
      <c r="BM163" s="241" t="str">
        <f>フラグ管理用!AO163</f>
        <v/>
      </c>
    </row>
    <row r="164" spans="1:65" x14ac:dyDescent="0.15">
      <c r="A164" s="84">
        <v>143</v>
      </c>
      <c r="B164" s="285"/>
      <c r="C164" s="61"/>
      <c r="D164" s="61"/>
      <c r="E164" s="62"/>
      <c r="F164" s="146" t="str">
        <f>IF(C164="補",VLOOKUP(E164,'事業名一覧 '!$A$3:$C$55,3,FALSE),"")</f>
        <v/>
      </c>
      <c r="G164" s="63"/>
      <c r="H164" s="154"/>
      <c r="I164" s="63"/>
      <c r="J164" s="63"/>
      <c r="K164" s="63"/>
      <c r="L164" s="62"/>
      <c r="M164" s="99" t="str">
        <f t="shared" si="37"/>
        <v/>
      </c>
      <c r="N164" s="99" t="str">
        <f t="shared" si="53"/>
        <v/>
      </c>
      <c r="O164" s="65"/>
      <c r="P164" s="65"/>
      <c r="Q164" s="65"/>
      <c r="R164" s="65"/>
      <c r="S164" s="65"/>
      <c r="T164" s="65"/>
      <c r="U164" s="62"/>
      <c r="V164" s="63"/>
      <c r="W164" s="63"/>
      <c r="X164" s="63"/>
      <c r="Y164" s="61"/>
      <c r="Z164" s="61"/>
      <c r="AA164" s="61"/>
      <c r="AB164" s="230"/>
      <c r="AC164" s="230"/>
      <c r="AD164" s="62"/>
      <c r="AE164" s="62"/>
      <c r="AF164" s="301"/>
      <c r="AG164" s="165"/>
      <c r="AH164" s="274"/>
      <c r="AI164" s="226"/>
      <c r="AJ164" s="293" t="str">
        <f t="shared" si="38"/>
        <v/>
      </c>
      <c r="AK164" s="297" t="str">
        <f>IF(C164="","",IF(AND(フラグ管理用!B164=2,O164&gt;0),"error",IF(AND(フラグ管理用!B164=1,SUM(P164:R164)&gt;0),"error","")))</f>
        <v/>
      </c>
      <c r="AL164" s="289" t="str">
        <f t="shared" si="39"/>
        <v/>
      </c>
      <c r="AM164" s="235" t="str">
        <f t="shared" si="40"/>
        <v/>
      </c>
      <c r="AN164" s="211" t="str">
        <f>IF(C164="","",IF(フラグ管理用!AP164=1,"",IF(AND(フラグ管理用!C164=1,フラグ管理用!G164=1),"",IF(AND(フラグ管理用!C164=2,フラグ管理用!D164=1,フラグ管理用!G164=1),"",IF(AND(フラグ管理用!C164=2,フラグ管理用!D164=2),"","error")))))</f>
        <v/>
      </c>
      <c r="AO164" s="240" t="str">
        <f t="shared" si="41"/>
        <v/>
      </c>
      <c r="AP164" s="240" t="str">
        <f t="shared" si="42"/>
        <v/>
      </c>
      <c r="AQ164" s="240" t="str">
        <f>IF(C164="","",IF(AND(フラグ管理用!B164=1,フラグ管理用!I164&gt;0),"",IF(AND(フラグ管理用!B164=2,フラグ管理用!I164&gt;14),"","error")))</f>
        <v/>
      </c>
      <c r="AR164" s="240" t="str">
        <f>IF(C164="","",IF(PRODUCT(フラグ管理用!H164:J164)=0,"error",""))</f>
        <v/>
      </c>
      <c r="AS164" s="240" t="str">
        <f t="shared" si="43"/>
        <v/>
      </c>
      <c r="AT164" s="240" t="str">
        <f>IF(C164="","",IF(AND(フラグ管理用!G164=1,フラグ管理用!K164=1),"",IF(AND(フラグ管理用!G164=2,フラグ管理用!K164&gt;1),"","error")))</f>
        <v/>
      </c>
      <c r="AU164" s="240" t="str">
        <f>IF(C164="","",IF(AND(フラグ管理用!K164=10,ISBLANK(L164)=FALSE),"",IF(AND(フラグ管理用!K164&lt;10,ISBLANK(L164)=TRUE),"","error")))</f>
        <v/>
      </c>
      <c r="AV164" s="211" t="str">
        <f t="shared" si="44"/>
        <v/>
      </c>
      <c r="AW164" s="211" t="str">
        <f t="shared" si="45"/>
        <v/>
      </c>
      <c r="AX164" s="211" t="str">
        <f>IF(C164="","",IF(AND(フラグ管理用!D164=2,フラグ管理用!G164=1),IF(Q164&lt;&gt;0,"error",""),""))</f>
        <v/>
      </c>
      <c r="AY164" s="211" t="str">
        <f>IF(C164="","",IF(フラグ管理用!G164=2,IF(OR(O164&lt;&gt;0,P164&lt;&gt;0,R164&lt;&gt;0),"error",""),""))</f>
        <v/>
      </c>
      <c r="AZ164" s="211" t="str">
        <f t="shared" si="46"/>
        <v/>
      </c>
      <c r="BA164" s="211" t="str">
        <f t="shared" si="47"/>
        <v/>
      </c>
      <c r="BB164" s="211" t="str">
        <f t="shared" si="48"/>
        <v/>
      </c>
      <c r="BC164" s="211" t="str">
        <f>IF(C164="","",IF(フラグ管理用!Y164=2,IF(AND(フラグ管理用!C164=2,フラグ管理用!V164=1),"","error"),""))</f>
        <v/>
      </c>
      <c r="BD164" s="211" t="str">
        <f t="shared" si="49"/>
        <v/>
      </c>
      <c r="BE164" s="211" t="str">
        <f>IF(C164="","",IF(フラグ管理用!Z164=30,"error",IF(AND(フラグ管理用!AI164="事業始期_通常",フラグ管理用!Z164&lt;18),"error",IF(AND(フラグ管理用!AI164="事業始期_補助",フラグ管理用!Z164&lt;15),"error",""))))</f>
        <v/>
      </c>
      <c r="BF164" s="211" t="str">
        <f t="shared" si="50"/>
        <v/>
      </c>
      <c r="BG164" s="211" t="str">
        <f>IF(C164="","",IF(AND(フラグ管理用!AJ164="事業終期_通常",OR(フラグ管理用!AA164&lt;18,フラグ管理用!AA164&gt;29)),"error",IF(AND(フラグ管理用!AJ164="事業終期_R3基金・R4",フラグ管理用!AA164&lt;18),"error","")))</f>
        <v/>
      </c>
      <c r="BH164" s="211" t="str">
        <f>IF(C164="","",IF(VLOOKUP(Z164,―!$X$2:$Y$31,2,FALSE)&lt;=VLOOKUP(AA164,―!$X$2:$Y$31,2,FALSE),"","error"))</f>
        <v/>
      </c>
      <c r="BI164" s="211" t="str">
        <f t="shared" si="51"/>
        <v/>
      </c>
      <c r="BJ164" s="211" t="str">
        <f t="shared" si="54"/>
        <v/>
      </c>
      <c r="BK164" s="211" t="str">
        <f t="shared" si="52"/>
        <v/>
      </c>
      <c r="BL164" s="211" t="str">
        <f>IF(C164="","",IF(AND(フラグ管理用!AK164="予算区分_地単_通常",フラグ管理用!AF164&gt;4),"error",IF(AND(フラグ管理用!AK164="予算区分_地単_協力金等",フラグ管理用!AF164&gt;9),"error",IF(AND(フラグ管理用!AK164="予算区分_補助",フラグ管理用!AF164&lt;9),"error",""))))</f>
        <v/>
      </c>
      <c r="BM164" s="241" t="str">
        <f>フラグ管理用!AO164</f>
        <v/>
      </c>
    </row>
    <row r="165" spans="1:65" x14ac:dyDescent="0.15">
      <c r="A165" s="84">
        <v>144</v>
      </c>
      <c r="B165" s="285"/>
      <c r="C165" s="61"/>
      <c r="D165" s="61"/>
      <c r="E165" s="62"/>
      <c r="F165" s="146" t="str">
        <f>IF(C165="補",VLOOKUP(E165,'事業名一覧 '!$A$3:$C$55,3,FALSE),"")</f>
        <v/>
      </c>
      <c r="G165" s="63"/>
      <c r="H165" s="154"/>
      <c r="I165" s="63"/>
      <c r="J165" s="63"/>
      <c r="K165" s="63"/>
      <c r="L165" s="62"/>
      <c r="M165" s="99" t="str">
        <f t="shared" si="37"/>
        <v/>
      </c>
      <c r="N165" s="99" t="str">
        <f t="shared" si="53"/>
        <v/>
      </c>
      <c r="O165" s="65"/>
      <c r="P165" s="65"/>
      <c r="Q165" s="65"/>
      <c r="R165" s="65"/>
      <c r="S165" s="65"/>
      <c r="T165" s="65"/>
      <c r="U165" s="62"/>
      <c r="V165" s="63"/>
      <c r="W165" s="63"/>
      <c r="X165" s="63"/>
      <c r="Y165" s="61"/>
      <c r="Z165" s="61"/>
      <c r="AA165" s="61"/>
      <c r="AB165" s="230"/>
      <c r="AC165" s="230"/>
      <c r="AD165" s="62"/>
      <c r="AE165" s="62"/>
      <c r="AF165" s="301"/>
      <c r="AG165" s="165"/>
      <c r="AH165" s="274"/>
      <c r="AI165" s="226"/>
      <c r="AJ165" s="293" t="str">
        <f t="shared" si="38"/>
        <v/>
      </c>
      <c r="AK165" s="297" t="str">
        <f>IF(C165="","",IF(AND(フラグ管理用!B165=2,O165&gt;0),"error",IF(AND(フラグ管理用!B165=1,SUM(P165:R165)&gt;0),"error","")))</f>
        <v/>
      </c>
      <c r="AL165" s="289" t="str">
        <f t="shared" si="39"/>
        <v/>
      </c>
      <c r="AM165" s="235" t="str">
        <f t="shared" si="40"/>
        <v/>
      </c>
      <c r="AN165" s="211" t="str">
        <f>IF(C165="","",IF(フラグ管理用!AP165=1,"",IF(AND(フラグ管理用!C165=1,フラグ管理用!G165=1),"",IF(AND(フラグ管理用!C165=2,フラグ管理用!D165=1,フラグ管理用!G165=1),"",IF(AND(フラグ管理用!C165=2,フラグ管理用!D165=2),"","error")))))</f>
        <v/>
      </c>
      <c r="AO165" s="240" t="str">
        <f t="shared" si="41"/>
        <v/>
      </c>
      <c r="AP165" s="240" t="str">
        <f t="shared" si="42"/>
        <v/>
      </c>
      <c r="AQ165" s="240" t="str">
        <f>IF(C165="","",IF(AND(フラグ管理用!B165=1,フラグ管理用!I165&gt;0),"",IF(AND(フラグ管理用!B165=2,フラグ管理用!I165&gt;14),"","error")))</f>
        <v/>
      </c>
      <c r="AR165" s="240" t="str">
        <f>IF(C165="","",IF(PRODUCT(フラグ管理用!H165:J165)=0,"error",""))</f>
        <v/>
      </c>
      <c r="AS165" s="240" t="str">
        <f t="shared" si="43"/>
        <v/>
      </c>
      <c r="AT165" s="240" t="str">
        <f>IF(C165="","",IF(AND(フラグ管理用!G165=1,フラグ管理用!K165=1),"",IF(AND(フラグ管理用!G165=2,フラグ管理用!K165&gt;1),"","error")))</f>
        <v/>
      </c>
      <c r="AU165" s="240" t="str">
        <f>IF(C165="","",IF(AND(フラグ管理用!K165=10,ISBLANK(L165)=FALSE),"",IF(AND(フラグ管理用!K165&lt;10,ISBLANK(L165)=TRUE),"","error")))</f>
        <v/>
      </c>
      <c r="AV165" s="211" t="str">
        <f t="shared" si="44"/>
        <v/>
      </c>
      <c r="AW165" s="211" t="str">
        <f t="shared" si="45"/>
        <v/>
      </c>
      <c r="AX165" s="211" t="str">
        <f>IF(C165="","",IF(AND(フラグ管理用!D165=2,フラグ管理用!G165=1),IF(Q165&lt;&gt;0,"error",""),""))</f>
        <v/>
      </c>
      <c r="AY165" s="211" t="str">
        <f>IF(C165="","",IF(フラグ管理用!G165=2,IF(OR(O165&lt;&gt;0,P165&lt;&gt;0,R165&lt;&gt;0),"error",""),""))</f>
        <v/>
      </c>
      <c r="AZ165" s="211" t="str">
        <f t="shared" si="46"/>
        <v/>
      </c>
      <c r="BA165" s="211" t="str">
        <f t="shared" si="47"/>
        <v/>
      </c>
      <c r="BB165" s="211" t="str">
        <f t="shared" si="48"/>
        <v/>
      </c>
      <c r="BC165" s="211" t="str">
        <f>IF(C165="","",IF(フラグ管理用!Y165=2,IF(AND(フラグ管理用!C165=2,フラグ管理用!V165=1),"","error"),""))</f>
        <v/>
      </c>
      <c r="BD165" s="211" t="str">
        <f t="shared" si="49"/>
        <v/>
      </c>
      <c r="BE165" s="211" t="str">
        <f>IF(C165="","",IF(フラグ管理用!Z165=30,"error",IF(AND(フラグ管理用!AI165="事業始期_通常",フラグ管理用!Z165&lt;18),"error",IF(AND(フラグ管理用!AI165="事業始期_補助",フラグ管理用!Z165&lt;15),"error",""))))</f>
        <v/>
      </c>
      <c r="BF165" s="211" t="str">
        <f t="shared" si="50"/>
        <v/>
      </c>
      <c r="BG165" s="211" t="str">
        <f>IF(C165="","",IF(AND(フラグ管理用!AJ165="事業終期_通常",OR(フラグ管理用!AA165&lt;18,フラグ管理用!AA165&gt;29)),"error",IF(AND(フラグ管理用!AJ165="事業終期_R3基金・R4",フラグ管理用!AA165&lt;18),"error","")))</f>
        <v/>
      </c>
      <c r="BH165" s="211" t="str">
        <f>IF(C165="","",IF(VLOOKUP(Z165,―!$X$2:$Y$31,2,FALSE)&lt;=VLOOKUP(AA165,―!$X$2:$Y$31,2,FALSE),"","error"))</f>
        <v/>
      </c>
      <c r="BI165" s="211" t="str">
        <f t="shared" si="51"/>
        <v/>
      </c>
      <c r="BJ165" s="211" t="str">
        <f t="shared" si="54"/>
        <v/>
      </c>
      <c r="BK165" s="211" t="str">
        <f t="shared" si="52"/>
        <v/>
      </c>
      <c r="BL165" s="211" t="str">
        <f>IF(C165="","",IF(AND(フラグ管理用!AK165="予算区分_地単_通常",フラグ管理用!AF165&gt;4),"error",IF(AND(フラグ管理用!AK165="予算区分_地単_協力金等",フラグ管理用!AF165&gt;9),"error",IF(AND(フラグ管理用!AK165="予算区分_補助",フラグ管理用!AF165&lt;9),"error",""))))</f>
        <v/>
      </c>
      <c r="BM165" s="241" t="str">
        <f>フラグ管理用!AO165</f>
        <v/>
      </c>
    </row>
    <row r="166" spans="1:65" x14ac:dyDescent="0.15">
      <c r="A166" s="84">
        <v>145</v>
      </c>
      <c r="B166" s="285"/>
      <c r="C166" s="61"/>
      <c r="D166" s="61"/>
      <c r="E166" s="62"/>
      <c r="F166" s="146" t="str">
        <f>IF(C166="補",VLOOKUP(E166,'事業名一覧 '!$A$3:$C$55,3,FALSE),"")</f>
        <v/>
      </c>
      <c r="G166" s="63"/>
      <c r="H166" s="154"/>
      <c r="I166" s="63"/>
      <c r="J166" s="63"/>
      <c r="K166" s="63"/>
      <c r="L166" s="62"/>
      <c r="M166" s="99" t="str">
        <f t="shared" si="37"/>
        <v/>
      </c>
      <c r="N166" s="99" t="str">
        <f t="shared" si="53"/>
        <v/>
      </c>
      <c r="O166" s="65"/>
      <c r="P166" s="65"/>
      <c r="Q166" s="65"/>
      <c r="R166" s="65"/>
      <c r="S166" s="65"/>
      <c r="T166" s="65"/>
      <c r="U166" s="62"/>
      <c r="V166" s="63"/>
      <c r="W166" s="63"/>
      <c r="X166" s="63"/>
      <c r="Y166" s="61"/>
      <c r="Z166" s="61"/>
      <c r="AA166" s="61"/>
      <c r="AB166" s="230"/>
      <c r="AC166" s="230"/>
      <c r="AD166" s="62"/>
      <c r="AE166" s="62"/>
      <c r="AF166" s="301"/>
      <c r="AG166" s="165"/>
      <c r="AH166" s="274"/>
      <c r="AI166" s="226"/>
      <c r="AJ166" s="293" t="str">
        <f t="shared" si="38"/>
        <v/>
      </c>
      <c r="AK166" s="297" t="str">
        <f>IF(C166="","",IF(AND(フラグ管理用!B166=2,O166&gt;0),"error",IF(AND(フラグ管理用!B166=1,SUM(P166:R166)&gt;0),"error","")))</f>
        <v/>
      </c>
      <c r="AL166" s="289" t="str">
        <f t="shared" si="39"/>
        <v/>
      </c>
      <c r="AM166" s="235" t="str">
        <f t="shared" si="40"/>
        <v/>
      </c>
      <c r="AN166" s="211" t="str">
        <f>IF(C166="","",IF(フラグ管理用!AP166=1,"",IF(AND(フラグ管理用!C166=1,フラグ管理用!G166=1),"",IF(AND(フラグ管理用!C166=2,フラグ管理用!D166=1,フラグ管理用!G166=1),"",IF(AND(フラグ管理用!C166=2,フラグ管理用!D166=2),"","error")))))</f>
        <v/>
      </c>
      <c r="AO166" s="240" t="str">
        <f t="shared" si="41"/>
        <v/>
      </c>
      <c r="AP166" s="240" t="str">
        <f t="shared" si="42"/>
        <v/>
      </c>
      <c r="AQ166" s="240" t="str">
        <f>IF(C166="","",IF(AND(フラグ管理用!B166=1,フラグ管理用!I166&gt;0),"",IF(AND(フラグ管理用!B166=2,フラグ管理用!I166&gt;14),"","error")))</f>
        <v/>
      </c>
      <c r="AR166" s="240" t="str">
        <f>IF(C166="","",IF(PRODUCT(フラグ管理用!H166:J166)=0,"error",""))</f>
        <v/>
      </c>
      <c r="AS166" s="240" t="str">
        <f t="shared" si="43"/>
        <v/>
      </c>
      <c r="AT166" s="240" t="str">
        <f>IF(C166="","",IF(AND(フラグ管理用!G166=1,フラグ管理用!K166=1),"",IF(AND(フラグ管理用!G166=2,フラグ管理用!K166&gt;1),"","error")))</f>
        <v/>
      </c>
      <c r="AU166" s="240" t="str">
        <f>IF(C166="","",IF(AND(フラグ管理用!K166=10,ISBLANK(L166)=FALSE),"",IF(AND(フラグ管理用!K166&lt;10,ISBLANK(L166)=TRUE),"","error")))</f>
        <v/>
      </c>
      <c r="AV166" s="211" t="str">
        <f t="shared" si="44"/>
        <v/>
      </c>
      <c r="AW166" s="211" t="str">
        <f t="shared" si="45"/>
        <v/>
      </c>
      <c r="AX166" s="211" t="str">
        <f>IF(C166="","",IF(AND(フラグ管理用!D166=2,フラグ管理用!G166=1),IF(Q166&lt;&gt;0,"error",""),""))</f>
        <v/>
      </c>
      <c r="AY166" s="211" t="str">
        <f>IF(C166="","",IF(フラグ管理用!G166=2,IF(OR(O166&lt;&gt;0,P166&lt;&gt;0,R166&lt;&gt;0),"error",""),""))</f>
        <v/>
      </c>
      <c r="AZ166" s="211" t="str">
        <f t="shared" si="46"/>
        <v/>
      </c>
      <c r="BA166" s="211" t="str">
        <f t="shared" si="47"/>
        <v/>
      </c>
      <c r="BB166" s="211" t="str">
        <f t="shared" si="48"/>
        <v/>
      </c>
      <c r="BC166" s="211" t="str">
        <f>IF(C166="","",IF(フラグ管理用!Y166=2,IF(AND(フラグ管理用!C166=2,フラグ管理用!V166=1),"","error"),""))</f>
        <v/>
      </c>
      <c r="BD166" s="211" t="str">
        <f t="shared" si="49"/>
        <v/>
      </c>
      <c r="BE166" s="211" t="str">
        <f>IF(C166="","",IF(フラグ管理用!Z166=30,"error",IF(AND(フラグ管理用!AI166="事業始期_通常",フラグ管理用!Z166&lt;18),"error",IF(AND(フラグ管理用!AI166="事業始期_補助",フラグ管理用!Z166&lt;15),"error",""))))</f>
        <v/>
      </c>
      <c r="BF166" s="211" t="str">
        <f t="shared" si="50"/>
        <v/>
      </c>
      <c r="BG166" s="211" t="str">
        <f>IF(C166="","",IF(AND(フラグ管理用!AJ166="事業終期_通常",OR(フラグ管理用!AA166&lt;18,フラグ管理用!AA166&gt;29)),"error",IF(AND(フラグ管理用!AJ166="事業終期_R3基金・R4",フラグ管理用!AA166&lt;18),"error","")))</f>
        <v/>
      </c>
      <c r="BH166" s="211" t="str">
        <f>IF(C166="","",IF(VLOOKUP(Z166,―!$X$2:$Y$31,2,FALSE)&lt;=VLOOKUP(AA166,―!$X$2:$Y$31,2,FALSE),"","error"))</f>
        <v/>
      </c>
      <c r="BI166" s="211" t="str">
        <f t="shared" si="51"/>
        <v/>
      </c>
      <c r="BJ166" s="211" t="str">
        <f t="shared" si="54"/>
        <v/>
      </c>
      <c r="BK166" s="211" t="str">
        <f t="shared" si="52"/>
        <v/>
      </c>
      <c r="BL166" s="211" t="str">
        <f>IF(C166="","",IF(AND(フラグ管理用!AK166="予算区分_地単_通常",フラグ管理用!AF166&gt;4),"error",IF(AND(フラグ管理用!AK166="予算区分_地単_協力金等",フラグ管理用!AF166&gt;9),"error",IF(AND(フラグ管理用!AK166="予算区分_補助",フラグ管理用!AF166&lt;9),"error",""))))</f>
        <v/>
      </c>
      <c r="BM166" s="241" t="str">
        <f>フラグ管理用!AO166</f>
        <v/>
      </c>
    </row>
    <row r="167" spans="1:65" x14ac:dyDescent="0.15">
      <c r="A167" s="84">
        <v>146</v>
      </c>
      <c r="B167" s="285"/>
      <c r="C167" s="61"/>
      <c r="D167" s="61"/>
      <c r="E167" s="62"/>
      <c r="F167" s="146" t="str">
        <f>IF(C167="補",VLOOKUP(E167,'事業名一覧 '!$A$3:$C$55,3,FALSE),"")</f>
        <v/>
      </c>
      <c r="G167" s="63"/>
      <c r="H167" s="154"/>
      <c r="I167" s="63"/>
      <c r="J167" s="63"/>
      <c r="K167" s="63"/>
      <c r="L167" s="62"/>
      <c r="M167" s="99" t="str">
        <f t="shared" si="37"/>
        <v/>
      </c>
      <c r="N167" s="99" t="str">
        <f t="shared" si="53"/>
        <v/>
      </c>
      <c r="O167" s="65"/>
      <c r="P167" s="65"/>
      <c r="Q167" s="65"/>
      <c r="R167" s="65"/>
      <c r="S167" s="65"/>
      <c r="T167" s="65"/>
      <c r="U167" s="62"/>
      <c r="V167" s="63"/>
      <c r="W167" s="63"/>
      <c r="X167" s="63"/>
      <c r="Y167" s="61"/>
      <c r="Z167" s="61"/>
      <c r="AA167" s="61"/>
      <c r="AB167" s="230"/>
      <c r="AC167" s="230"/>
      <c r="AD167" s="62"/>
      <c r="AE167" s="62"/>
      <c r="AF167" s="301"/>
      <c r="AG167" s="165"/>
      <c r="AH167" s="274"/>
      <c r="AI167" s="226"/>
      <c r="AJ167" s="293" t="str">
        <f t="shared" si="38"/>
        <v/>
      </c>
      <c r="AK167" s="297" t="str">
        <f>IF(C167="","",IF(AND(フラグ管理用!B167=2,O167&gt;0),"error",IF(AND(フラグ管理用!B167=1,SUM(P167:R167)&gt;0),"error","")))</f>
        <v/>
      </c>
      <c r="AL167" s="289" t="str">
        <f t="shared" si="39"/>
        <v/>
      </c>
      <c r="AM167" s="235" t="str">
        <f t="shared" si="40"/>
        <v/>
      </c>
      <c r="AN167" s="211" t="str">
        <f>IF(C167="","",IF(フラグ管理用!AP167=1,"",IF(AND(フラグ管理用!C167=1,フラグ管理用!G167=1),"",IF(AND(フラグ管理用!C167=2,フラグ管理用!D167=1,フラグ管理用!G167=1),"",IF(AND(フラグ管理用!C167=2,フラグ管理用!D167=2),"","error")))))</f>
        <v/>
      </c>
      <c r="AO167" s="240" t="str">
        <f t="shared" si="41"/>
        <v/>
      </c>
      <c r="AP167" s="240" t="str">
        <f t="shared" si="42"/>
        <v/>
      </c>
      <c r="AQ167" s="240" t="str">
        <f>IF(C167="","",IF(AND(フラグ管理用!B167=1,フラグ管理用!I167&gt;0),"",IF(AND(フラグ管理用!B167=2,フラグ管理用!I167&gt;14),"","error")))</f>
        <v/>
      </c>
      <c r="AR167" s="240" t="str">
        <f>IF(C167="","",IF(PRODUCT(フラグ管理用!H167:J167)=0,"error",""))</f>
        <v/>
      </c>
      <c r="AS167" s="240" t="str">
        <f t="shared" si="43"/>
        <v/>
      </c>
      <c r="AT167" s="240" t="str">
        <f>IF(C167="","",IF(AND(フラグ管理用!G167=1,フラグ管理用!K167=1),"",IF(AND(フラグ管理用!G167=2,フラグ管理用!K167&gt;1),"","error")))</f>
        <v/>
      </c>
      <c r="AU167" s="240" t="str">
        <f>IF(C167="","",IF(AND(フラグ管理用!K167=10,ISBLANK(L167)=FALSE),"",IF(AND(フラグ管理用!K167&lt;10,ISBLANK(L167)=TRUE),"","error")))</f>
        <v/>
      </c>
      <c r="AV167" s="211" t="str">
        <f t="shared" si="44"/>
        <v/>
      </c>
      <c r="AW167" s="211" t="str">
        <f t="shared" si="45"/>
        <v/>
      </c>
      <c r="AX167" s="211" t="str">
        <f>IF(C167="","",IF(AND(フラグ管理用!D167=2,フラグ管理用!G167=1),IF(Q167&lt;&gt;0,"error",""),""))</f>
        <v/>
      </c>
      <c r="AY167" s="211" t="str">
        <f>IF(C167="","",IF(フラグ管理用!G167=2,IF(OR(O167&lt;&gt;0,P167&lt;&gt;0,R167&lt;&gt;0),"error",""),""))</f>
        <v/>
      </c>
      <c r="AZ167" s="211" t="str">
        <f t="shared" si="46"/>
        <v/>
      </c>
      <c r="BA167" s="211" t="str">
        <f t="shared" si="47"/>
        <v/>
      </c>
      <c r="BB167" s="211" t="str">
        <f t="shared" si="48"/>
        <v/>
      </c>
      <c r="BC167" s="211" t="str">
        <f>IF(C167="","",IF(フラグ管理用!Y167=2,IF(AND(フラグ管理用!C167=2,フラグ管理用!V167=1),"","error"),""))</f>
        <v/>
      </c>
      <c r="BD167" s="211" t="str">
        <f t="shared" si="49"/>
        <v/>
      </c>
      <c r="BE167" s="211" t="str">
        <f>IF(C167="","",IF(フラグ管理用!Z167=30,"error",IF(AND(フラグ管理用!AI167="事業始期_通常",フラグ管理用!Z167&lt;18),"error",IF(AND(フラグ管理用!AI167="事業始期_補助",フラグ管理用!Z167&lt;15),"error",""))))</f>
        <v/>
      </c>
      <c r="BF167" s="211" t="str">
        <f t="shared" si="50"/>
        <v/>
      </c>
      <c r="BG167" s="211" t="str">
        <f>IF(C167="","",IF(AND(フラグ管理用!AJ167="事業終期_通常",OR(フラグ管理用!AA167&lt;18,フラグ管理用!AA167&gt;29)),"error",IF(AND(フラグ管理用!AJ167="事業終期_R3基金・R4",フラグ管理用!AA167&lt;18),"error","")))</f>
        <v/>
      </c>
      <c r="BH167" s="211" t="str">
        <f>IF(C167="","",IF(VLOOKUP(Z167,―!$X$2:$Y$31,2,FALSE)&lt;=VLOOKUP(AA167,―!$X$2:$Y$31,2,FALSE),"","error"))</f>
        <v/>
      </c>
      <c r="BI167" s="211" t="str">
        <f t="shared" si="51"/>
        <v/>
      </c>
      <c r="BJ167" s="211" t="str">
        <f t="shared" si="54"/>
        <v/>
      </c>
      <c r="BK167" s="211" t="str">
        <f t="shared" si="52"/>
        <v/>
      </c>
      <c r="BL167" s="211" t="str">
        <f>IF(C167="","",IF(AND(フラグ管理用!AK167="予算区分_地単_通常",フラグ管理用!AF167&gt;4),"error",IF(AND(フラグ管理用!AK167="予算区分_地単_協力金等",フラグ管理用!AF167&gt;9),"error",IF(AND(フラグ管理用!AK167="予算区分_補助",フラグ管理用!AF167&lt;9),"error",""))))</f>
        <v/>
      </c>
      <c r="BM167" s="241" t="str">
        <f>フラグ管理用!AO167</f>
        <v/>
      </c>
    </row>
    <row r="168" spans="1:65" x14ac:dyDescent="0.15">
      <c r="A168" s="84">
        <v>147</v>
      </c>
      <c r="B168" s="285"/>
      <c r="C168" s="61"/>
      <c r="D168" s="61"/>
      <c r="E168" s="62"/>
      <c r="F168" s="146" t="str">
        <f>IF(C168="補",VLOOKUP(E168,'事業名一覧 '!$A$3:$C$55,3,FALSE),"")</f>
        <v/>
      </c>
      <c r="G168" s="63"/>
      <c r="H168" s="154"/>
      <c r="I168" s="63"/>
      <c r="J168" s="63"/>
      <c r="K168" s="63"/>
      <c r="L168" s="62"/>
      <c r="M168" s="99" t="str">
        <f t="shared" si="37"/>
        <v/>
      </c>
      <c r="N168" s="99" t="str">
        <f t="shared" si="53"/>
        <v/>
      </c>
      <c r="O168" s="65"/>
      <c r="P168" s="65"/>
      <c r="Q168" s="65"/>
      <c r="R168" s="65"/>
      <c r="S168" s="65"/>
      <c r="T168" s="65"/>
      <c r="U168" s="62"/>
      <c r="V168" s="63"/>
      <c r="W168" s="63"/>
      <c r="X168" s="63"/>
      <c r="Y168" s="61"/>
      <c r="Z168" s="61"/>
      <c r="AA168" s="61"/>
      <c r="AB168" s="230"/>
      <c r="AC168" s="230"/>
      <c r="AD168" s="62"/>
      <c r="AE168" s="62"/>
      <c r="AF168" s="301"/>
      <c r="AG168" s="165"/>
      <c r="AH168" s="274"/>
      <c r="AI168" s="226"/>
      <c r="AJ168" s="293" t="str">
        <f t="shared" si="38"/>
        <v/>
      </c>
      <c r="AK168" s="297" t="str">
        <f>IF(C168="","",IF(AND(フラグ管理用!B168=2,O168&gt;0),"error",IF(AND(フラグ管理用!B168=1,SUM(P168:R168)&gt;0),"error","")))</f>
        <v/>
      </c>
      <c r="AL168" s="289" t="str">
        <f t="shared" si="39"/>
        <v/>
      </c>
      <c r="AM168" s="235" t="str">
        <f t="shared" si="40"/>
        <v/>
      </c>
      <c r="AN168" s="211" t="str">
        <f>IF(C168="","",IF(フラグ管理用!AP168=1,"",IF(AND(フラグ管理用!C168=1,フラグ管理用!G168=1),"",IF(AND(フラグ管理用!C168=2,フラグ管理用!D168=1,フラグ管理用!G168=1),"",IF(AND(フラグ管理用!C168=2,フラグ管理用!D168=2),"","error")))))</f>
        <v/>
      </c>
      <c r="AO168" s="240" t="str">
        <f t="shared" si="41"/>
        <v/>
      </c>
      <c r="AP168" s="240" t="str">
        <f t="shared" si="42"/>
        <v/>
      </c>
      <c r="AQ168" s="240" t="str">
        <f>IF(C168="","",IF(AND(フラグ管理用!B168=1,フラグ管理用!I168&gt;0),"",IF(AND(フラグ管理用!B168=2,フラグ管理用!I168&gt;14),"","error")))</f>
        <v/>
      </c>
      <c r="AR168" s="240" t="str">
        <f>IF(C168="","",IF(PRODUCT(フラグ管理用!H168:J168)=0,"error",""))</f>
        <v/>
      </c>
      <c r="AS168" s="240" t="str">
        <f t="shared" si="43"/>
        <v/>
      </c>
      <c r="AT168" s="240" t="str">
        <f>IF(C168="","",IF(AND(フラグ管理用!G168=1,フラグ管理用!K168=1),"",IF(AND(フラグ管理用!G168=2,フラグ管理用!K168&gt;1),"","error")))</f>
        <v/>
      </c>
      <c r="AU168" s="240" t="str">
        <f>IF(C168="","",IF(AND(フラグ管理用!K168=10,ISBLANK(L168)=FALSE),"",IF(AND(フラグ管理用!K168&lt;10,ISBLANK(L168)=TRUE),"","error")))</f>
        <v/>
      </c>
      <c r="AV168" s="211" t="str">
        <f t="shared" si="44"/>
        <v/>
      </c>
      <c r="AW168" s="211" t="str">
        <f t="shared" si="45"/>
        <v/>
      </c>
      <c r="AX168" s="211" t="str">
        <f>IF(C168="","",IF(AND(フラグ管理用!D168=2,フラグ管理用!G168=1),IF(Q168&lt;&gt;0,"error",""),""))</f>
        <v/>
      </c>
      <c r="AY168" s="211" t="str">
        <f>IF(C168="","",IF(フラグ管理用!G168=2,IF(OR(O168&lt;&gt;0,P168&lt;&gt;0,R168&lt;&gt;0),"error",""),""))</f>
        <v/>
      </c>
      <c r="AZ168" s="211" t="str">
        <f t="shared" si="46"/>
        <v/>
      </c>
      <c r="BA168" s="211" t="str">
        <f t="shared" si="47"/>
        <v/>
      </c>
      <c r="BB168" s="211" t="str">
        <f t="shared" si="48"/>
        <v/>
      </c>
      <c r="BC168" s="211" t="str">
        <f>IF(C168="","",IF(フラグ管理用!Y168=2,IF(AND(フラグ管理用!C168=2,フラグ管理用!V168=1),"","error"),""))</f>
        <v/>
      </c>
      <c r="BD168" s="211" t="str">
        <f t="shared" si="49"/>
        <v/>
      </c>
      <c r="BE168" s="211" t="str">
        <f>IF(C168="","",IF(フラグ管理用!Z168=30,"error",IF(AND(フラグ管理用!AI168="事業始期_通常",フラグ管理用!Z168&lt;18),"error",IF(AND(フラグ管理用!AI168="事業始期_補助",フラグ管理用!Z168&lt;15),"error",""))))</f>
        <v/>
      </c>
      <c r="BF168" s="211" t="str">
        <f t="shared" si="50"/>
        <v/>
      </c>
      <c r="BG168" s="211" t="str">
        <f>IF(C168="","",IF(AND(フラグ管理用!AJ168="事業終期_通常",OR(フラグ管理用!AA168&lt;18,フラグ管理用!AA168&gt;29)),"error",IF(AND(フラグ管理用!AJ168="事業終期_R3基金・R4",フラグ管理用!AA168&lt;18),"error","")))</f>
        <v/>
      </c>
      <c r="BH168" s="211" t="str">
        <f>IF(C168="","",IF(VLOOKUP(Z168,―!$X$2:$Y$31,2,FALSE)&lt;=VLOOKUP(AA168,―!$X$2:$Y$31,2,FALSE),"","error"))</f>
        <v/>
      </c>
      <c r="BI168" s="211" t="str">
        <f t="shared" si="51"/>
        <v/>
      </c>
      <c r="BJ168" s="211" t="str">
        <f t="shared" si="54"/>
        <v/>
      </c>
      <c r="BK168" s="211" t="str">
        <f t="shared" si="52"/>
        <v/>
      </c>
      <c r="BL168" s="211" t="str">
        <f>IF(C168="","",IF(AND(フラグ管理用!AK168="予算区分_地単_通常",フラグ管理用!AF168&gt;4),"error",IF(AND(フラグ管理用!AK168="予算区分_地単_協力金等",フラグ管理用!AF168&gt;9),"error",IF(AND(フラグ管理用!AK168="予算区分_補助",フラグ管理用!AF168&lt;9),"error",""))))</f>
        <v/>
      </c>
      <c r="BM168" s="241" t="str">
        <f>フラグ管理用!AO168</f>
        <v/>
      </c>
    </row>
    <row r="169" spans="1:65" x14ac:dyDescent="0.15">
      <c r="A169" s="84">
        <v>148</v>
      </c>
      <c r="B169" s="285"/>
      <c r="C169" s="61"/>
      <c r="D169" s="61"/>
      <c r="E169" s="62"/>
      <c r="F169" s="146" t="str">
        <f>IF(C169="補",VLOOKUP(E169,'事業名一覧 '!$A$3:$C$55,3,FALSE),"")</f>
        <v/>
      </c>
      <c r="G169" s="63"/>
      <c r="H169" s="154"/>
      <c r="I169" s="63"/>
      <c r="J169" s="63"/>
      <c r="K169" s="63"/>
      <c r="L169" s="62"/>
      <c r="M169" s="99" t="str">
        <f t="shared" si="37"/>
        <v/>
      </c>
      <c r="N169" s="99" t="str">
        <f t="shared" si="53"/>
        <v/>
      </c>
      <c r="O169" s="65"/>
      <c r="P169" s="65"/>
      <c r="Q169" s="65"/>
      <c r="R169" s="65"/>
      <c r="S169" s="65"/>
      <c r="T169" s="65"/>
      <c r="U169" s="62"/>
      <c r="V169" s="63"/>
      <c r="W169" s="63"/>
      <c r="X169" s="63"/>
      <c r="Y169" s="61"/>
      <c r="Z169" s="61"/>
      <c r="AA169" s="61"/>
      <c r="AB169" s="230"/>
      <c r="AC169" s="230"/>
      <c r="AD169" s="62"/>
      <c r="AE169" s="62"/>
      <c r="AF169" s="301"/>
      <c r="AG169" s="165"/>
      <c r="AH169" s="274"/>
      <c r="AI169" s="226"/>
      <c r="AJ169" s="293" t="str">
        <f t="shared" si="38"/>
        <v/>
      </c>
      <c r="AK169" s="297" t="str">
        <f>IF(C169="","",IF(AND(フラグ管理用!B169=2,O169&gt;0),"error",IF(AND(フラグ管理用!B169=1,SUM(P169:R169)&gt;0),"error","")))</f>
        <v/>
      </c>
      <c r="AL169" s="289" t="str">
        <f t="shared" si="39"/>
        <v/>
      </c>
      <c r="AM169" s="235" t="str">
        <f t="shared" si="40"/>
        <v/>
      </c>
      <c r="AN169" s="211" t="str">
        <f>IF(C169="","",IF(フラグ管理用!AP169=1,"",IF(AND(フラグ管理用!C169=1,フラグ管理用!G169=1),"",IF(AND(フラグ管理用!C169=2,フラグ管理用!D169=1,フラグ管理用!G169=1),"",IF(AND(フラグ管理用!C169=2,フラグ管理用!D169=2),"","error")))))</f>
        <v/>
      </c>
      <c r="AO169" s="240" t="str">
        <f t="shared" si="41"/>
        <v/>
      </c>
      <c r="AP169" s="240" t="str">
        <f t="shared" si="42"/>
        <v/>
      </c>
      <c r="AQ169" s="240" t="str">
        <f>IF(C169="","",IF(AND(フラグ管理用!B169=1,フラグ管理用!I169&gt;0),"",IF(AND(フラグ管理用!B169=2,フラグ管理用!I169&gt;14),"","error")))</f>
        <v/>
      </c>
      <c r="AR169" s="240" t="str">
        <f>IF(C169="","",IF(PRODUCT(フラグ管理用!H169:J169)=0,"error",""))</f>
        <v/>
      </c>
      <c r="AS169" s="240" t="str">
        <f t="shared" si="43"/>
        <v/>
      </c>
      <c r="AT169" s="240" t="str">
        <f>IF(C169="","",IF(AND(フラグ管理用!G169=1,フラグ管理用!K169=1),"",IF(AND(フラグ管理用!G169=2,フラグ管理用!K169&gt;1),"","error")))</f>
        <v/>
      </c>
      <c r="AU169" s="240" t="str">
        <f>IF(C169="","",IF(AND(フラグ管理用!K169=10,ISBLANK(L169)=FALSE),"",IF(AND(フラグ管理用!K169&lt;10,ISBLANK(L169)=TRUE),"","error")))</f>
        <v/>
      </c>
      <c r="AV169" s="211" t="str">
        <f t="shared" si="44"/>
        <v/>
      </c>
      <c r="AW169" s="211" t="str">
        <f t="shared" si="45"/>
        <v/>
      </c>
      <c r="AX169" s="211" t="str">
        <f>IF(C169="","",IF(AND(フラグ管理用!D169=2,フラグ管理用!G169=1),IF(Q169&lt;&gt;0,"error",""),""))</f>
        <v/>
      </c>
      <c r="AY169" s="211" t="str">
        <f>IF(C169="","",IF(フラグ管理用!G169=2,IF(OR(O169&lt;&gt;0,P169&lt;&gt;0,R169&lt;&gt;0),"error",""),""))</f>
        <v/>
      </c>
      <c r="AZ169" s="211" t="str">
        <f t="shared" si="46"/>
        <v/>
      </c>
      <c r="BA169" s="211" t="str">
        <f t="shared" si="47"/>
        <v/>
      </c>
      <c r="BB169" s="211" t="str">
        <f t="shared" si="48"/>
        <v/>
      </c>
      <c r="BC169" s="211" t="str">
        <f>IF(C169="","",IF(フラグ管理用!Y169=2,IF(AND(フラグ管理用!C169=2,フラグ管理用!V169=1),"","error"),""))</f>
        <v/>
      </c>
      <c r="BD169" s="211" t="str">
        <f t="shared" si="49"/>
        <v/>
      </c>
      <c r="BE169" s="211" t="str">
        <f>IF(C169="","",IF(フラグ管理用!Z169=30,"error",IF(AND(フラグ管理用!AI169="事業始期_通常",フラグ管理用!Z169&lt;18),"error",IF(AND(フラグ管理用!AI169="事業始期_補助",フラグ管理用!Z169&lt;15),"error",""))))</f>
        <v/>
      </c>
      <c r="BF169" s="211" t="str">
        <f t="shared" si="50"/>
        <v/>
      </c>
      <c r="BG169" s="211" t="str">
        <f>IF(C169="","",IF(AND(フラグ管理用!AJ169="事業終期_通常",OR(フラグ管理用!AA169&lt;18,フラグ管理用!AA169&gt;29)),"error",IF(AND(フラグ管理用!AJ169="事業終期_R3基金・R4",フラグ管理用!AA169&lt;18),"error","")))</f>
        <v/>
      </c>
      <c r="BH169" s="211" t="str">
        <f>IF(C169="","",IF(VLOOKUP(Z169,―!$X$2:$Y$31,2,FALSE)&lt;=VLOOKUP(AA169,―!$X$2:$Y$31,2,FALSE),"","error"))</f>
        <v/>
      </c>
      <c r="BI169" s="211" t="str">
        <f t="shared" si="51"/>
        <v/>
      </c>
      <c r="BJ169" s="211" t="str">
        <f t="shared" si="54"/>
        <v/>
      </c>
      <c r="BK169" s="211" t="str">
        <f t="shared" si="52"/>
        <v/>
      </c>
      <c r="BL169" s="211" t="str">
        <f>IF(C169="","",IF(AND(フラグ管理用!AK169="予算区分_地単_通常",フラグ管理用!AF169&gt;4),"error",IF(AND(フラグ管理用!AK169="予算区分_地単_協力金等",フラグ管理用!AF169&gt;9),"error",IF(AND(フラグ管理用!AK169="予算区分_補助",フラグ管理用!AF169&lt;9),"error",""))))</f>
        <v/>
      </c>
      <c r="BM169" s="241" t="str">
        <f>フラグ管理用!AO169</f>
        <v/>
      </c>
    </row>
    <row r="170" spans="1:65" x14ac:dyDescent="0.15">
      <c r="A170" s="84">
        <v>149</v>
      </c>
      <c r="B170" s="285"/>
      <c r="C170" s="61"/>
      <c r="D170" s="61"/>
      <c r="E170" s="62"/>
      <c r="F170" s="146" t="str">
        <f>IF(C170="補",VLOOKUP(E170,'事業名一覧 '!$A$3:$C$55,3,FALSE),"")</f>
        <v/>
      </c>
      <c r="G170" s="63"/>
      <c r="H170" s="154"/>
      <c r="I170" s="63"/>
      <c r="J170" s="63"/>
      <c r="K170" s="63"/>
      <c r="L170" s="62"/>
      <c r="M170" s="99" t="str">
        <f t="shared" si="37"/>
        <v/>
      </c>
      <c r="N170" s="99" t="str">
        <f t="shared" si="53"/>
        <v/>
      </c>
      <c r="O170" s="65"/>
      <c r="P170" s="65"/>
      <c r="Q170" s="65"/>
      <c r="R170" s="65"/>
      <c r="S170" s="65"/>
      <c r="T170" s="65"/>
      <c r="U170" s="62"/>
      <c r="V170" s="63"/>
      <c r="W170" s="63"/>
      <c r="X170" s="63"/>
      <c r="Y170" s="61"/>
      <c r="Z170" s="61"/>
      <c r="AA170" s="61"/>
      <c r="AB170" s="230"/>
      <c r="AC170" s="230"/>
      <c r="AD170" s="62"/>
      <c r="AE170" s="62"/>
      <c r="AF170" s="301"/>
      <c r="AG170" s="165"/>
      <c r="AH170" s="274"/>
      <c r="AI170" s="226"/>
      <c r="AJ170" s="293" t="str">
        <f t="shared" si="38"/>
        <v/>
      </c>
      <c r="AK170" s="297" t="str">
        <f>IF(C170="","",IF(AND(フラグ管理用!B170=2,O170&gt;0),"error",IF(AND(フラグ管理用!B170=1,SUM(P170:R170)&gt;0),"error","")))</f>
        <v/>
      </c>
      <c r="AL170" s="289" t="str">
        <f t="shared" si="39"/>
        <v/>
      </c>
      <c r="AM170" s="235" t="str">
        <f t="shared" si="40"/>
        <v/>
      </c>
      <c r="AN170" s="211" t="str">
        <f>IF(C170="","",IF(フラグ管理用!AP170=1,"",IF(AND(フラグ管理用!C170=1,フラグ管理用!G170=1),"",IF(AND(フラグ管理用!C170=2,フラグ管理用!D170=1,フラグ管理用!G170=1),"",IF(AND(フラグ管理用!C170=2,フラグ管理用!D170=2),"","error")))))</f>
        <v/>
      </c>
      <c r="AO170" s="240" t="str">
        <f t="shared" si="41"/>
        <v/>
      </c>
      <c r="AP170" s="240" t="str">
        <f t="shared" si="42"/>
        <v/>
      </c>
      <c r="AQ170" s="240" t="str">
        <f>IF(C170="","",IF(AND(フラグ管理用!B170=1,フラグ管理用!I170&gt;0),"",IF(AND(フラグ管理用!B170=2,フラグ管理用!I170&gt;14),"","error")))</f>
        <v/>
      </c>
      <c r="AR170" s="240" t="str">
        <f>IF(C170="","",IF(PRODUCT(フラグ管理用!H170:J170)=0,"error",""))</f>
        <v/>
      </c>
      <c r="AS170" s="240" t="str">
        <f t="shared" si="43"/>
        <v/>
      </c>
      <c r="AT170" s="240" t="str">
        <f>IF(C170="","",IF(AND(フラグ管理用!G170=1,フラグ管理用!K170=1),"",IF(AND(フラグ管理用!G170=2,フラグ管理用!K170&gt;1),"","error")))</f>
        <v/>
      </c>
      <c r="AU170" s="240" t="str">
        <f>IF(C170="","",IF(AND(フラグ管理用!K170=10,ISBLANK(L170)=FALSE),"",IF(AND(フラグ管理用!K170&lt;10,ISBLANK(L170)=TRUE),"","error")))</f>
        <v/>
      </c>
      <c r="AV170" s="211" t="str">
        <f t="shared" si="44"/>
        <v/>
      </c>
      <c r="AW170" s="211" t="str">
        <f t="shared" si="45"/>
        <v/>
      </c>
      <c r="AX170" s="211" t="str">
        <f>IF(C170="","",IF(AND(フラグ管理用!D170=2,フラグ管理用!G170=1),IF(Q170&lt;&gt;0,"error",""),""))</f>
        <v/>
      </c>
      <c r="AY170" s="211" t="str">
        <f>IF(C170="","",IF(フラグ管理用!G170=2,IF(OR(O170&lt;&gt;0,P170&lt;&gt;0,R170&lt;&gt;0),"error",""),""))</f>
        <v/>
      </c>
      <c r="AZ170" s="211" t="str">
        <f t="shared" si="46"/>
        <v/>
      </c>
      <c r="BA170" s="211" t="str">
        <f t="shared" si="47"/>
        <v/>
      </c>
      <c r="BB170" s="211" t="str">
        <f t="shared" si="48"/>
        <v/>
      </c>
      <c r="BC170" s="211" t="str">
        <f>IF(C170="","",IF(フラグ管理用!Y170=2,IF(AND(フラグ管理用!C170=2,フラグ管理用!V170=1),"","error"),""))</f>
        <v/>
      </c>
      <c r="BD170" s="211" t="str">
        <f t="shared" si="49"/>
        <v/>
      </c>
      <c r="BE170" s="211" t="str">
        <f>IF(C170="","",IF(フラグ管理用!Z170=30,"error",IF(AND(フラグ管理用!AI170="事業始期_通常",フラグ管理用!Z170&lt;18),"error",IF(AND(フラグ管理用!AI170="事業始期_補助",フラグ管理用!Z170&lt;15),"error",""))))</f>
        <v/>
      </c>
      <c r="BF170" s="211" t="str">
        <f t="shared" si="50"/>
        <v/>
      </c>
      <c r="BG170" s="211" t="str">
        <f>IF(C170="","",IF(AND(フラグ管理用!AJ170="事業終期_通常",OR(フラグ管理用!AA170&lt;18,フラグ管理用!AA170&gt;29)),"error",IF(AND(フラグ管理用!AJ170="事業終期_R3基金・R4",フラグ管理用!AA170&lt;18),"error","")))</f>
        <v/>
      </c>
      <c r="BH170" s="211" t="str">
        <f>IF(C170="","",IF(VLOOKUP(Z170,―!$X$2:$Y$31,2,FALSE)&lt;=VLOOKUP(AA170,―!$X$2:$Y$31,2,FALSE),"","error"))</f>
        <v/>
      </c>
      <c r="BI170" s="211" t="str">
        <f t="shared" si="51"/>
        <v/>
      </c>
      <c r="BJ170" s="211" t="str">
        <f t="shared" si="54"/>
        <v/>
      </c>
      <c r="BK170" s="211" t="str">
        <f t="shared" si="52"/>
        <v/>
      </c>
      <c r="BL170" s="211" t="str">
        <f>IF(C170="","",IF(AND(フラグ管理用!AK170="予算区分_地単_通常",フラグ管理用!AF170&gt;4),"error",IF(AND(フラグ管理用!AK170="予算区分_地単_協力金等",フラグ管理用!AF170&gt;9),"error",IF(AND(フラグ管理用!AK170="予算区分_補助",フラグ管理用!AF170&lt;9),"error",""))))</f>
        <v/>
      </c>
      <c r="BM170" s="241" t="str">
        <f>フラグ管理用!AO170</f>
        <v/>
      </c>
    </row>
    <row r="171" spans="1:65" x14ac:dyDescent="0.15">
      <c r="A171" s="84">
        <v>150</v>
      </c>
      <c r="B171" s="285"/>
      <c r="C171" s="61"/>
      <c r="D171" s="61"/>
      <c r="E171" s="62"/>
      <c r="F171" s="146" t="str">
        <f>IF(C171="補",VLOOKUP(E171,'事業名一覧 '!$A$3:$C$55,3,FALSE),"")</f>
        <v/>
      </c>
      <c r="G171" s="63"/>
      <c r="H171" s="154"/>
      <c r="I171" s="63"/>
      <c r="J171" s="63"/>
      <c r="K171" s="63"/>
      <c r="L171" s="62"/>
      <c r="M171" s="99" t="str">
        <f t="shared" si="37"/>
        <v/>
      </c>
      <c r="N171" s="99" t="str">
        <f t="shared" si="53"/>
        <v/>
      </c>
      <c r="O171" s="65"/>
      <c r="P171" s="65"/>
      <c r="Q171" s="65"/>
      <c r="R171" s="65"/>
      <c r="S171" s="65"/>
      <c r="T171" s="65"/>
      <c r="U171" s="62"/>
      <c r="V171" s="63"/>
      <c r="W171" s="63"/>
      <c r="X171" s="63"/>
      <c r="Y171" s="61"/>
      <c r="Z171" s="61"/>
      <c r="AA171" s="61"/>
      <c r="AB171" s="230"/>
      <c r="AC171" s="230"/>
      <c r="AD171" s="62"/>
      <c r="AE171" s="62"/>
      <c r="AF171" s="301"/>
      <c r="AG171" s="165"/>
      <c r="AH171" s="274"/>
      <c r="AI171" s="226"/>
      <c r="AJ171" s="293" t="str">
        <f t="shared" si="38"/>
        <v/>
      </c>
      <c r="AK171" s="297" t="str">
        <f>IF(C171="","",IF(AND(フラグ管理用!B171=2,O171&gt;0),"error",IF(AND(フラグ管理用!B171=1,SUM(P171:R171)&gt;0),"error","")))</f>
        <v/>
      </c>
      <c r="AL171" s="289" t="str">
        <f t="shared" si="39"/>
        <v/>
      </c>
      <c r="AM171" s="235" t="str">
        <f t="shared" si="40"/>
        <v/>
      </c>
      <c r="AN171" s="211" t="str">
        <f>IF(C171="","",IF(フラグ管理用!AP171=1,"",IF(AND(フラグ管理用!C171=1,フラグ管理用!G171=1),"",IF(AND(フラグ管理用!C171=2,フラグ管理用!D171=1,フラグ管理用!G171=1),"",IF(AND(フラグ管理用!C171=2,フラグ管理用!D171=2),"","error")))))</f>
        <v/>
      </c>
      <c r="AO171" s="240" t="str">
        <f t="shared" si="41"/>
        <v/>
      </c>
      <c r="AP171" s="240" t="str">
        <f t="shared" si="42"/>
        <v/>
      </c>
      <c r="AQ171" s="240" t="str">
        <f>IF(C171="","",IF(AND(フラグ管理用!B171=1,フラグ管理用!I171&gt;0),"",IF(AND(フラグ管理用!B171=2,フラグ管理用!I171&gt;14),"","error")))</f>
        <v/>
      </c>
      <c r="AR171" s="240" t="str">
        <f>IF(C171="","",IF(PRODUCT(フラグ管理用!H171:J171)=0,"error",""))</f>
        <v/>
      </c>
      <c r="AS171" s="240" t="str">
        <f t="shared" si="43"/>
        <v/>
      </c>
      <c r="AT171" s="240" t="str">
        <f>IF(C171="","",IF(AND(フラグ管理用!G171=1,フラグ管理用!K171=1),"",IF(AND(フラグ管理用!G171=2,フラグ管理用!K171&gt;1),"","error")))</f>
        <v/>
      </c>
      <c r="AU171" s="240" t="str">
        <f>IF(C171="","",IF(AND(フラグ管理用!K171=10,ISBLANK(L171)=FALSE),"",IF(AND(フラグ管理用!K171&lt;10,ISBLANK(L171)=TRUE),"","error")))</f>
        <v/>
      </c>
      <c r="AV171" s="211" t="str">
        <f t="shared" si="44"/>
        <v/>
      </c>
      <c r="AW171" s="211" t="str">
        <f t="shared" si="45"/>
        <v/>
      </c>
      <c r="AX171" s="211" t="str">
        <f>IF(C171="","",IF(AND(フラグ管理用!D171=2,フラグ管理用!G171=1),IF(Q171&lt;&gt;0,"error",""),""))</f>
        <v/>
      </c>
      <c r="AY171" s="211" t="str">
        <f>IF(C171="","",IF(フラグ管理用!G171=2,IF(OR(O171&lt;&gt;0,P171&lt;&gt;0,R171&lt;&gt;0),"error",""),""))</f>
        <v/>
      </c>
      <c r="AZ171" s="211" t="str">
        <f t="shared" si="46"/>
        <v/>
      </c>
      <c r="BA171" s="211" t="str">
        <f t="shared" si="47"/>
        <v/>
      </c>
      <c r="BB171" s="211" t="str">
        <f t="shared" si="48"/>
        <v/>
      </c>
      <c r="BC171" s="211" t="str">
        <f>IF(C171="","",IF(フラグ管理用!Y171=2,IF(AND(フラグ管理用!C171=2,フラグ管理用!V171=1),"","error"),""))</f>
        <v/>
      </c>
      <c r="BD171" s="211" t="str">
        <f t="shared" si="49"/>
        <v/>
      </c>
      <c r="BE171" s="211" t="str">
        <f>IF(C171="","",IF(フラグ管理用!Z171=30,"error",IF(AND(フラグ管理用!AI171="事業始期_通常",フラグ管理用!Z171&lt;18),"error",IF(AND(フラグ管理用!AI171="事業始期_補助",フラグ管理用!Z171&lt;15),"error",""))))</f>
        <v/>
      </c>
      <c r="BF171" s="211" t="str">
        <f t="shared" si="50"/>
        <v/>
      </c>
      <c r="BG171" s="211" t="str">
        <f>IF(C171="","",IF(AND(フラグ管理用!AJ171="事業終期_通常",OR(フラグ管理用!AA171&lt;18,フラグ管理用!AA171&gt;29)),"error",IF(AND(フラグ管理用!AJ171="事業終期_R3基金・R4",フラグ管理用!AA171&lt;18),"error","")))</f>
        <v/>
      </c>
      <c r="BH171" s="211" t="str">
        <f>IF(C171="","",IF(VLOOKUP(Z171,―!$X$2:$Y$31,2,FALSE)&lt;=VLOOKUP(AA171,―!$X$2:$Y$31,2,FALSE),"","error"))</f>
        <v/>
      </c>
      <c r="BI171" s="211" t="str">
        <f t="shared" si="51"/>
        <v/>
      </c>
      <c r="BJ171" s="211" t="str">
        <f t="shared" si="54"/>
        <v/>
      </c>
      <c r="BK171" s="211" t="str">
        <f t="shared" si="52"/>
        <v/>
      </c>
      <c r="BL171" s="211" t="str">
        <f>IF(C171="","",IF(AND(フラグ管理用!AK171="予算区分_地単_通常",フラグ管理用!AF171&gt;4),"error",IF(AND(フラグ管理用!AK171="予算区分_地単_協力金等",フラグ管理用!AF171&gt;9),"error",IF(AND(フラグ管理用!AK171="予算区分_補助",フラグ管理用!AF171&lt;9),"error",""))))</f>
        <v/>
      </c>
      <c r="BM171" s="241" t="str">
        <f>フラグ管理用!AO171</f>
        <v/>
      </c>
    </row>
    <row r="172" spans="1:65" x14ac:dyDescent="0.15">
      <c r="A172" s="84">
        <v>151</v>
      </c>
      <c r="B172" s="285"/>
      <c r="C172" s="61"/>
      <c r="D172" s="61"/>
      <c r="E172" s="62"/>
      <c r="F172" s="146" t="str">
        <f>IF(C172="補",VLOOKUP(E172,'事業名一覧 '!$A$3:$C$55,3,FALSE),"")</f>
        <v/>
      </c>
      <c r="G172" s="63"/>
      <c r="H172" s="154"/>
      <c r="I172" s="63"/>
      <c r="J172" s="63"/>
      <c r="K172" s="63"/>
      <c r="L172" s="62"/>
      <c r="M172" s="99" t="str">
        <f t="shared" si="37"/>
        <v/>
      </c>
      <c r="N172" s="99" t="str">
        <f t="shared" si="53"/>
        <v/>
      </c>
      <c r="O172" s="65"/>
      <c r="P172" s="65"/>
      <c r="Q172" s="65"/>
      <c r="R172" s="65"/>
      <c r="S172" s="65"/>
      <c r="T172" s="65"/>
      <c r="U172" s="62"/>
      <c r="V172" s="63"/>
      <c r="W172" s="63"/>
      <c r="X172" s="63"/>
      <c r="Y172" s="61"/>
      <c r="Z172" s="61"/>
      <c r="AA172" s="61"/>
      <c r="AB172" s="230"/>
      <c r="AC172" s="230"/>
      <c r="AD172" s="62"/>
      <c r="AE172" s="62"/>
      <c r="AF172" s="301"/>
      <c r="AG172" s="165"/>
      <c r="AH172" s="274"/>
      <c r="AI172" s="226"/>
      <c r="AJ172" s="293" t="str">
        <f t="shared" si="38"/>
        <v/>
      </c>
      <c r="AK172" s="297" t="str">
        <f>IF(C172="","",IF(AND(フラグ管理用!B172=2,O172&gt;0),"error",IF(AND(フラグ管理用!B172=1,SUM(P172:R172)&gt;0),"error","")))</f>
        <v/>
      </c>
      <c r="AL172" s="289" t="str">
        <f t="shared" si="39"/>
        <v/>
      </c>
      <c r="AM172" s="235" t="str">
        <f t="shared" si="40"/>
        <v/>
      </c>
      <c r="AN172" s="211" t="str">
        <f>IF(C172="","",IF(フラグ管理用!AP172=1,"",IF(AND(フラグ管理用!C172=1,フラグ管理用!G172=1),"",IF(AND(フラグ管理用!C172=2,フラグ管理用!D172=1,フラグ管理用!G172=1),"",IF(AND(フラグ管理用!C172=2,フラグ管理用!D172=2),"","error")))))</f>
        <v/>
      </c>
      <c r="AO172" s="240" t="str">
        <f t="shared" si="41"/>
        <v/>
      </c>
      <c r="AP172" s="240" t="str">
        <f t="shared" si="42"/>
        <v/>
      </c>
      <c r="AQ172" s="240" t="str">
        <f>IF(C172="","",IF(AND(フラグ管理用!B172=1,フラグ管理用!I172&gt;0),"",IF(AND(フラグ管理用!B172=2,フラグ管理用!I172&gt;14),"","error")))</f>
        <v/>
      </c>
      <c r="AR172" s="240" t="str">
        <f>IF(C172="","",IF(PRODUCT(フラグ管理用!H172:J172)=0,"error",""))</f>
        <v/>
      </c>
      <c r="AS172" s="240" t="str">
        <f t="shared" si="43"/>
        <v/>
      </c>
      <c r="AT172" s="240" t="str">
        <f>IF(C172="","",IF(AND(フラグ管理用!G172=1,フラグ管理用!K172=1),"",IF(AND(フラグ管理用!G172=2,フラグ管理用!K172&gt;1),"","error")))</f>
        <v/>
      </c>
      <c r="AU172" s="240" t="str">
        <f>IF(C172="","",IF(AND(フラグ管理用!K172=10,ISBLANK(L172)=FALSE),"",IF(AND(フラグ管理用!K172&lt;10,ISBLANK(L172)=TRUE),"","error")))</f>
        <v/>
      </c>
      <c r="AV172" s="211" t="str">
        <f t="shared" si="44"/>
        <v/>
      </c>
      <c r="AW172" s="211" t="str">
        <f t="shared" si="45"/>
        <v/>
      </c>
      <c r="AX172" s="211" t="str">
        <f>IF(C172="","",IF(AND(フラグ管理用!D172=2,フラグ管理用!G172=1),IF(Q172&lt;&gt;0,"error",""),""))</f>
        <v/>
      </c>
      <c r="AY172" s="211" t="str">
        <f>IF(C172="","",IF(フラグ管理用!G172=2,IF(OR(O172&lt;&gt;0,P172&lt;&gt;0,R172&lt;&gt;0),"error",""),""))</f>
        <v/>
      </c>
      <c r="AZ172" s="211" t="str">
        <f t="shared" si="46"/>
        <v/>
      </c>
      <c r="BA172" s="211" t="str">
        <f t="shared" si="47"/>
        <v/>
      </c>
      <c r="BB172" s="211" t="str">
        <f t="shared" si="48"/>
        <v/>
      </c>
      <c r="BC172" s="211" t="str">
        <f>IF(C172="","",IF(フラグ管理用!Y172=2,IF(AND(フラグ管理用!C172=2,フラグ管理用!V172=1),"","error"),""))</f>
        <v/>
      </c>
      <c r="BD172" s="211" t="str">
        <f t="shared" si="49"/>
        <v/>
      </c>
      <c r="BE172" s="211" t="str">
        <f>IF(C172="","",IF(フラグ管理用!Z172=30,"error",IF(AND(フラグ管理用!AI172="事業始期_通常",フラグ管理用!Z172&lt;18),"error",IF(AND(フラグ管理用!AI172="事業始期_補助",フラグ管理用!Z172&lt;15),"error",""))))</f>
        <v/>
      </c>
      <c r="BF172" s="211" t="str">
        <f t="shared" si="50"/>
        <v/>
      </c>
      <c r="BG172" s="211" t="str">
        <f>IF(C172="","",IF(AND(フラグ管理用!AJ172="事業終期_通常",OR(フラグ管理用!AA172&lt;18,フラグ管理用!AA172&gt;29)),"error",IF(AND(フラグ管理用!AJ172="事業終期_R3基金・R4",フラグ管理用!AA172&lt;18),"error","")))</f>
        <v/>
      </c>
      <c r="BH172" s="211" t="str">
        <f>IF(C172="","",IF(VLOOKUP(Z172,―!$X$2:$Y$31,2,FALSE)&lt;=VLOOKUP(AA172,―!$X$2:$Y$31,2,FALSE),"","error"))</f>
        <v/>
      </c>
      <c r="BI172" s="211" t="str">
        <f t="shared" si="51"/>
        <v/>
      </c>
      <c r="BJ172" s="211" t="str">
        <f t="shared" si="54"/>
        <v/>
      </c>
      <c r="BK172" s="211" t="str">
        <f t="shared" si="52"/>
        <v/>
      </c>
      <c r="BL172" s="211" t="str">
        <f>IF(C172="","",IF(AND(フラグ管理用!AK172="予算区分_地単_通常",フラグ管理用!AF172&gt;4),"error",IF(AND(フラグ管理用!AK172="予算区分_地単_協力金等",フラグ管理用!AF172&gt;9),"error",IF(AND(フラグ管理用!AK172="予算区分_補助",フラグ管理用!AF172&lt;9),"error",""))))</f>
        <v/>
      </c>
      <c r="BM172" s="241" t="str">
        <f>フラグ管理用!AO172</f>
        <v/>
      </c>
    </row>
    <row r="173" spans="1:65" x14ac:dyDescent="0.15">
      <c r="A173" s="84">
        <v>152</v>
      </c>
      <c r="B173" s="285"/>
      <c r="C173" s="61"/>
      <c r="D173" s="61"/>
      <c r="E173" s="62"/>
      <c r="F173" s="146" t="str">
        <f>IF(C173="補",VLOOKUP(E173,'事業名一覧 '!$A$3:$C$55,3,FALSE),"")</f>
        <v/>
      </c>
      <c r="G173" s="63"/>
      <c r="H173" s="154"/>
      <c r="I173" s="63"/>
      <c r="J173" s="63"/>
      <c r="K173" s="63"/>
      <c r="L173" s="62"/>
      <c r="M173" s="99" t="str">
        <f t="shared" si="37"/>
        <v/>
      </c>
      <c r="N173" s="99" t="str">
        <f t="shared" si="53"/>
        <v/>
      </c>
      <c r="O173" s="65"/>
      <c r="P173" s="65"/>
      <c r="Q173" s="65"/>
      <c r="R173" s="65"/>
      <c r="S173" s="65"/>
      <c r="T173" s="65"/>
      <c r="U173" s="62"/>
      <c r="V173" s="63"/>
      <c r="W173" s="63"/>
      <c r="X173" s="63"/>
      <c r="Y173" s="61"/>
      <c r="Z173" s="61"/>
      <c r="AA173" s="61"/>
      <c r="AB173" s="230"/>
      <c r="AC173" s="230"/>
      <c r="AD173" s="62"/>
      <c r="AE173" s="62"/>
      <c r="AF173" s="301"/>
      <c r="AG173" s="165"/>
      <c r="AH173" s="274"/>
      <c r="AI173" s="226"/>
      <c r="AJ173" s="293" t="str">
        <f t="shared" si="38"/>
        <v/>
      </c>
      <c r="AK173" s="297" t="str">
        <f>IF(C173="","",IF(AND(フラグ管理用!B173=2,O173&gt;0),"error",IF(AND(フラグ管理用!B173=1,SUM(P173:R173)&gt;0),"error","")))</f>
        <v/>
      </c>
      <c r="AL173" s="289" t="str">
        <f t="shared" si="39"/>
        <v/>
      </c>
      <c r="AM173" s="235" t="str">
        <f t="shared" si="40"/>
        <v/>
      </c>
      <c r="AN173" s="211" t="str">
        <f>IF(C173="","",IF(フラグ管理用!AP173=1,"",IF(AND(フラグ管理用!C173=1,フラグ管理用!G173=1),"",IF(AND(フラグ管理用!C173=2,フラグ管理用!D173=1,フラグ管理用!G173=1),"",IF(AND(フラグ管理用!C173=2,フラグ管理用!D173=2),"","error")))))</f>
        <v/>
      </c>
      <c r="AO173" s="240" t="str">
        <f t="shared" si="41"/>
        <v/>
      </c>
      <c r="AP173" s="240" t="str">
        <f t="shared" si="42"/>
        <v/>
      </c>
      <c r="AQ173" s="240" t="str">
        <f>IF(C173="","",IF(AND(フラグ管理用!B173=1,フラグ管理用!I173&gt;0),"",IF(AND(フラグ管理用!B173=2,フラグ管理用!I173&gt;14),"","error")))</f>
        <v/>
      </c>
      <c r="AR173" s="240" t="str">
        <f>IF(C173="","",IF(PRODUCT(フラグ管理用!H173:J173)=0,"error",""))</f>
        <v/>
      </c>
      <c r="AS173" s="240" t="str">
        <f t="shared" si="43"/>
        <v/>
      </c>
      <c r="AT173" s="240" t="str">
        <f>IF(C173="","",IF(AND(フラグ管理用!G173=1,フラグ管理用!K173=1),"",IF(AND(フラグ管理用!G173=2,フラグ管理用!K173&gt;1),"","error")))</f>
        <v/>
      </c>
      <c r="AU173" s="240" t="str">
        <f>IF(C173="","",IF(AND(フラグ管理用!K173=10,ISBLANK(L173)=FALSE),"",IF(AND(フラグ管理用!K173&lt;10,ISBLANK(L173)=TRUE),"","error")))</f>
        <v/>
      </c>
      <c r="AV173" s="211" t="str">
        <f t="shared" si="44"/>
        <v/>
      </c>
      <c r="AW173" s="211" t="str">
        <f t="shared" si="45"/>
        <v/>
      </c>
      <c r="AX173" s="211" t="str">
        <f>IF(C173="","",IF(AND(フラグ管理用!D173=2,フラグ管理用!G173=1),IF(Q173&lt;&gt;0,"error",""),""))</f>
        <v/>
      </c>
      <c r="AY173" s="211" t="str">
        <f>IF(C173="","",IF(フラグ管理用!G173=2,IF(OR(O173&lt;&gt;0,P173&lt;&gt;0,R173&lt;&gt;0),"error",""),""))</f>
        <v/>
      </c>
      <c r="AZ173" s="211" t="str">
        <f t="shared" si="46"/>
        <v/>
      </c>
      <c r="BA173" s="211" t="str">
        <f t="shared" si="47"/>
        <v/>
      </c>
      <c r="BB173" s="211" t="str">
        <f t="shared" si="48"/>
        <v/>
      </c>
      <c r="BC173" s="211" t="str">
        <f>IF(C173="","",IF(フラグ管理用!Y173=2,IF(AND(フラグ管理用!C173=2,フラグ管理用!V173=1),"","error"),""))</f>
        <v/>
      </c>
      <c r="BD173" s="211" t="str">
        <f t="shared" si="49"/>
        <v/>
      </c>
      <c r="BE173" s="211" t="str">
        <f>IF(C173="","",IF(フラグ管理用!Z173=30,"error",IF(AND(フラグ管理用!AI173="事業始期_通常",フラグ管理用!Z173&lt;18),"error",IF(AND(フラグ管理用!AI173="事業始期_補助",フラグ管理用!Z173&lt;15),"error",""))))</f>
        <v/>
      </c>
      <c r="BF173" s="211" t="str">
        <f t="shared" si="50"/>
        <v/>
      </c>
      <c r="BG173" s="211" t="str">
        <f>IF(C173="","",IF(AND(フラグ管理用!AJ173="事業終期_通常",OR(フラグ管理用!AA173&lt;18,フラグ管理用!AA173&gt;29)),"error",IF(AND(フラグ管理用!AJ173="事業終期_R3基金・R4",フラグ管理用!AA173&lt;18),"error","")))</f>
        <v/>
      </c>
      <c r="BH173" s="211" t="str">
        <f>IF(C173="","",IF(VLOOKUP(Z173,―!$X$2:$Y$31,2,FALSE)&lt;=VLOOKUP(AA173,―!$X$2:$Y$31,2,FALSE),"","error"))</f>
        <v/>
      </c>
      <c r="BI173" s="211" t="str">
        <f t="shared" si="51"/>
        <v/>
      </c>
      <c r="BJ173" s="211" t="str">
        <f t="shared" si="54"/>
        <v/>
      </c>
      <c r="BK173" s="211" t="str">
        <f t="shared" si="52"/>
        <v/>
      </c>
      <c r="BL173" s="211" t="str">
        <f>IF(C173="","",IF(AND(フラグ管理用!AK173="予算区分_地単_通常",フラグ管理用!AF173&gt;4),"error",IF(AND(フラグ管理用!AK173="予算区分_地単_協力金等",フラグ管理用!AF173&gt;9),"error",IF(AND(フラグ管理用!AK173="予算区分_補助",フラグ管理用!AF173&lt;9),"error",""))))</f>
        <v/>
      </c>
      <c r="BM173" s="241" t="str">
        <f>フラグ管理用!AO173</f>
        <v/>
      </c>
    </row>
    <row r="174" spans="1:65" x14ac:dyDescent="0.15">
      <c r="A174" s="84">
        <v>153</v>
      </c>
      <c r="B174" s="285"/>
      <c r="C174" s="61"/>
      <c r="D174" s="61"/>
      <c r="E174" s="62"/>
      <c r="F174" s="146" t="str">
        <f>IF(C174="補",VLOOKUP(E174,'事業名一覧 '!$A$3:$C$55,3,FALSE),"")</f>
        <v/>
      </c>
      <c r="G174" s="63"/>
      <c r="H174" s="154"/>
      <c r="I174" s="63"/>
      <c r="J174" s="63"/>
      <c r="K174" s="63"/>
      <c r="L174" s="62"/>
      <c r="M174" s="99" t="str">
        <f t="shared" si="37"/>
        <v/>
      </c>
      <c r="N174" s="99" t="str">
        <f t="shared" si="53"/>
        <v/>
      </c>
      <c r="O174" s="65"/>
      <c r="P174" s="65"/>
      <c r="Q174" s="65"/>
      <c r="R174" s="65"/>
      <c r="S174" s="65"/>
      <c r="T174" s="65"/>
      <c r="U174" s="62"/>
      <c r="V174" s="63"/>
      <c r="W174" s="63"/>
      <c r="X174" s="63"/>
      <c r="Y174" s="61"/>
      <c r="Z174" s="61"/>
      <c r="AA174" s="61"/>
      <c r="AB174" s="230"/>
      <c r="AC174" s="230"/>
      <c r="AD174" s="62"/>
      <c r="AE174" s="62"/>
      <c r="AF174" s="301"/>
      <c r="AG174" s="165"/>
      <c r="AH174" s="274"/>
      <c r="AI174" s="226"/>
      <c r="AJ174" s="293" t="str">
        <f t="shared" si="38"/>
        <v/>
      </c>
      <c r="AK174" s="297" t="str">
        <f>IF(C174="","",IF(AND(フラグ管理用!B174=2,O174&gt;0),"error",IF(AND(フラグ管理用!B174=1,SUM(P174:R174)&gt;0),"error","")))</f>
        <v/>
      </c>
      <c r="AL174" s="289" t="str">
        <f t="shared" si="39"/>
        <v/>
      </c>
      <c r="AM174" s="235" t="str">
        <f t="shared" si="40"/>
        <v/>
      </c>
      <c r="AN174" s="211" t="str">
        <f>IF(C174="","",IF(フラグ管理用!AP174=1,"",IF(AND(フラグ管理用!C174=1,フラグ管理用!G174=1),"",IF(AND(フラグ管理用!C174=2,フラグ管理用!D174=1,フラグ管理用!G174=1),"",IF(AND(フラグ管理用!C174=2,フラグ管理用!D174=2),"","error")))))</f>
        <v/>
      </c>
      <c r="AO174" s="240" t="str">
        <f t="shared" si="41"/>
        <v/>
      </c>
      <c r="AP174" s="240" t="str">
        <f t="shared" si="42"/>
        <v/>
      </c>
      <c r="AQ174" s="240" t="str">
        <f>IF(C174="","",IF(AND(フラグ管理用!B174=1,フラグ管理用!I174&gt;0),"",IF(AND(フラグ管理用!B174=2,フラグ管理用!I174&gt;14),"","error")))</f>
        <v/>
      </c>
      <c r="AR174" s="240" t="str">
        <f>IF(C174="","",IF(PRODUCT(フラグ管理用!H174:J174)=0,"error",""))</f>
        <v/>
      </c>
      <c r="AS174" s="240" t="str">
        <f t="shared" si="43"/>
        <v/>
      </c>
      <c r="AT174" s="240" t="str">
        <f>IF(C174="","",IF(AND(フラグ管理用!G174=1,フラグ管理用!K174=1),"",IF(AND(フラグ管理用!G174=2,フラグ管理用!K174&gt;1),"","error")))</f>
        <v/>
      </c>
      <c r="AU174" s="240" t="str">
        <f>IF(C174="","",IF(AND(フラグ管理用!K174=10,ISBLANK(L174)=FALSE),"",IF(AND(フラグ管理用!K174&lt;10,ISBLANK(L174)=TRUE),"","error")))</f>
        <v/>
      </c>
      <c r="AV174" s="211" t="str">
        <f t="shared" si="44"/>
        <v/>
      </c>
      <c r="AW174" s="211" t="str">
        <f t="shared" si="45"/>
        <v/>
      </c>
      <c r="AX174" s="211" t="str">
        <f>IF(C174="","",IF(AND(フラグ管理用!D174=2,フラグ管理用!G174=1),IF(Q174&lt;&gt;0,"error",""),""))</f>
        <v/>
      </c>
      <c r="AY174" s="211" t="str">
        <f>IF(C174="","",IF(フラグ管理用!G174=2,IF(OR(O174&lt;&gt;0,P174&lt;&gt;0,R174&lt;&gt;0),"error",""),""))</f>
        <v/>
      </c>
      <c r="AZ174" s="211" t="str">
        <f t="shared" si="46"/>
        <v/>
      </c>
      <c r="BA174" s="211" t="str">
        <f t="shared" si="47"/>
        <v/>
      </c>
      <c r="BB174" s="211" t="str">
        <f t="shared" si="48"/>
        <v/>
      </c>
      <c r="BC174" s="211" t="str">
        <f>IF(C174="","",IF(フラグ管理用!Y174=2,IF(AND(フラグ管理用!C174=2,フラグ管理用!V174=1),"","error"),""))</f>
        <v/>
      </c>
      <c r="BD174" s="211" t="str">
        <f t="shared" si="49"/>
        <v/>
      </c>
      <c r="BE174" s="211" t="str">
        <f>IF(C174="","",IF(フラグ管理用!Z174=30,"error",IF(AND(フラグ管理用!AI174="事業始期_通常",フラグ管理用!Z174&lt;18),"error",IF(AND(フラグ管理用!AI174="事業始期_補助",フラグ管理用!Z174&lt;15),"error",""))))</f>
        <v/>
      </c>
      <c r="BF174" s="211" t="str">
        <f t="shared" si="50"/>
        <v/>
      </c>
      <c r="BG174" s="211" t="str">
        <f>IF(C174="","",IF(AND(フラグ管理用!AJ174="事業終期_通常",OR(フラグ管理用!AA174&lt;18,フラグ管理用!AA174&gt;29)),"error",IF(AND(フラグ管理用!AJ174="事業終期_R3基金・R4",フラグ管理用!AA174&lt;18),"error","")))</f>
        <v/>
      </c>
      <c r="BH174" s="211" t="str">
        <f>IF(C174="","",IF(VLOOKUP(Z174,―!$X$2:$Y$31,2,FALSE)&lt;=VLOOKUP(AA174,―!$X$2:$Y$31,2,FALSE),"","error"))</f>
        <v/>
      </c>
      <c r="BI174" s="211" t="str">
        <f t="shared" si="51"/>
        <v/>
      </c>
      <c r="BJ174" s="211" t="str">
        <f t="shared" si="54"/>
        <v/>
      </c>
      <c r="BK174" s="211" t="str">
        <f t="shared" si="52"/>
        <v/>
      </c>
      <c r="BL174" s="211" t="str">
        <f>IF(C174="","",IF(AND(フラグ管理用!AK174="予算区分_地単_通常",フラグ管理用!AF174&gt;4),"error",IF(AND(フラグ管理用!AK174="予算区分_地単_協力金等",フラグ管理用!AF174&gt;9),"error",IF(AND(フラグ管理用!AK174="予算区分_補助",フラグ管理用!AF174&lt;9),"error",""))))</f>
        <v/>
      </c>
      <c r="BM174" s="241" t="str">
        <f>フラグ管理用!AO174</f>
        <v/>
      </c>
    </row>
    <row r="175" spans="1:65" x14ac:dyDescent="0.15">
      <c r="A175" s="84">
        <v>154</v>
      </c>
      <c r="B175" s="285"/>
      <c r="C175" s="61"/>
      <c r="D175" s="61"/>
      <c r="E175" s="62"/>
      <c r="F175" s="146" t="str">
        <f>IF(C175="補",VLOOKUP(E175,'事業名一覧 '!$A$3:$C$55,3,FALSE),"")</f>
        <v/>
      </c>
      <c r="G175" s="63"/>
      <c r="H175" s="154"/>
      <c r="I175" s="63"/>
      <c r="J175" s="63"/>
      <c r="K175" s="63"/>
      <c r="L175" s="62"/>
      <c r="M175" s="99" t="str">
        <f t="shared" si="37"/>
        <v/>
      </c>
      <c r="N175" s="99" t="str">
        <f t="shared" si="53"/>
        <v/>
      </c>
      <c r="O175" s="65"/>
      <c r="P175" s="65"/>
      <c r="Q175" s="65"/>
      <c r="R175" s="65"/>
      <c r="S175" s="65"/>
      <c r="T175" s="65"/>
      <c r="U175" s="62"/>
      <c r="V175" s="63"/>
      <c r="W175" s="63"/>
      <c r="X175" s="63"/>
      <c r="Y175" s="61"/>
      <c r="Z175" s="61"/>
      <c r="AA175" s="61"/>
      <c r="AB175" s="230"/>
      <c r="AC175" s="230"/>
      <c r="AD175" s="62"/>
      <c r="AE175" s="62"/>
      <c r="AF175" s="301"/>
      <c r="AG175" s="165"/>
      <c r="AH175" s="274"/>
      <c r="AI175" s="226"/>
      <c r="AJ175" s="293" t="str">
        <f t="shared" si="38"/>
        <v/>
      </c>
      <c r="AK175" s="297" t="str">
        <f>IF(C175="","",IF(AND(フラグ管理用!B175=2,O175&gt;0),"error",IF(AND(フラグ管理用!B175=1,SUM(P175:R175)&gt;0),"error","")))</f>
        <v/>
      </c>
      <c r="AL175" s="289" t="str">
        <f t="shared" si="39"/>
        <v/>
      </c>
      <c r="AM175" s="235" t="str">
        <f t="shared" si="40"/>
        <v/>
      </c>
      <c r="AN175" s="211" t="str">
        <f>IF(C175="","",IF(フラグ管理用!AP175=1,"",IF(AND(フラグ管理用!C175=1,フラグ管理用!G175=1),"",IF(AND(フラグ管理用!C175=2,フラグ管理用!D175=1,フラグ管理用!G175=1),"",IF(AND(フラグ管理用!C175=2,フラグ管理用!D175=2),"","error")))))</f>
        <v/>
      </c>
      <c r="AO175" s="240" t="str">
        <f t="shared" si="41"/>
        <v/>
      </c>
      <c r="AP175" s="240" t="str">
        <f t="shared" si="42"/>
        <v/>
      </c>
      <c r="AQ175" s="240" t="str">
        <f>IF(C175="","",IF(AND(フラグ管理用!B175=1,フラグ管理用!I175&gt;0),"",IF(AND(フラグ管理用!B175=2,フラグ管理用!I175&gt;14),"","error")))</f>
        <v/>
      </c>
      <c r="AR175" s="240" t="str">
        <f>IF(C175="","",IF(PRODUCT(フラグ管理用!H175:J175)=0,"error",""))</f>
        <v/>
      </c>
      <c r="AS175" s="240" t="str">
        <f t="shared" si="43"/>
        <v/>
      </c>
      <c r="AT175" s="240" t="str">
        <f>IF(C175="","",IF(AND(フラグ管理用!G175=1,フラグ管理用!K175=1),"",IF(AND(フラグ管理用!G175=2,フラグ管理用!K175&gt;1),"","error")))</f>
        <v/>
      </c>
      <c r="AU175" s="240" t="str">
        <f>IF(C175="","",IF(AND(フラグ管理用!K175=10,ISBLANK(L175)=FALSE),"",IF(AND(フラグ管理用!K175&lt;10,ISBLANK(L175)=TRUE),"","error")))</f>
        <v/>
      </c>
      <c r="AV175" s="211" t="str">
        <f t="shared" si="44"/>
        <v/>
      </c>
      <c r="AW175" s="211" t="str">
        <f t="shared" si="45"/>
        <v/>
      </c>
      <c r="AX175" s="211" t="str">
        <f>IF(C175="","",IF(AND(フラグ管理用!D175=2,フラグ管理用!G175=1),IF(Q175&lt;&gt;0,"error",""),""))</f>
        <v/>
      </c>
      <c r="AY175" s="211" t="str">
        <f>IF(C175="","",IF(フラグ管理用!G175=2,IF(OR(O175&lt;&gt;0,P175&lt;&gt;0,R175&lt;&gt;0),"error",""),""))</f>
        <v/>
      </c>
      <c r="AZ175" s="211" t="str">
        <f t="shared" si="46"/>
        <v/>
      </c>
      <c r="BA175" s="211" t="str">
        <f t="shared" si="47"/>
        <v/>
      </c>
      <c r="BB175" s="211" t="str">
        <f t="shared" si="48"/>
        <v/>
      </c>
      <c r="BC175" s="211" t="str">
        <f>IF(C175="","",IF(フラグ管理用!Y175=2,IF(AND(フラグ管理用!C175=2,フラグ管理用!V175=1),"","error"),""))</f>
        <v/>
      </c>
      <c r="BD175" s="211" t="str">
        <f t="shared" si="49"/>
        <v/>
      </c>
      <c r="BE175" s="211" t="str">
        <f>IF(C175="","",IF(フラグ管理用!Z175=30,"error",IF(AND(フラグ管理用!AI175="事業始期_通常",フラグ管理用!Z175&lt;18),"error",IF(AND(フラグ管理用!AI175="事業始期_補助",フラグ管理用!Z175&lt;15),"error",""))))</f>
        <v/>
      </c>
      <c r="BF175" s="211" t="str">
        <f t="shared" si="50"/>
        <v/>
      </c>
      <c r="BG175" s="211" t="str">
        <f>IF(C175="","",IF(AND(フラグ管理用!AJ175="事業終期_通常",OR(フラグ管理用!AA175&lt;18,フラグ管理用!AA175&gt;29)),"error",IF(AND(フラグ管理用!AJ175="事業終期_R3基金・R4",フラグ管理用!AA175&lt;18),"error","")))</f>
        <v/>
      </c>
      <c r="BH175" s="211" t="str">
        <f>IF(C175="","",IF(VLOOKUP(Z175,―!$X$2:$Y$31,2,FALSE)&lt;=VLOOKUP(AA175,―!$X$2:$Y$31,2,FALSE),"","error"))</f>
        <v/>
      </c>
      <c r="BI175" s="211" t="str">
        <f t="shared" si="51"/>
        <v/>
      </c>
      <c r="BJ175" s="211" t="str">
        <f t="shared" si="54"/>
        <v/>
      </c>
      <c r="BK175" s="211" t="str">
        <f t="shared" si="52"/>
        <v/>
      </c>
      <c r="BL175" s="211" t="str">
        <f>IF(C175="","",IF(AND(フラグ管理用!AK175="予算区分_地単_通常",フラグ管理用!AF175&gt;4),"error",IF(AND(フラグ管理用!AK175="予算区分_地単_協力金等",フラグ管理用!AF175&gt;9),"error",IF(AND(フラグ管理用!AK175="予算区分_補助",フラグ管理用!AF175&lt;9),"error",""))))</f>
        <v/>
      </c>
      <c r="BM175" s="241" t="str">
        <f>フラグ管理用!AO175</f>
        <v/>
      </c>
    </row>
    <row r="176" spans="1:65" x14ac:dyDescent="0.15">
      <c r="A176" s="84">
        <v>155</v>
      </c>
      <c r="B176" s="285"/>
      <c r="C176" s="61"/>
      <c r="D176" s="61"/>
      <c r="E176" s="62"/>
      <c r="F176" s="146" t="str">
        <f>IF(C176="補",VLOOKUP(E176,'事業名一覧 '!$A$3:$C$55,3,FALSE),"")</f>
        <v/>
      </c>
      <c r="G176" s="63"/>
      <c r="H176" s="154"/>
      <c r="I176" s="63"/>
      <c r="J176" s="63"/>
      <c r="K176" s="63"/>
      <c r="L176" s="62"/>
      <c r="M176" s="99" t="str">
        <f t="shared" si="37"/>
        <v/>
      </c>
      <c r="N176" s="99" t="str">
        <f t="shared" si="53"/>
        <v/>
      </c>
      <c r="O176" s="65"/>
      <c r="P176" s="65"/>
      <c r="Q176" s="65"/>
      <c r="R176" s="65"/>
      <c r="S176" s="65"/>
      <c r="T176" s="65"/>
      <c r="U176" s="62"/>
      <c r="V176" s="63"/>
      <c r="W176" s="63"/>
      <c r="X176" s="63"/>
      <c r="Y176" s="61"/>
      <c r="Z176" s="61"/>
      <c r="AA176" s="61"/>
      <c r="AB176" s="230"/>
      <c r="AC176" s="230"/>
      <c r="AD176" s="62"/>
      <c r="AE176" s="62"/>
      <c r="AF176" s="301"/>
      <c r="AG176" s="165"/>
      <c r="AH176" s="274"/>
      <c r="AI176" s="226"/>
      <c r="AJ176" s="293" t="str">
        <f t="shared" si="38"/>
        <v/>
      </c>
      <c r="AK176" s="297" t="str">
        <f>IF(C176="","",IF(AND(フラグ管理用!B176=2,O176&gt;0),"error",IF(AND(フラグ管理用!B176=1,SUM(P176:R176)&gt;0),"error","")))</f>
        <v/>
      </c>
      <c r="AL176" s="289" t="str">
        <f t="shared" si="39"/>
        <v/>
      </c>
      <c r="AM176" s="235" t="str">
        <f t="shared" si="40"/>
        <v/>
      </c>
      <c r="AN176" s="211" t="str">
        <f>IF(C176="","",IF(フラグ管理用!AP176=1,"",IF(AND(フラグ管理用!C176=1,フラグ管理用!G176=1),"",IF(AND(フラグ管理用!C176=2,フラグ管理用!D176=1,フラグ管理用!G176=1),"",IF(AND(フラグ管理用!C176=2,フラグ管理用!D176=2),"","error")))))</f>
        <v/>
      </c>
      <c r="AO176" s="240" t="str">
        <f t="shared" si="41"/>
        <v/>
      </c>
      <c r="AP176" s="240" t="str">
        <f t="shared" si="42"/>
        <v/>
      </c>
      <c r="AQ176" s="240" t="str">
        <f>IF(C176="","",IF(AND(フラグ管理用!B176=1,フラグ管理用!I176&gt;0),"",IF(AND(フラグ管理用!B176=2,フラグ管理用!I176&gt;14),"","error")))</f>
        <v/>
      </c>
      <c r="AR176" s="240" t="str">
        <f>IF(C176="","",IF(PRODUCT(フラグ管理用!H176:J176)=0,"error",""))</f>
        <v/>
      </c>
      <c r="AS176" s="240" t="str">
        <f t="shared" si="43"/>
        <v/>
      </c>
      <c r="AT176" s="240" t="str">
        <f>IF(C176="","",IF(AND(フラグ管理用!G176=1,フラグ管理用!K176=1),"",IF(AND(フラグ管理用!G176=2,フラグ管理用!K176&gt;1),"","error")))</f>
        <v/>
      </c>
      <c r="AU176" s="240" t="str">
        <f>IF(C176="","",IF(AND(フラグ管理用!K176=10,ISBLANK(L176)=FALSE),"",IF(AND(フラグ管理用!K176&lt;10,ISBLANK(L176)=TRUE),"","error")))</f>
        <v/>
      </c>
      <c r="AV176" s="211" t="str">
        <f t="shared" si="44"/>
        <v/>
      </c>
      <c r="AW176" s="211" t="str">
        <f t="shared" si="45"/>
        <v/>
      </c>
      <c r="AX176" s="211" t="str">
        <f>IF(C176="","",IF(AND(フラグ管理用!D176=2,フラグ管理用!G176=1),IF(Q176&lt;&gt;0,"error",""),""))</f>
        <v/>
      </c>
      <c r="AY176" s="211" t="str">
        <f>IF(C176="","",IF(フラグ管理用!G176=2,IF(OR(O176&lt;&gt;0,P176&lt;&gt;0,R176&lt;&gt;0),"error",""),""))</f>
        <v/>
      </c>
      <c r="AZ176" s="211" t="str">
        <f t="shared" si="46"/>
        <v/>
      </c>
      <c r="BA176" s="211" t="str">
        <f t="shared" si="47"/>
        <v/>
      </c>
      <c r="BB176" s="211" t="str">
        <f t="shared" si="48"/>
        <v/>
      </c>
      <c r="BC176" s="211" t="str">
        <f>IF(C176="","",IF(フラグ管理用!Y176=2,IF(AND(フラグ管理用!C176=2,フラグ管理用!V176=1),"","error"),""))</f>
        <v/>
      </c>
      <c r="BD176" s="211" t="str">
        <f t="shared" si="49"/>
        <v/>
      </c>
      <c r="BE176" s="211" t="str">
        <f>IF(C176="","",IF(フラグ管理用!Z176=30,"error",IF(AND(フラグ管理用!AI176="事業始期_通常",フラグ管理用!Z176&lt;18),"error",IF(AND(フラグ管理用!AI176="事業始期_補助",フラグ管理用!Z176&lt;15),"error",""))))</f>
        <v/>
      </c>
      <c r="BF176" s="211" t="str">
        <f t="shared" si="50"/>
        <v/>
      </c>
      <c r="BG176" s="211" t="str">
        <f>IF(C176="","",IF(AND(フラグ管理用!AJ176="事業終期_通常",OR(フラグ管理用!AA176&lt;18,フラグ管理用!AA176&gt;29)),"error",IF(AND(フラグ管理用!AJ176="事業終期_R3基金・R4",フラグ管理用!AA176&lt;18),"error","")))</f>
        <v/>
      </c>
      <c r="BH176" s="211" t="str">
        <f>IF(C176="","",IF(VLOOKUP(Z176,―!$X$2:$Y$31,2,FALSE)&lt;=VLOOKUP(AA176,―!$X$2:$Y$31,2,FALSE),"","error"))</f>
        <v/>
      </c>
      <c r="BI176" s="211" t="str">
        <f t="shared" si="51"/>
        <v/>
      </c>
      <c r="BJ176" s="211" t="str">
        <f t="shared" si="54"/>
        <v/>
      </c>
      <c r="BK176" s="211" t="str">
        <f t="shared" si="52"/>
        <v/>
      </c>
      <c r="BL176" s="211" t="str">
        <f>IF(C176="","",IF(AND(フラグ管理用!AK176="予算区分_地単_通常",フラグ管理用!AF176&gt;4),"error",IF(AND(フラグ管理用!AK176="予算区分_地単_協力金等",フラグ管理用!AF176&gt;9),"error",IF(AND(フラグ管理用!AK176="予算区分_補助",フラグ管理用!AF176&lt;9),"error",""))))</f>
        <v/>
      </c>
      <c r="BM176" s="241" t="str">
        <f>フラグ管理用!AO176</f>
        <v/>
      </c>
    </row>
    <row r="177" spans="1:65" x14ac:dyDescent="0.15">
      <c r="A177" s="84">
        <v>156</v>
      </c>
      <c r="B177" s="285"/>
      <c r="C177" s="61"/>
      <c r="D177" s="61"/>
      <c r="E177" s="62"/>
      <c r="F177" s="146" t="str">
        <f>IF(C177="補",VLOOKUP(E177,'事業名一覧 '!$A$3:$C$55,3,FALSE),"")</f>
        <v/>
      </c>
      <c r="G177" s="63"/>
      <c r="H177" s="154"/>
      <c r="I177" s="63"/>
      <c r="J177" s="63"/>
      <c r="K177" s="63"/>
      <c r="L177" s="62"/>
      <c r="M177" s="99" t="str">
        <f t="shared" si="37"/>
        <v/>
      </c>
      <c r="N177" s="99" t="str">
        <f t="shared" si="53"/>
        <v/>
      </c>
      <c r="O177" s="65"/>
      <c r="P177" s="65"/>
      <c r="Q177" s="65"/>
      <c r="R177" s="65"/>
      <c r="S177" s="65"/>
      <c r="T177" s="65"/>
      <c r="U177" s="62"/>
      <c r="V177" s="63"/>
      <c r="W177" s="63"/>
      <c r="X177" s="63"/>
      <c r="Y177" s="61"/>
      <c r="Z177" s="61"/>
      <c r="AA177" s="61"/>
      <c r="AB177" s="230"/>
      <c r="AC177" s="230"/>
      <c r="AD177" s="62"/>
      <c r="AE177" s="62"/>
      <c r="AF177" s="301"/>
      <c r="AG177" s="165"/>
      <c r="AH177" s="274"/>
      <c r="AI177" s="226"/>
      <c r="AJ177" s="293" t="str">
        <f t="shared" si="38"/>
        <v/>
      </c>
      <c r="AK177" s="297" t="str">
        <f>IF(C177="","",IF(AND(フラグ管理用!B177=2,O177&gt;0),"error",IF(AND(フラグ管理用!B177=1,SUM(P177:R177)&gt;0),"error","")))</f>
        <v/>
      </c>
      <c r="AL177" s="289" t="str">
        <f t="shared" si="39"/>
        <v/>
      </c>
      <c r="AM177" s="235" t="str">
        <f t="shared" si="40"/>
        <v/>
      </c>
      <c r="AN177" s="211" t="str">
        <f>IF(C177="","",IF(フラグ管理用!AP177=1,"",IF(AND(フラグ管理用!C177=1,フラグ管理用!G177=1),"",IF(AND(フラグ管理用!C177=2,フラグ管理用!D177=1,フラグ管理用!G177=1),"",IF(AND(フラグ管理用!C177=2,フラグ管理用!D177=2),"","error")))))</f>
        <v/>
      </c>
      <c r="AO177" s="240" t="str">
        <f t="shared" si="41"/>
        <v/>
      </c>
      <c r="AP177" s="240" t="str">
        <f t="shared" si="42"/>
        <v/>
      </c>
      <c r="AQ177" s="240" t="str">
        <f>IF(C177="","",IF(AND(フラグ管理用!B177=1,フラグ管理用!I177&gt;0),"",IF(AND(フラグ管理用!B177=2,フラグ管理用!I177&gt;14),"","error")))</f>
        <v/>
      </c>
      <c r="AR177" s="240" t="str">
        <f>IF(C177="","",IF(PRODUCT(フラグ管理用!H177:J177)=0,"error",""))</f>
        <v/>
      </c>
      <c r="AS177" s="240" t="str">
        <f t="shared" si="43"/>
        <v/>
      </c>
      <c r="AT177" s="240" t="str">
        <f>IF(C177="","",IF(AND(フラグ管理用!G177=1,フラグ管理用!K177=1),"",IF(AND(フラグ管理用!G177=2,フラグ管理用!K177&gt;1),"","error")))</f>
        <v/>
      </c>
      <c r="AU177" s="240" t="str">
        <f>IF(C177="","",IF(AND(フラグ管理用!K177=10,ISBLANK(L177)=FALSE),"",IF(AND(フラグ管理用!K177&lt;10,ISBLANK(L177)=TRUE),"","error")))</f>
        <v/>
      </c>
      <c r="AV177" s="211" t="str">
        <f t="shared" si="44"/>
        <v/>
      </c>
      <c r="AW177" s="211" t="str">
        <f t="shared" si="45"/>
        <v/>
      </c>
      <c r="AX177" s="211" t="str">
        <f>IF(C177="","",IF(AND(フラグ管理用!D177=2,フラグ管理用!G177=1),IF(Q177&lt;&gt;0,"error",""),""))</f>
        <v/>
      </c>
      <c r="AY177" s="211" t="str">
        <f>IF(C177="","",IF(フラグ管理用!G177=2,IF(OR(O177&lt;&gt;0,P177&lt;&gt;0,R177&lt;&gt;0),"error",""),""))</f>
        <v/>
      </c>
      <c r="AZ177" s="211" t="str">
        <f t="shared" si="46"/>
        <v/>
      </c>
      <c r="BA177" s="211" t="str">
        <f t="shared" si="47"/>
        <v/>
      </c>
      <c r="BB177" s="211" t="str">
        <f t="shared" si="48"/>
        <v/>
      </c>
      <c r="BC177" s="211" t="str">
        <f>IF(C177="","",IF(フラグ管理用!Y177=2,IF(AND(フラグ管理用!C177=2,フラグ管理用!V177=1),"","error"),""))</f>
        <v/>
      </c>
      <c r="BD177" s="211" t="str">
        <f t="shared" si="49"/>
        <v/>
      </c>
      <c r="BE177" s="211" t="str">
        <f>IF(C177="","",IF(フラグ管理用!Z177=30,"error",IF(AND(フラグ管理用!AI177="事業始期_通常",フラグ管理用!Z177&lt;18),"error",IF(AND(フラグ管理用!AI177="事業始期_補助",フラグ管理用!Z177&lt;15),"error",""))))</f>
        <v/>
      </c>
      <c r="BF177" s="211" t="str">
        <f t="shared" si="50"/>
        <v/>
      </c>
      <c r="BG177" s="211" t="str">
        <f>IF(C177="","",IF(AND(フラグ管理用!AJ177="事業終期_通常",OR(フラグ管理用!AA177&lt;18,フラグ管理用!AA177&gt;29)),"error",IF(AND(フラグ管理用!AJ177="事業終期_R3基金・R4",フラグ管理用!AA177&lt;18),"error","")))</f>
        <v/>
      </c>
      <c r="BH177" s="211" t="str">
        <f>IF(C177="","",IF(VLOOKUP(Z177,―!$X$2:$Y$31,2,FALSE)&lt;=VLOOKUP(AA177,―!$X$2:$Y$31,2,FALSE),"","error"))</f>
        <v/>
      </c>
      <c r="BI177" s="211" t="str">
        <f t="shared" si="51"/>
        <v/>
      </c>
      <c r="BJ177" s="211" t="str">
        <f t="shared" si="54"/>
        <v/>
      </c>
      <c r="BK177" s="211" t="str">
        <f t="shared" si="52"/>
        <v/>
      </c>
      <c r="BL177" s="211" t="str">
        <f>IF(C177="","",IF(AND(フラグ管理用!AK177="予算区分_地単_通常",フラグ管理用!AF177&gt;4),"error",IF(AND(フラグ管理用!AK177="予算区分_地単_協力金等",フラグ管理用!AF177&gt;9),"error",IF(AND(フラグ管理用!AK177="予算区分_補助",フラグ管理用!AF177&lt;9),"error",""))))</f>
        <v/>
      </c>
      <c r="BM177" s="241" t="str">
        <f>フラグ管理用!AO177</f>
        <v/>
      </c>
    </row>
    <row r="178" spans="1:65" x14ac:dyDescent="0.15">
      <c r="A178" s="84">
        <v>157</v>
      </c>
      <c r="B178" s="285"/>
      <c r="C178" s="61"/>
      <c r="D178" s="61"/>
      <c r="E178" s="62"/>
      <c r="F178" s="146" t="str">
        <f>IF(C178="補",VLOOKUP(E178,'事業名一覧 '!$A$3:$C$55,3,FALSE),"")</f>
        <v/>
      </c>
      <c r="G178" s="63"/>
      <c r="H178" s="154"/>
      <c r="I178" s="63"/>
      <c r="J178" s="63"/>
      <c r="K178" s="63"/>
      <c r="L178" s="62"/>
      <c r="M178" s="99" t="str">
        <f t="shared" si="37"/>
        <v/>
      </c>
      <c r="N178" s="99" t="str">
        <f t="shared" si="53"/>
        <v/>
      </c>
      <c r="O178" s="65"/>
      <c r="P178" s="65"/>
      <c r="Q178" s="65"/>
      <c r="R178" s="65"/>
      <c r="S178" s="65"/>
      <c r="T178" s="65"/>
      <c r="U178" s="62"/>
      <c r="V178" s="63"/>
      <c r="W178" s="63"/>
      <c r="X178" s="63"/>
      <c r="Y178" s="61"/>
      <c r="Z178" s="61"/>
      <c r="AA178" s="61"/>
      <c r="AB178" s="230"/>
      <c r="AC178" s="230"/>
      <c r="AD178" s="62"/>
      <c r="AE178" s="62"/>
      <c r="AF178" s="301"/>
      <c r="AG178" s="165"/>
      <c r="AH178" s="274"/>
      <c r="AI178" s="226"/>
      <c r="AJ178" s="293" t="str">
        <f t="shared" si="38"/>
        <v/>
      </c>
      <c r="AK178" s="297" t="str">
        <f>IF(C178="","",IF(AND(フラグ管理用!B178=2,O178&gt;0),"error",IF(AND(フラグ管理用!B178=1,SUM(P178:R178)&gt;0),"error","")))</f>
        <v/>
      </c>
      <c r="AL178" s="289" t="str">
        <f t="shared" si="39"/>
        <v/>
      </c>
      <c r="AM178" s="235" t="str">
        <f t="shared" si="40"/>
        <v/>
      </c>
      <c r="AN178" s="211" t="str">
        <f>IF(C178="","",IF(フラグ管理用!AP178=1,"",IF(AND(フラグ管理用!C178=1,フラグ管理用!G178=1),"",IF(AND(フラグ管理用!C178=2,フラグ管理用!D178=1,フラグ管理用!G178=1),"",IF(AND(フラグ管理用!C178=2,フラグ管理用!D178=2),"","error")))))</f>
        <v/>
      </c>
      <c r="AO178" s="240" t="str">
        <f t="shared" si="41"/>
        <v/>
      </c>
      <c r="AP178" s="240" t="str">
        <f t="shared" si="42"/>
        <v/>
      </c>
      <c r="AQ178" s="240" t="str">
        <f>IF(C178="","",IF(AND(フラグ管理用!B178=1,フラグ管理用!I178&gt;0),"",IF(AND(フラグ管理用!B178=2,フラグ管理用!I178&gt;14),"","error")))</f>
        <v/>
      </c>
      <c r="AR178" s="240" t="str">
        <f>IF(C178="","",IF(PRODUCT(フラグ管理用!H178:J178)=0,"error",""))</f>
        <v/>
      </c>
      <c r="AS178" s="240" t="str">
        <f t="shared" si="43"/>
        <v/>
      </c>
      <c r="AT178" s="240" t="str">
        <f>IF(C178="","",IF(AND(フラグ管理用!G178=1,フラグ管理用!K178=1),"",IF(AND(フラグ管理用!G178=2,フラグ管理用!K178&gt;1),"","error")))</f>
        <v/>
      </c>
      <c r="AU178" s="240" t="str">
        <f>IF(C178="","",IF(AND(フラグ管理用!K178=10,ISBLANK(L178)=FALSE),"",IF(AND(フラグ管理用!K178&lt;10,ISBLANK(L178)=TRUE),"","error")))</f>
        <v/>
      </c>
      <c r="AV178" s="211" t="str">
        <f t="shared" si="44"/>
        <v/>
      </c>
      <c r="AW178" s="211" t="str">
        <f t="shared" si="45"/>
        <v/>
      </c>
      <c r="AX178" s="211" t="str">
        <f>IF(C178="","",IF(AND(フラグ管理用!D178=2,フラグ管理用!G178=1),IF(Q178&lt;&gt;0,"error",""),""))</f>
        <v/>
      </c>
      <c r="AY178" s="211" t="str">
        <f>IF(C178="","",IF(フラグ管理用!G178=2,IF(OR(O178&lt;&gt;0,P178&lt;&gt;0,R178&lt;&gt;0),"error",""),""))</f>
        <v/>
      </c>
      <c r="AZ178" s="211" t="str">
        <f t="shared" si="46"/>
        <v/>
      </c>
      <c r="BA178" s="211" t="str">
        <f t="shared" si="47"/>
        <v/>
      </c>
      <c r="BB178" s="211" t="str">
        <f t="shared" si="48"/>
        <v/>
      </c>
      <c r="BC178" s="211" t="str">
        <f>IF(C178="","",IF(フラグ管理用!Y178=2,IF(AND(フラグ管理用!C178=2,フラグ管理用!V178=1),"","error"),""))</f>
        <v/>
      </c>
      <c r="BD178" s="211" t="str">
        <f t="shared" si="49"/>
        <v/>
      </c>
      <c r="BE178" s="211" t="str">
        <f>IF(C178="","",IF(フラグ管理用!Z178=30,"error",IF(AND(フラグ管理用!AI178="事業始期_通常",フラグ管理用!Z178&lt;18),"error",IF(AND(フラグ管理用!AI178="事業始期_補助",フラグ管理用!Z178&lt;15),"error",""))))</f>
        <v/>
      </c>
      <c r="BF178" s="211" t="str">
        <f t="shared" si="50"/>
        <v/>
      </c>
      <c r="BG178" s="211" t="str">
        <f>IF(C178="","",IF(AND(フラグ管理用!AJ178="事業終期_通常",OR(フラグ管理用!AA178&lt;18,フラグ管理用!AA178&gt;29)),"error",IF(AND(フラグ管理用!AJ178="事業終期_R3基金・R4",フラグ管理用!AA178&lt;18),"error","")))</f>
        <v/>
      </c>
      <c r="BH178" s="211" t="str">
        <f>IF(C178="","",IF(VLOOKUP(Z178,―!$X$2:$Y$31,2,FALSE)&lt;=VLOOKUP(AA178,―!$X$2:$Y$31,2,FALSE),"","error"))</f>
        <v/>
      </c>
      <c r="BI178" s="211" t="str">
        <f t="shared" si="51"/>
        <v/>
      </c>
      <c r="BJ178" s="211" t="str">
        <f t="shared" si="54"/>
        <v/>
      </c>
      <c r="BK178" s="211" t="str">
        <f t="shared" si="52"/>
        <v/>
      </c>
      <c r="BL178" s="211" t="str">
        <f>IF(C178="","",IF(AND(フラグ管理用!AK178="予算区分_地単_通常",フラグ管理用!AF178&gt;4),"error",IF(AND(フラグ管理用!AK178="予算区分_地単_協力金等",フラグ管理用!AF178&gt;9),"error",IF(AND(フラグ管理用!AK178="予算区分_補助",フラグ管理用!AF178&lt;9),"error",""))))</f>
        <v/>
      </c>
      <c r="BM178" s="241" t="str">
        <f>フラグ管理用!AO178</f>
        <v/>
      </c>
    </row>
    <row r="179" spans="1:65" x14ac:dyDescent="0.15">
      <c r="A179" s="84">
        <v>158</v>
      </c>
      <c r="B179" s="285"/>
      <c r="C179" s="61"/>
      <c r="D179" s="61"/>
      <c r="E179" s="62"/>
      <c r="F179" s="146" t="str">
        <f>IF(C179="補",VLOOKUP(E179,'事業名一覧 '!$A$3:$C$55,3,FALSE),"")</f>
        <v/>
      </c>
      <c r="G179" s="63"/>
      <c r="H179" s="154"/>
      <c r="I179" s="63"/>
      <c r="J179" s="63"/>
      <c r="K179" s="63"/>
      <c r="L179" s="62"/>
      <c r="M179" s="99" t="str">
        <f t="shared" si="37"/>
        <v/>
      </c>
      <c r="N179" s="99" t="str">
        <f t="shared" si="53"/>
        <v/>
      </c>
      <c r="O179" s="65"/>
      <c r="P179" s="65"/>
      <c r="Q179" s="65"/>
      <c r="R179" s="65"/>
      <c r="S179" s="65"/>
      <c r="T179" s="65"/>
      <c r="U179" s="62"/>
      <c r="V179" s="63"/>
      <c r="W179" s="63"/>
      <c r="X179" s="63"/>
      <c r="Y179" s="61"/>
      <c r="Z179" s="61"/>
      <c r="AA179" s="61"/>
      <c r="AB179" s="230"/>
      <c r="AC179" s="230"/>
      <c r="AD179" s="62"/>
      <c r="AE179" s="62"/>
      <c r="AF179" s="301"/>
      <c r="AG179" s="165"/>
      <c r="AH179" s="274"/>
      <c r="AI179" s="226"/>
      <c r="AJ179" s="293" t="str">
        <f t="shared" si="38"/>
        <v/>
      </c>
      <c r="AK179" s="297" t="str">
        <f>IF(C179="","",IF(AND(フラグ管理用!B179=2,O179&gt;0),"error",IF(AND(フラグ管理用!B179=1,SUM(P179:R179)&gt;0),"error","")))</f>
        <v/>
      </c>
      <c r="AL179" s="289" t="str">
        <f t="shared" si="39"/>
        <v/>
      </c>
      <c r="AM179" s="235" t="str">
        <f t="shared" si="40"/>
        <v/>
      </c>
      <c r="AN179" s="211" t="str">
        <f>IF(C179="","",IF(フラグ管理用!AP179=1,"",IF(AND(フラグ管理用!C179=1,フラグ管理用!G179=1),"",IF(AND(フラグ管理用!C179=2,フラグ管理用!D179=1,フラグ管理用!G179=1),"",IF(AND(フラグ管理用!C179=2,フラグ管理用!D179=2),"","error")))))</f>
        <v/>
      </c>
      <c r="AO179" s="240" t="str">
        <f t="shared" si="41"/>
        <v/>
      </c>
      <c r="AP179" s="240" t="str">
        <f t="shared" si="42"/>
        <v/>
      </c>
      <c r="AQ179" s="240" t="str">
        <f>IF(C179="","",IF(AND(フラグ管理用!B179=1,フラグ管理用!I179&gt;0),"",IF(AND(フラグ管理用!B179=2,フラグ管理用!I179&gt;14),"","error")))</f>
        <v/>
      </c>
      <c r="AR179" s="240" t="str">
        <f>IF(C179="","",IF(PRODUCT(フラグ管理用!H179:J179)=0,"error",""))</f>
        <v/>
      </c>
      <c r="AS179" s="240" t="str">
        <f t="shared" si="43"/>
        <v/>
      </c>
      <c r="AT179" s="240" t="str">
        <f>IF(C179="","",IF(AND(フラグ管理用!G179=1,フラグ管理用!K179=1),"",IF(AND(フラグ管理用!G179=2,フラグ管理用!K179&gt;1),"","error")))</f>
        <v/>
      </c>
      <c r="AU179" s="240" t="str">
        <f>IF(C179="","",IF(AND(フラグ管理用!K179=10,ISBLANK(L179)=FALSE),"",IF(AND(フラグ管理用!K179&lt;10,ISBLANK(L179)=TRUE),"","error")))</f>
        <v/>
      </c>
      <c r="AV179" s="211" t="str">
        <f t="shared" si="44"/>
        <v/>
      </c>
      <c r="AW179" s="211" t="str">
        <f t="shared" si="45"/>
        <v/>
      </c>
      <c r="AX179" s="211" t="str">
        <f>IF(C179="","",IF(AND(フラグ管理用!D179=2,フラグ管理用!G179=1),IF(Q179&lt;&gt;0,"error",""),""))</f>
        <v/>
      </c>
      <c r="AY179" s="211" t="str">
        <f>IF(C179="","",IF(フラグ管理用!G179=2,IF(OR(O179&lt;&gt;0,P179&lt;&gt;0,R179&lt;&gt;0),"error",""),""))</f>
        <v/>
      </c>
      <c r="AZ179" s="211" t="str">
        <f t="shared" si="46"/>
        <v/>
      </c>
      <c r="BA179" s="211" t="str">
        <f t="shared" si="47"/>
        <v/>
      </c>
      <c r="BB179" s="211" t="str">
        <f t="shared" si="48"/>
        <v/>
      </c>
      <c r="BC179" s="211" t="str">
        <f>IF(C179="","",IF(フラグ管理用!Y179=2,IF(AND(フラグ管理用!C179=2,フラグ管理用!V179=1),"","error"),""))</f>
        <v/>
      </c>
      <c r="BD179" s="211" t="str">
        <f t="shared" si="49"/>
        <v/>
      </c>
      <c r="BE179" s="211" t="str">
        <f>IF(C179="","",IF(フラグ管理用!Z179=30,"error",IF(AND(フラグ管理用!AI179="事業始期_通常",フラグ管理用!Z179&lt;18),"error",IF(AND(フラグ管理用!AI179="事業始期_補助",フラグ管理用!Z179&lt;15),"error",""))))</f>
        <v/>
      </c>
      <c r="BF179" s="211" t="str">
        <f t="shared" si="50"/>
        <v/>
      </c>
      <c r="BG179" s="211" t="str">
        <f>IF(C179="","",IF(AND(フラグ管理用!AJ179="事業終期_通常",OR(フラグ管理用!AA179&lt;18,フラグ管理用!AA179&gt;29)),"error",IF(AND(フラグ管理用!AJ179="事業終期_R3基金・R4",フラグ管理用!AA179&lt;18),"error","")))</f>
        <v/>
      </c>
      <c r="BH179" s="211" t="str">
        <f>IF(C179="","",IF(VLOOKUP(Z179,―!$X$2:$Y$31,2,FALSE)&lt;=VLOOKUP(AA179,―!$X$2:$Y$31,2,FALSE),"","error"))</f>
        <v/>
      </c>
      <c r="BI179" s="211" t="str">
        <f t="shared" si="51"/>
        <v/>
      </c>
      <c r="BJ179" s="211" t="str">
        <f t="shared" si="54"/>
        <v/>
      </c>
      <c r="BK179" s="211" t="str">
        <f t="shared" si="52"/>
        <v/>
      </c>
      <c r="BL179" s="211" t="str">
        <f>IF(C179="","",IF(AND(フラグ管理用!AK179="予算区分_地単_通常",フラグ管理用!AF179&gt;4),"error",IF(AND(フラグ管理用!AK179="予算区分_地単_協力金等",フラグ管理用!AF179&gt;9),"error",IF(AND(フラグ管理用!AK179="予算区分_補助",フラグ管理用!AF179&lt;9),"error",""))))</f>
        <v/>
      </c>
      <c r="BM179" s="241" t="str">
        <f>フラグ管理用!AO179</f>
        <v/>
      </c>
    </row>
    <row r="180" spans="1:65" x14ac:dyDescent="0.15">
      <c r="A180" s="84">
        <v>159</v>
      </c>
      <c r="B180" s="285"/>
      <c r="C180" s="61"/>
      <c r="D180" s="61"/>
      <c r="E180" s="62"/>
      <c r="F180" s="146" t="str">
        <f>IF(C180="補",VLOOKUP(E180,'事業名一覧 '!$A$3:$C$55,3,FALSE),"")</f>
        <v/>
      </c>
      <c r="G180" s="63"/>
      <c r="H180" s="154"/>
      <c r="I180" s="63"/>
      <c r="J180" s="63"/>
      <c r="K180" s="63"/>
      <c r="L180" s="62"/>
      <c r="M180" s="99" t="str">
        <f t="shared" si="37"/>
        <v/>
      </c>
      <c r="N180" s="99" t="str">
        <f t="shared" si="53"/>
        <v/>
      </c>
      <c r="O180" s="65"/>
      <c r="P180" s="65"/>
      <c r="Q180" s="65"/>
      <c r="R180" s="65"/>
      <c r="S180" s="65"/>
      <c r="T180" s="65"/>
      <c r="U180" s="62"/>
      <c r="V180" s="63"/>
      <c r="W180" s="63"/>
      <c r="X180" s="63"/>
      <c r="Y180" s="61"/>
      <c r="Z180" s="61"/>
      <c r="AA180" s="61"/>
      <c r="AB180" s="230"/>
      <c r="AC180" s="230"/>
      <c r="AD180" s="62"/>
      <c r="AE180" s="62"/>
      <c r="AF180" s="301"/>
      <c r="AG180" s="165"/>
      <c r="AH180" s="274"/>
      <c r="AI180" s="226"/>
      <c r="AJ180" s="293" t="str">
        <f t="shared" si="38"/>
        <v/>
      </c>
      <c r="AK180" s="297" t="str">
        <f>IF(C180="","",IF(AND(フラグ管理用!B180=2,O180&gt;0),"error",IF(AND(フラグ管理用!B180=1,SUM(P180:R180)&gt;0),"error","")))</f>
        <v/>
      </c>
      <c r="AL180" s="289" t="str">
        <f t="shared" si="39"/>
        <v/>
      </c>
      <c r="AM180" s="235" t="str">
        <f t="shared" si="40"/>
        <v/>
      </c>
      <c r="AN180" s="211" t="str">
        <f>IF(C180="","",IF(フラグ管理用!AP180=1,"",IF(AND(フラグ管理用!C180=1,フラグ管理用!G180=1),"",IF(AND(フラグ管理用!C180=2,フラグ管理用!D180=1,フラグ管理用!G180=1),"",IF(AND(フラグ管理用!C180=2,フラグ管理用!D180=2),"","error")))))</f>
        <v/>
      </c>
      <c r="AO180" s="240" t="str">
        <f t="shared" si="41"/>
        <v/>
      </c>
      <c r="AP180" s="240" t="str">
        <f t="shared" si="42"/>
        <v/>
      </c>
      <c r="AQ180" s="240" t="str">
        <f>IF(C180="","",IF(AND(フラグ管理用!B180=1,フラグ管理用!I180&gt;0),"",IF(AND(フラグ管理用!B180=2,フラグ管理用!I180&gt;14),"","error")))</f>
        <v/>
      </c>
      <c r="AR180" s="240" t="str">
        <f>IF(C180="","",IF(PRODUCT(フラグ管理用!H180:J180)=0,"error",""))</f>
        <v/>
      </c>
      <c r="AS180" s="240" t="str">
        <f t="shared" si="43"/>
        <v/>
      </c>
      <c r="AT180" s="240" t="str">
        <f>IF(C180="","",IF(AND(フラグ管理用!G180=1,フラグ管理用!K180=1),"",IF(AND(フラグ管理用!G180=2,フラグ管理用!K180&gt;1),"","error")))</f>
        <v/>
      </c>
      <c r="AU180" s="240" t="str">
        <f>IF(C180="","",IF(AND(フラグ管理用!K180=10,ISBLANK(L180)=FALSE),"",IF(AND(フラグ管理用!K180&lt;10,ISBLANK(L180)=TRUE),"","error")))</f>
        <v/>
      </c>
      <c r="AV180" s="211" t="str">
        <f t="shared" si="44"/>
        <v/>
      </c>
      <c r="AW180" s="211" t="str">
        <f t="shared" si="45"/>
        <v/>
      </c>
      <c r="AX180" s="211" t="str">
        <f>IF(C180="","",IF(AND(フラグ管理用!D180=2,フラグ管理用!G180=1),IF(Q180&lt;&gt;0,"error",""),""))</f>
        <v/>
      </c>
      <c r="AY180" s="211" t="str">
        <f>IF(C180="","",IF(フラグ管理用!G180=2,IF(OR(O180&lt;&gt;0,P180&lt;&gt;0,R180&lt;&gt;0),"error",""),""))</f>
        <v/>
      </c>
      <c r="AZ180" s="211" t="str">
        <f t="shared" si="46"/>
        <v/>
      </c>
      <c r="BA180" s="211" t="str">
        <f t="shared" si="47"/>
        <v/>
      </c>
      <c r="BB180" s="211" t="str">
        <f t="shared" si="48"/>
        <v/>
      </c>
      <c r="BC180" s="211" t="str">
        <f>IF(C180="","",IF(フラグ管理用!Y180=2,IF(AND(フラグ管理用!C180=2,フラグ管理用!V180=1),"","error"),""))</f>
        <v/>
      </c>
      <c r="BD180" s="211" t="str">
        <f t="shared" si="49"/>
        <v/>
      </c>
      <c r="BE180" s="211" t="str">
        <f>IF(C180="","",IF(フラグ管理用!Z180=30,"error",IF(AND(フラグ管理用!AI180="事業始期_通常",フラグ管理用!Z180&lt;18),"error",IF(AND(フラグ管理用!AI180="事業始期_補助",フラグ管理用!Z180&lt;15),"error",""))))</f>
        <v/>
      </c>
      <c r="BF180" s="211" t="str">
        <f t="shared" si="50"/>
        <v/>
      </c>
      <c r="BG180" s="211" t="str">
        <f>IF(C180="","",IF(AND(フラグ管理用!AJ180="事業終期_通常",OR(フラグ管理用!AA180&lt;18,フラグ管理用!AA180&gt;29)),"error",IF(AND(フラグ管理用!AJ180="事業終期_R3基金・R4",フラグ管理用!AA180&lt;18),"error","")))</f>
        <v/>
      </c>
      <c r="BH180" s="211" t="str">
        <f>IF(C180="","",IF(VLOOKUP(Z180,―!$X$2:$Y$31,2,FALSE)&lt;=VLOOKUP(AA180,―!$X$2:$Y$31,2,FALSE),"","error"))</f>
        <v/>
      </c>
      <c r="BI180" s="211" t="str">
        <f t="shared" si="51"/>
        <v/>
      </c>
      <c r="BJ180" s="211" t="str">
        <f t="shared" si="54"/>
        <v/>
      </c>
      <c r="BK180" s="211" t="str">
        <f t="shared" si="52"/>
        <v/>
      </c>
      <c r="BL180" s="211" t="str">
        <f>IF(C180="","",IF(AND(フラグ管理用!AK180="予算区分_地単_通常",フラグ管理用!AF180&gt;4),"error",IF(AND(フラグ管理用!AK180="予算区分_地単_協力金等",フラグ管理用!AF180&gt;9),"error",IF(AND(フラグ管理用!AK180="予算区分_補助",フラグ管理用!AF180&lt;9),"error",""))))</f>
        <v/>
      </c>
      <c r="BM180" s="241" t="str">
        <f>フラグ管理用!AO180</f>
        <v/>
      </c>
    </row>
    <row r="181" spans="1:65" x14ac:dyDescent="0.15">
      <c r="A181" s="84">
        <v>160</v>
      </c>
      <c r="B181" s="285"/>
      <c r="C181" s="61"/>
      <c r="D181" s="61"/>
      <c r="E181" s="62"/>
      <c r="F181" s="146" t="str">
        <f>IF(C181="補",VLOOKUP(E181,'事業名一覧 '!$A$3:$C$55,3,FALSE),"")</f>
        <v/>
      </c>
      <c r="G181" s="63"/>
      <c r="H181" s="154"/>
      <c r="I181" s="63"/>
      <c r="J181" s="63"/>
      <c r="K181" s="63"/>
      <c r="L181" s="62"/>
      <c r="M181" s="99" t="str">
        <f t="shared" si="37"/>
        <v/>
      </c>
      <c r="N181" s="99" t="str">
        <f t="shared" si="53"/>
        <v/>
      </c>
      <c r="O181" s="65"/>
      <c r="P181" s="65"/>
      <c r="Q181" s="65"/>
      <c r="R181" s="65"/>
      <c r="S181" s="65"/>
      <c r="T181" s="65"/>
      <c r="U181" s="62"/>
      <c r="V181" s="63"/>
      <c r="W181" s="63"/>
      <c r="X181" s="63"/>
      <c r="Y181" s="61"/>
      <c r="Z181" s="61"/>
      <c r="AA181" s="61"/>
      <c r="AB181" s="230"/>
      <c r="AC181" s="230"/>
      <c r="AD181" s="62"/>
      <c r="AE181" s="62"/>
      <c r="AF181" s="301"/>
      <c r="AG181" s="165"/>
      <c r="AH181" s="274"/>
      <c r="AI181" s="226"/>
      <c r="AJ181" s="293" t="str">
        <f t="shared" si="38"/>
        <v/>
      </c>
      <c r="AK181" s="297" t="str">
        <f>IF(C181="","",IF(AND(フラグ管理用!B181=2,O181&gt;0),"error",IF(AND(フラグ管理用!B181=1,SUM(P181:R181)&gt;0),"error","")))</f>
        <v/>
      </c>
      <c r="AL181" s="289" t="str">
        <f t="shared" si="39"/>
        <v/>
      </c>
      <c r="AM181" s="235" t="str">
        <f t="shared" si="40"/>
        <v/>
      </c>
      <c r="AN181" s="211" t="str">
        <f>IF(C181="","",IF(フラグ管理用!AP181=1,"",IF(AND(フラグ管理用!C181=1,フラグ管理用!G181=1),"",IF(AND(フラグ管理用!C181=2,フラグ管理用!D181=1,フラグ管理用!G181=1),"",IF(AND(フラグ管理用!C181=2,フラグ管理用!D181=2),"","error")))))</f>
        <v/>
      </c>
      <c r="AO181" s="240" t="str">
        <f t="shared" si="41"/>
        <v/>
      </c>
      <c r="AP181" s="240" t="str">
        <f t="shared" si="42"/>
        <v/>
      </c>
      <c r="AQ181" s="240" t="str">
        <f>IF(C181="","",IF(AND(フラグ管理用!B181=1,フラグ管理用!I181&gt;0),"",IF(AND(フラグ管理用!B181=2,フラグ管理用!I181&gt;14),"","error")))</f>
        <v/>
      </c>
      <c r="AR181" s="240" t="str">
        <f>IF(C181="","",IF(PRODUCT(フラグ管理用!H181:J181)=0,"error",""))</f>
        <v/>
      </c>
      <c r="AS181" s="240" t="str">
        <f t="shared" si="43"/>
        <v/>
      </c>
      <c r="AT181" s="240" t="str">
        <f>IF(C181="","",IF(AND(フラグ管理用!G181=1,フラグ管理用!K181=1),"",IF(AND(フラグ管理用!G181=2,フラグ管理用!K181&gt;1),"","error")))</f>
        <v/>
      </c>
      <c r="AU181" s="240" t="str">
        <f>IF(C181="","",IF(AND(フラグ管理用!K181=10,ISBLANK(L181)=FALSE),"",IF(AND(フラグ管理用!K181&lt;10,ISBLANK(L181)=TRUE),"","error")))</f>
        <v/>
      </c>
      <c r="AV181" s="211" t="str">
        <f t="shared" si="44"/>
        <v/>
      </c>
      <c r="AW181" s="211" t="str">
        <f t="shared" si="45"/>
        <v/>
      </c>
      <c r="AX181" s="211" t="str">
        <f>IF(C181="","",IF(AND(フラグ管理用!D181=2,フラグ管理用!G181=1),IF(Q181&lt;&gt;0,"error",""),""))</f>
        <v/>
      </c>
      <c r="AY181" s="211" t="str">
        <f>IF(C181="","",IF(フラグ管理用!G181=2,IF(OR(O181&lt;&gt;0,P181&lt;&gt;0,R181&lt;&gt;0),"error",""),""))</f>
        <v/>
      </c>
      <c r="AZ181" s="211" t="str">
        <f t="shared" si="46"/>
        <v/>
      </c>
      <c r="BA181" s="211" t="str">
        <f t="shared" si="47"/>
        <v/>
      </c>
      <c r="BB181" s="211" t="str">
        <f t="shared" si="48"/>
        <v/>
      </c>
      <c r="BC181" s="211" t="str">
        <f>IF(C181="","",IF(フラグ管理用!Y181=2,IF(AND(フラグ管理用!C181=2,フラグ管理用!V181=1),"","error"),""))</f>
        <v/>
      </c>
      <c r="BD181" s="211" t="str">
        <f t="shared" si="49"/>
        <v/>
      </c>
      <c r="BE181" s="211" t="str">
        <f>IF(C181="","",IF(フラグ管理用!Z181=30,"error",IF(AND(フラグ管理用!AI181="事業始期_通常",フラグ管理用!Z181&lt;18),"error",IF(AND(フラグ管理用!AI181="事業始期_補助",フラグ管理用!Z181&lt;15),"error",""))))</f>
        <v/>
      </c>
      <c r="BF181" s="211" t="str">
        <f t="shared" si="50"/>
        <v/>
      </c>
      <c r="BG181" s="211" t="str">
        <f>IF(C181="","",IF(AND(フラグ管理用!AJ181="事業終期_通常",OR(フラグ管理用!AA181&lt;18,フラグ管理用!AA181&gt;29)),"error",IF(AND(フラグ管理用!AJ181="事業終期_R3基金・R4",フラグ管理用!AA181&lt;18),"error","")))</f>
        <v/>
      </c>
      <c r="BH181" s="211" t="str">
        <f>IF(C181="","",IF(VLOOKUP(Z181,―!$X$2:$Y$31,2,FALSE)&lt;=VLOOKUP(AA181,―!$X$2:$Y$31,2,FALSE),"","error"))</f>
        <v/>
      </c>
      <c r="BI181" s="211" t="str">
        <f t="shared" si="51"/>
        <v/>
      </c>
      <c r="BJ181" s="211" t="str">
        <f t="shared" si="54"/>
        <v/>
      </c>
      <c r="BK181" s="211" t="str">
        <f t="shared" si="52"/>
        <v/>
      </c>
      <c r="BL181" s="211" t="str">
        <f>IF(C181="","",IF(AND(フラグ管理用!AK181="予算区分_地単_通常",フラグ管理用!AF181&gt;4),"error",IF(AND(フラグ管理用!AK181="予算区分_地単_協力金等",フラグ管理用!AF181&gt;9),"error",IF(AND(フラグ管理用!AK181="予算区分_補助",フラグ管理用!AF181&lt;9),"error",""))))</f>
        <v/>
      </c>
      <c r="BM181" s="241" t="str">
        <f>フラグ管理用!AO181</f>
        <v/>
      </c>
    </row>
    <row r="182" spans="1:65" x14ac:dyDescent="0.15">
      <c r="A182" s="84">
        <v>161</v>
      </c>
      <c r="B182" s="285"/>
      <c r="C182" s="61"/>
      <c r="D182" s="61"/>
      <c r="E182" s="62"/>
      <c r="F182" s="146" t="str">
        <f>IF(C182="補",VLOOKUP(E182,'事業名一覧 '!$A$3:$C$55,3,FALSE),"")</f>
        <v/>
      </c>
      <c r="G182" s="63"/>
      <c r="H182" s="154"/>
      <c r="I182" s="63"/>
      <c r="J182" s="63"/>
      <c r="K182" s="63"/>
      <c r="L182" s="62"/>
      <c r="M182" s="99" t="str">
        <f t="shared" si="37"/>
        <v/>
      </c>
      <c r="N182" s="99" t="str">
        <f t="shared" si="53"/>
        <v/>
      </c>
      <c r="O182" s="65"/>
      <c r="P182" s="65"/>
      <c r="Q182" s="65"/>
      <c r="R182" s="65"/>
      <c r="S182" s="65"/>
      <c r="T182" s="65"/>
      <c r="U182" s="62"/>
      <c r="V182" s="63"/>
      <c r="W182" s="63"/>
      <c r="X182" s="63"/>
      <c r="Y182" s="61"/>
      <c r="Z182" s="61"/>
      <c r="AA182" s="61"/>
      <c r="AB182" s="230"/>
      <c r="AC182" s="230"/>
      <c r="AD182" s="62"/>
      <c r="AE182" s="62"/>
      <c r="AF182" s="301"/>
      <c r="AG182" s="165"/>
      <c r="AH182" s="274"/>
      <c r="AI182" s="226"/>
      <c r="AJ182" s="293" t="str">
        <f t="shared" si="38"/>
        <v/>
      </c>
      <c r="AK182" s="297" t="str">
        <f>IF(C182="","",IF(AND(フラグ管理用!B182=2,O182&gt;0),"error",IF(AND(フラグ管理用!B182=1,SUM(P182:R182)&gt;0),"error","")))</f>
        <v/>
      </c>
      <c r="AL182" s="289" t="str">
        <f t="shared" si="39"/>
        <v/>
      </c>
      <c r="AM182" s="235" t="str">
        <f t="shared" si="40"/>
        <v/>
      </c>
      <c r="AN182" s="211" t="str">
        <f>IF(C182="","",IF(フラグ管理用!AP182=1,"",IF(AND(フラグ管理用!C182=1,フラグ管理用!G182=1),"",IF(AND(フラグ管理用!C182=2,フラグ管理用!D182=1,フラグ管理用!G182=1),"",IF(AND(フラグ管理用!C182=2,フラグ管理用!D182=2),"","error")))))</f>
        <v/>
      </c>
      <c r="AO182" s="240" t="str">
        <f t="shared" si="41"/>
        <v/>
      </c>
      <c r="AP182" s="240" t="str">
        <f t="shared" si="42"/>
        <v/>
      </c>
      <c r="AQ182" s="240" t="str">
        <f>IF(C182="","",IF(AND(フラグ管理用!B182=1,フラグ管理用!I182&gt;0),"",IF(AND(フラグ管理用!B182=2,フラグ管理用!I182&gt;14),"","error")))</f>
        <v/>
      </c>
      <c r="AR182" s="240" t="str">
        <f>IF(C182="","",IF(PRODUCT(フラグ管理用!H182:J182)=0,"error",""))</f>
        <v/>
      </c>
      <c r="AS182" s="240" t="str">
        <f t="shared" si="43"/>
        <v/>
      </c>
      <c r="AT182" s="240" t="str">
        <f>IF(C182="","",IF(AND(フラグ管理用!G182=1,フラグ管理用!K182=1),"",IF(AND(フラグ管理用!G182=2,フラグ管理用!K182&gt;1),"","error")))</f>
        <v/>
      </c>
      <c r="AU182" s="240" t="str">
        <f>IF(C182="","",IF(AND(フラグ管理用!K182=10,ISBLANK(L182)=FALSE),"",IF(AND(フラグ管理用!K182&lt;10,ISBLANK(L182)=TRUE),"","error")))</f>
        <v/>
      </c>
      <c r="AV182" s="211" t="str">
        <f t="shared" si="44"/>
        <v/>
      </c>
      <c r="AW182" s="211" t="str">
        <f t="shared" si="45"/>
        <v/>
      </c>
      <c r="AX182" s="211" t="str">
        <f>IF(C182="","",IF(AND(フラグ管理用!D182=2,フラグ管理用!G182=1),IF(Q182&lt;&gt;0,"error",""),""))</f>
        <v/>
      </c>
      <c r="AY182" s="211" t="str">
        <f>IF(C182="","",IF(フラグ管理用!G182=2,IF(OR(O182&lt;&gt;0,P182&lt;&gt;0,R182&lt;&gt;0),"error",""),""))</f>
        <v/>
      </c>
      <c r="AZ182" s="211" t="str">
        <f t="shared" si="46"/>
        <v/>
      </c>
      <c r="BA182" s="211" t="str">
        <f t="shared" si="47"/>
        <v/>
      </c>
      <c r="BB182" s="211" t="str">
        <f t="shared" si="48"/>
        <v/>
      </c>
      <c r="BC182" s="211" t="str">
        <f>IF(C182="","",IF(フラグ管理用!Y182=2,IF(AND(フラグ管理用!C182=2,フラグ管理用!V182=1),"","error"),""))</f>
        <v/>
      </c>
      <c r="BD182" s="211" t="str">
        <f t="shared" si="49"/>
        <v/>
      </c>
      <c r="BE182" s="211" t="str">
        <f>IF(C182="","",IF(フラグ管理用!Z182=30,"error",IF(AND(フラグ管理用!AI182="事業始期_通常",フラグ管理用!Z182&lt;18),"error",IF(AND(フラグ管理用!AI182="事業始期_補助",フラグ管理用!Z182&lt;15),"error",""))))</f>
        <v/>
      </c>
      <c r="BF182" s="211" t="str">
        <f t="shared" si="50"/>
        <v/>
      </c>
      <c r="BG182" s="211" t="str">
        <f>IF(C182="","",IF(AND(フラグ管理用!AJ182="事業終期_通常",OR(フラグ管理用!AA182&lt;18,フラグ管理用!AA182&gt;29)),"error",IF(AND(フラグ管理用!AJ182="事業終期_R3基金・R4",フラグ管理用!AA182&lt;18),"error","")))</f>
        <v/>
      </c>
      <c r="BH182" s="211" t="str">
        <f>IF(C182="","",IF(VLOOKUP(Z182,―!$X$2:$Y$31,2,FALSE)&lt;=VLOOKUP(AA182,―!$X$2:$Y$31,2,FALSE),"","error"))</f>
        <v/>
      </c>
      <c r="BI182" s="211" t="str">
        <f t="shared" si="51"/>
        <v/>
      </c>
      <c r="BJ182" s="211" t="str">
        <f t="shared" si="54"/>
        <v/>
      </c>
      <c r="BK182" s="211" t="str">
        <f t="shared" si="52"/>
        <v/>
      </c>
      <c r="BL182" s="211" t="str">
        <f>IF(C182="","",IF(AND(フラグ管理用!AK182="予算区分_地単_通常",フラグ管理用!AF182&gt;4),"error",IF(AND(フラグ管理用!AK182="予算区分_地単_協力金等",フラグ管理用!AF182&gt;9),"error",IF(AND(フラグ管理用!AK182="予算区分_補助",フラグ管理用!AF182&lt;9),"error",""))))</f>
        <v/>
      </c>
      <c r="BM182" s="241" t="str">
        <f>フラグ管理用!AO182</f>
        <v/>
      </c>
    </row>
    <row r="183" spans="1:65" x14ac:dyDescent="0.15">
      <c r="A183" s="84">
        <v>162</v>
      </c>
      <c r="B183" s="285"/>
      <c r="C183" s="61"/>
      <c r="D183" s="61"/>
      <c r="E183" s="62"/>
      <c r="F183" s="146" t="str">
        <f>IF(C183="補",VLOOKUP(E183,'事業名一覧 '!$A$3:$C$55,3,FALSE),"")</f>
        <v/>
      </c>
      <c r="G183" s="63"/>
      <c r="H183" s="154"/>
      <c r="I183" s="63"/>
      <c r="J183" s="63"/>
      <c r="K183" s="63"/>
      <c r="L183" s="62"/>
      <c r="M183" s="99" t="str">
        <f t="shared" si="37"/>
        <v/>
      </c>
      <c r="N183" s="99" t="str">
        <f t="shared" si="53"/>
        <v/>
      </c>
      <c r="O183" s="65"/>
      <c r="P183" s="65"/>
      <c r="Q183" s="65"/>
      <c r="R183" s="65"/>
      <c r="S183" s="65"/>
      <c r="T183" s="65"/>
      <c r="U183" s="62"/>
      <c r="V183" s="63"/>
      <c r="W183" s="63"/>
      <c r="X183" s="63"/>
      <c r="Y183" s="61"/>
      <c r="Z183" s="61"/>
      <c r="AA183" s="61"/>
      <c r="AB183" s="230"/>
      <c r="AC183" s="230"/>
      <c r="AD183" s="62"/>
      <c r="AE183" s="62"/>
      <c r="AF183" s="301"/>
      <c r="AG183" s="165"/>
      <c r="AH183" s="274"/>
      <c r="AI183" s="226"/>
      <c r="AJ183" s="293" t="str">
        <f t="shared" si="38"/>
        <v/>
      </c>
      <c r="AK183" s="297" t="str">
        <f>IF(C183="","",IF(AND(フラグ管理用!B183=2,O183&gt;0),"error",IF(AND(フラグ管理用!B183=1,SUM(P183:R183)&gt;0),"error","")))</f>
        <v/>
      </c>
      <c r="AL183" s="289" t="str">
        <f t="shared" si="39"/>
        <v/>
      </c>
      <c r="AM183" s="235" t="str">
        <f t="shared" si="40"/>
        <v/>
      </c>
      <c r="AN183" s="211" t="str">
        <f>IF(C183="","",IF(フラグ管理用!AP183=1,"",IF(AND(フラグ管理用!C183=1,フラグ管理用!G183=1),"",IF(AND(フラグ管理用!C183=2,フラグ管理用!D183=1,フラグ管理用!G183=1),"",IF(AND(フラグ管理用!C183=2,フラグ管理用!D183=2),"","error")))))</f>
        <v/>
      </c>
      <c r="AO183" s="240" t="str">
        <f t="shared" si="41"/>
        <v/>
      </c>
      <c r="AP183" s="240" t="str">
        <f t="shared" si="42"/>
        <v/>
      </c>
      <c r="AQ183" s="240" t="str">
        <f>IF(C183="","",IF(AND(フラグ管理用!B183=1,フラグ管理用!I183&gt;0),"",IF(AND(フラグ管理用!B183=2,フラグ管理用!I183&gt;14),"","error")))</f>
        <v/>
      </c>
      <c r="AR183" s="240" t="str">
        <f>IF(C183="","",IF(PRODUCT(フラグ管理用!H183:J183)=0,"error",""))</f>
        <v/>
      </c>
      <c r="AS183" s="240" t="str">
        <f t="shared" si="43"/>
        <v/>
      </c>
      <c r="AT183" s="240" t="str">
        <f>IF(C183="","",IF(AND(フラグ管理用!G183=1,フラグ管理用!K183=1),"",IF(AND(フラグ管理用!G183=2,フラグ管理用!K183&gt;1),"","error")))</f>
        <v/>
      </c>
      <c r="AU183" s="240" t="str">
        <f>IF(C183="","",IF(AND(フラグ管理用!K183=10,ISBLANK(L183)=FALSE),"",IF(AND(フラグ管理用!K183&lt;10,ISBLANK(L183)=TRUE),"","error")))</f>
        <v/>
      </c>
      <c r="AV183" s="211" t="str">
        <f t="shared" si="44"/>
        <v/>
      </c>
      <c r="AW183" s="211" t="str">
        <f t="shared" si="45"/>
        <v/>
      </c>
      <c r="AX183" s="211" t="str">
        <f>IF(C183="","",IF(AND(フラグ管理用!D183=2,フラグ管理用!G183=1),IF(Q183&lt;&gt;0,"error",""),""))</f>
        <v/>
      </c>
      <c r="AY183" s="211" t="str">
        <f>IF(C183="","",IF(フラグ管理用!G183=2,IF(OR(O183&lt;&gt;0,P183&lt;&gt;0,R183&lt;&gt;0),"error",""),""))</f>
        <v/>
      </c>
      <c r="AZ183" s="211" t="str">
        <f t="shared" si="46"/>
        <v/>
      </c>
      <c r="BA183" s="211" t="str">
        <f t="shared" si="47"/>
        <v/>
      </c>
      <c r="BB183" s="211" t="str">
        <f t="shared" si="48"/>
        <v/>
      </c>
      <c r="BC183" s="211" t="str">
        <f>IF(C183="","",IF(フラグ管理用!Y183=2,IF(AND(フラグ管理用!C183=2,フラグ管理用!V183=1),"","error"),""))</f>
        <v/>
      </c>
      <c r="BD183" s="211" t="str">
        <f t="shared" si="49"/>
        <v/>
      </c>
      <c r="BE183" s="211" t="str">
        <f>IF(C183="","",IF(フラグ管理用!Z183=30,"error",IF(AND(フラグ管理用!AI183="事業始期_通常",フラグ管理用!Z183&lt;18),"error",IF(AND(フラグ管理用!AI183="事業始期_補助",フラグ管理用!Z183&lt;15),"error",""))))</f>
        <v/>
      </c>
      <c r="BF183" s="211" t="str">
        <f t="shared" si="50"/>
        <v/>
      </c>
      <c r="BG183" s="211" t="str">
        <f>IF(C183="","",IF(AND(フラグ管理用!AJ183="事業終期_通常",OR(フラグ管理用!AA183&lt;18,フラグ管理用!AA183&gt;29)),"error",IF(AND(フラグ管理用!AJ183="事業終期_R3基金・R4",フラグ管理用!AA183&lt;18),"error","")))</f>
        <v/>
      </c>
      <c r="BH183" s="211" t="str">
        <f>IF(C183="","",IF(VLOOKUP(Z183,―!$X$2:$Y$31,2,FALSE)&lt;=VLOOKUP(AA183,―!$X$2:$Y$31,2,FALSE),"","error"))</f>
        <v/>
      </c>
      <c r="BI183" s="211" t="str">
        <f t="shared" si="51"/>
        <v/>
      </c>
      <c r="BJ183" s="211" t="str">
        <f t="shared" si="54"/>
        <v/>
      </c>
      <c r="BK183" s="211" t="str">
        <f t="shared" si="52"/>
        <v/>
      </c>
      <c r="BL183" s="211" t="str">
        <f>IF(C183="","",IF(AND(フラグ管理用!AK183="予算区分_地単_通常",フラグ管理用!AF183&gt;4),"error",IF(AND(フラグ管理用!AK183="予算区分_地単_協力金等",フラグ管理用!AF183&gt;9),"error",IF(AND(フラグ管理用!AK183="予算区分_補助",フラグ管理用!AF183&lt;9),"error",""))))</f>
        <v/>
      </c>
      <c r="BM183" s="241" t="str">
        <f>フラグ管理用!AO183</f>
        <v/>
      </c>
    </row>
    <row r="184" spans="1:65" x14ac:dyDescent="0.15">
      <c r="A184" s="84">
        <v>163</v>
      </c>
      <c r="B184" s="285"/>
      <c r="C184" s="61"/>
      <c r="D184" s="61"/>
      <c r="E184" s="62"/>
      <c r="F184" s="146" t="str">
        <f>IF(C184="補",VLOOKUP(E184,'事業名一覧 '!$A$3:$C$55,3,FALSE),"")</f>
        <v/>
      </c>
      <c r="G184" s="63"/>
      <c r="H184" s="154"/>
      <c r="I184" s="63"/>
      <c r="J184" s="63"/>
      <c r="K184" s="63"/>
      <c r="L184" s="62"/>
      <c r="M184" s="99" t="str">
        <f t="shared" si="37"/>
        <v/>
      </c>
      <c r="N184" s="99" t="str">
        <f t="shared" si="53"/>
        <v/>
      </c>
      <c r="O184" s="65"/>
      <c r="P184" s="65"/>
      <c r="Q184" s="65"/>
      <c r="R184" s="65"/>
      <c r="S184" s="65"/>
      <c r="T184" s="65"/>
      <c r="U184" s="62"/>
      <c r="V184" s="63"/>
      <c r="W184" s="63"/>
      <c r="X184" s="63"/>
      <c r="Y184" s="61"/>
      <c r="Z184" s="61"/>
      <c r="AA184" s="61"/>
      <c r="AB184" s="230"/>
      <c r="AC184" s="230"/>
      <c r="AD184" s="62"/>
      <c r="AE184" s="62"/>
      <c r="AF184" s="301"/>
      <c r="AG184" s="165"/>
      <c r="AH184" s="274"/>
      <c r="AI184" s="226"/>
      <c r="AJ184" s="293" t="str">
        <f t="shared" si="38"/>
        <v/>
      </c>
      <c r="AK184" s="297" t="str">
        <f>IF(C184="","",IF(AND(フラグ管理用!B184=2,O184&gt;0),"error",IF(AND(フラグ管理用!B184=1,SUM(P184:R184)&gt;0),"error","")))</f>
        <v/>
      </c>
      <c r="AL184" s="289" t="str">
        <f t="shared" si="39"/>
        <v/>
      </c>
      <c r="AM184" s="235" t="str">
        <f t="shared" si="40"/>
        <v/>
      </c>
      <c r="AN184" s="211" t="str">
        <f>IF(C184="","",IF(フラグ管理用!AP184=1,"",IF(AND(フラグ管理用!C184=1,フラグ管理用!G184=1),"",IF(AND(フラグ管理用!C184=2,フラグ管理用!D184=1,フラグ管理用!G184=1),"",IF(AND(フラグ管理用!C184=2,フラグ管理用!D184=2),"","error")))))</f>
        <v/>
      </c>
      <c r="AO184" s="240" t="str">
        <f t="shared" si="41"/>
        <v/>
      </c>
      <c r="AP184" s="240" t="str">
        <f t="shared" si="42"/>
        <v/>
      </c>
      <c r="AQ184" s="240" t="str">
        <f>IF(C184="","",IF(AND(フラグ管理用!B184=1,フラグ管理用!I184&gt;0),"",IF(AND(フラグ管理用!B184=2,フラグ管理用!I184&gt;14),"","error")))</f>
        <v/>
      </c>
      <c r="AR184" s="240" t="str">
        <f>IF(C184="","",IF(PRODUCT(フラグ管理用!H184:J184)=0,"error",""))</f>
        <v/>
      </c>
      <c r="AS184" s="240" t="str">
        <f t="shared" si="43"/>
        <v/>
      </c>
      <c r="AT184" s="240" t="str">
        <f>IF(C184="","",IF(AND(フラグ管理用!G184=1,フラグ管理用!K184=1),"",IF(AND(フラグ管理用!G184=2,フラグ管理用!K184&gt;1),"","error")))</f>
        <v/>
      </c>
      <c r="AU184" s="240" t="str">
        <f>IF(C184="","",IF(AND(フラグ管理用!K184=10,ISBLANK(L184)=FALSE),"",IF(AND(フラグ管理用!K184&lt;10,ISBLANK(L184)=TRUE),"","error")))</f>
        <v/>
      </c>
      <c r="AV184" s="211" t="str">
        <f t="shared" si="44"/>
        <v/>
      </c>
      <c r="AW184" s="211" t="str">
        <f t="shared" si="45"/>
        <v/>
      </c>
      <c r="AX184" s="211" t="str">
        <f>IF(C184="","",IF(AND(フラグ管理用!D184=2,フラグ管理用!G184=1),IF(Q184&lt;&gt;0,"error",""),""))</f>
        <v/>
      </c>
      <c r="AY184" s="211" t="str">
        <f>IF(C184="","",IF(フラグ管理用!G184=2,IF(OR(O184&lt;&gt;0,P184&lt;&gt;0,R184&lt;&gt;0),"error",""),""))</f>
        <v/>
      </c>
      <c r="AZ184" s="211" t="str">
        <f t="shared" si="46"/>
        <v/>
      </c>
      <c r="BA184" s="211" t="str">
        <f t="shared" si="47"/>
        <v/>
      </c>
      <c r="BB184" s="211" t="str">
        <f t="shared" si="48"/>
        <v/>
      </c>
      <c r="BC184" s="211" t="str">
        <f>IF(C184="","",IF(フラグ管理用!Y184=2,IF(AND(フラグ管理用!C184=2,フラグ管理用!V184=1),"","error"),""))</f>
        <v/>
      </c>
      <c r="BD184" s="211" t="str">
        <f t="shared" si="49"/>
        <v/>
      </c>
      <c r="BE184" s="211" t="str">
        <f>IF(C184="","",IF(フラグ管理用!Z184=30,"error",IF(AND(フラグ管理用!AI184="事業始期_通常",フラグ管理用!Z184&lt;18),"error",IF(AND(フラグ管理用!AI184="事業始期_補助",フラグ管理用!Z184&lt;15),"error",""))))</f>
        <v/>
      </c>
      <c r="BF184" s="211" t="str">
        <f t="shared" si="50"/>
        <v/>
      </c>
      <c r="BG184" s="211" t="str">
        <f>IF(C184="","",IF(AND(フラグ管理用!AJ184="事業終期_通常",OR(フラグ管理用!AA184&lt;18,フラグ管理用!AA184&gt;29)),"error",IF(AND(フラグ管理用!AJ184="事業終期_R3基金・R4",フラグ管理用!AA184&lt;18),"error","")))</f>
        <v/>
      </c>
      <c r="BH184" s="211" t="str">
        <f>IF(C184="","",IF(VLOOKUP(Z184,―!$X$2:$Y$31,2,FALSE)&lt;=VLOOKUP(AA184,―!$X$2:$Y$31,2,FALSE),"","error"))</f>
        <v/>
      </c>
      <c r="BI184" s="211" t="str">
        <f t="shared" si="51"/>
        <v/>
      </c>
      <c r="BJ184" s="211" t="str">
        <f t="shared" si="54"/>
        <v/>
      </c>
      <c r="BK184" s="211" t="str">
        <f t="shared" si="52"/>
        <v/>
      </c>
      <c r="BL184" s="211" t="str">
        <f>IF(C184="","",IF(AND(フラグ管理用!AK184="予算区分_地単_通常",フラグ管理用!AF184&gt;4),"error",IF(AND(フラグ管理用!AK184="予算区分_地単_協力金等",フラグ管理用!AF184&gt;9),"error",IF(AND(フラグ管理用!AK184="予算区分_補助",フラグ管理用!AF184&lt;9),"error",""))))</f>
        <v/>
      </c>
      <c r="BM184" s="241" t="str">
        <f>フラグ管理用!AO184</f>
        <v/>
      </c>
    </row>
    <row r="185" spans="1:65" x14ac:dyDescent="0.15">
      <c r="A185" s="84">
        <v>164</v>
      </c>
      <c r="B185" s="285"/>
      <c r="C185" s="61"/>
      <c r="D185" s="61"/>
      <c r="E185" s="62"/>
      <c r="F185" s="146" t="str">
        <f>IF(C185="補",VLOOKUP(E185,'事業名一覧 '!$A$3:$C$55,3,FALSE),"")</f>
        <v/>
      </c>
      <c r="G185" s="63"/>
      <c r="H185" s="154"/>
      <c r="I185" s="63"/>
      <c r="J185" s="63"/>
      <c r="K185" s="63"/>
      <c r="L185" s="62"/>
      <c r="M185" s="99" t="str">
        <f t="shared" si="37"/>
        <v/>
      </c>
      <c r="N185" s="99" t="str">
        <f t="shared" si="53"/>
        <v/>
      </c>
      <c r="O185" s="65"/>
      <c r="P185" s="65"/>
      <c r="Q185" s="65"/>
      <c r="R185" s="65"/>
      <c r="S185" s="65"/>
      <c r="T185" s="65"/>
      <c r="U185" s="62"/>
      <c r="V185" s="63"/>
      <c r="W185" s="63"/>
      <c r="X185" s="63"/>
      <c r="Y185" s="61"/>
      <c r="Z185" s="61"/>
      <c r="AA185" s="61"/>
      <c r="AB185" s="230"/>
      <c r="AC185" s="230"/>
      <c r="AD185" s="62"/>
      <c r="AE185" s="62"/>
      <c r="AF185" s="301"/>
      <c r="AG185" s="165"/>
      <c r="AH185" s="274"/>
      <c r="AI185" s="226"/>
      <c r="AJ185" s="293" t="str">
        <f t="shared" si="38"/>
        <v/>
      </c>
      <c r="AK185" s="297" t="str">
        <f>IF(C185="","",IF(AND(フラグ管理用!B185=2,O185&gt;0),"error",IF(AND(フラグ管理用!B185=1,SUM(P185:R185)&gt;0),"error","")))</f>
        <v/>
      </c>
      <c r="AL185" s="289" t="str">
        <f t="shared" si="39"/>
        <v/>
      </c>
      <c r="AM185" s="235" t="str">
        <f t="shared" si="40"/>
        <v/>
      </c>
      <c r="AN185" s="211" t="str">
        <f>IF(C185="","",IF(フラグ管理用!AP185=1,"",IF(AND(フラグ管理用!C185=1,フラグ管理用!G185=1),"",IF(AND(フラグ管理用!C185=2,フラグ管理用!D185=1,フラグ管理用!G185=1),"",IF(AND(フラグ管理用!C185=2,フラグ管理用!D185=2),"","error")))))</f>
        <v/>
      </c>
      <c r="AO185" s="240" t="str">
        <f t="shared" si="41"/>
        <v/>
      </c>
      <c r="AP185" s="240" t="str">
        <f t="shared" si="42"/>
        <v/>
      </c>
      <c r="AQ185" s="240" t="str">
        <f>IF(C185="","",IF(AND(フラグ管理用!B185=1,フラグ管理用!I185&gt;0),"",IF(AND(フラグ管理用!B185=2,フラグ管理用!I185&gt;14),"","error")))</f>
        <v/>
      </c>
      <c r="AR185" s="240" t="str">
        <f>IF(C185="","",IF(PRODUCT(フラグ管理用!H185:J185)=0,"error",""))</f>
        <v/>
      </c>
      <c r="AS185" s="240" t="str">
        <f t="shared" si="43"/>
        <v/>
      </c>
      <c r="AT185" s="240" t="str">
        <f>IF(C185="","",IF(AND(フラグ管理用!G185=1,フラグ管理用!K185=1),"",IF(AND(フラグ管理用!G185=2,フラグ管理用!K185&gt;1),"","error")))</f>
        <v/>
      </c>
      <c r="AU185" s="240" t="str">
        <f>IF(C185="","",IF(AND(フラグ管理用!K185=10,ISBLANK(L185)=FALSE),"",IF(AND(フラグ管理用!K185&lt;10,ISBLANK(L185)=TRUE),"","error")))</f>
        <v/>
      </c>
      <c r="AV185" s="211" t="str">
        <f t="shared" si="44"/>
        <v/>
      </c>
      <c r="AW185" s="211" t="str">
        <f t="shared" si="45"/>
        <v/>
      </c>
      <c r="AX185" s="211" t="str">
        <f>IF(C185="","",IF(AND(フラグ管理用!D185=2,フラグ管理用!G185=1),IF(Q185&lt;&gt;0,"error",""),""))</f>
        <v/>
      </c>
      <c r="AY185" s="211" t="str">
        <f>IF(C185="","",IF(フラグ管理用!G185=2,IF(OR(O185&lt;&gt;0,P185&lt;&gt;0,R185&lt;&gt;0),"error",""),""))</f>
        <v/>
      </c>
      <c r="AZ185" s="211" t="str">
        <f t="shared" si="46"/>
        <v/>
      </c>
      <c r="BA185" s="211" t="str">
        <f t="shared" si="47"/>
        <v/>
      </c>
      <c r="BB185" s="211" t="str">
        <f t="shared" si="48"/>
        <v/>
      </c>
      <c r="BC185" s="211" t="str">
        <f>IF(C185="","",IF(フラグ管理用!Y185=2,IF(AND(フラグ管理用!C185=2,フラグ管理用!V185=1),"","error"),""))</f>
        <v/>
      </c>
      <c r="BD185" s="211" t="str">
        <f t="shared" si="49"/>
        <v/>
      </c>
      <c r="BE185" s="211" t="str">
        <f>IF(C185="","",IF(フラグ管理用!Z185=30,"error",IF(AND(フラグ管理用!AI185="事業始期_通常",フラグ管理用!Z185&lt;18),"error",IF(AND(フラグ管理用!AI185="事業始期_補助",フラグ管理用!Z185&lt;15),"error",""))))</f>
        <v/>
      </c>
      <c r="BF185" s="211" t="str">
        <f t="shared" si="50"/>
        <v/>
      </c>
      <c r="BG185" s="211" t="str">
        <f>IF(C185="","",IF(AND(フラグ管理用!AJ185="事業終期_通常",OR(フラグ管理用!AA185&lt;18,フラグ管理用!AA185&gt;29)),"error",IF(AND(フラグ管理用!AJ185="事業終期_R3基金・R4",フラグ管理用!AA185&lt;18),"error","")))</f>
        <v/>
      </c>
      <c r="BH185" s="211" t="str">
        <f>IF(C185="","",IF(VLOOKUP(Z185,―!$X$2:$Y$31,2,FALSE)&lt;=VLOOKUP(AA185,―!$X$2:$Y$31,2,FALSE),"","error"))</f>
        <v/>
      </c>
      <c r="BI185" s="211" t="str">
        <f t="shared" si="51"/>
        <v/>
      </c>
      <c r="BJ185" s="211" t="str">
        <f t="shared" si="54"/>
        <v/>
      </c>
      <c r="BK185" s="211" t="str">
        <f t="shared" si="52"/>
        <v/>
      </c>
      <c r="BL185" s="211" t="str">
        <f>IF(C185="","",IF(AND(フラグ管理用!AK185="予算区分_地単_通常",フラグ管理用!AF185&gt;4),"error",IF(AND(フラグ管理用!AK185="予算区分_地単_協力金等",フラグ管理用!AF185&gt;9),"error",IF(AND(フラグ管理用!AK185="予算区分_補助",フラグ管理用!AF185&lt;9),"error",""))))</f>
        <v/>
      </c>
      <c r="BM185" s="241" t="str">
        <f>フラグ管理用!AO185</f>
        <v/>
      </c>
    </row>
    <row r="186" spans="1:65" x14ac:dyDescent="0.15">
      <c r="A186" s="84">
        <v>165</v>
      </c>
      <c r="B186" s="285"/>
      <c r="C186" s="61"/>
      <c r="D186" s="61"/>
      <c r="E186" s="62"/>
      <c r="F186" s="146" t="str">
        <f>IF(C186="補",VLOOKUP(E186,'事業名一覧 '!$A$3:$C$55,3,FALSE),"")</f>
        <v/>
      </c>
      <c r="G186" s="63"/>
      <c r="H186" s="154"/>
      <c r="I186" s="63"/>
      <c r="J186" s="63"/>
      <c r="K186" s="63"/>
      <c r="L186" s="62"/>
      <c r="M186" s="99" t="str">
        <f t="shared" si="37"/>
        <v/>
      </c>
      <c r="N186" s="99" t="str">
        <f t="shared" si="53"/>
        <v/>
      </c>
      <c r="O186" s="65"/>
      <c r="P186" s="65"/>
      <c r="Q186" s="65"/>
      <c r="R186" s="65"/>
      <c r="S186" s="65"/>
      <c r="T186" s="65"/>
      <c r="U186" s="62"/>
      <c r="V186" s="63"/>
      <c r="W186" s="63"/>
      <c r="X186" s="63"/>
      <c r="Y186" s="61"/>
      <c r="Z186" s="61"/>
      <c r="AA186" s="61"/>
      <c r="AB186" s="230"/>
      <c r="AC186" s="230"/>
      <c r="AD186" s="62"/>
      <c r="AE186" s="62"/>
      <c r="AF186" s="301"/>
      <c r="AG186" s="165"/>
      <c r="AH186" s="274"/>
      <c r="AI186" s="226"/>
      <c r="AJ186" s="293" t="str">
        <f t="shared" si="38"/>
        <v/>
      </c>
      <c r="AK186" s="297" t="str">
        <f>IF(C186="","",IF(AND(フラグ管理用!B186=2,O186&gt;0),"error",IF(AND(フラグ管理用!B186=1,SUM(P186:R186)&gt;0),"error","")))</f>
        <v/>
      </c>
      <c r="AL186" s="289" t="str">
        <f t="shared" si="39"/>
        <v/>
      </c>
      <c r="AM186" s="235" t="str">
        <f t="shared" si="40"/>
        <v/>
      </c>
      <c r="AN186" s="211" t="str">
        <f>IF(C186="","",IF(フラグ管理用!AP186=1,"",IF(AND(フラグ管理用!C186=1,フラグ管理用!G186=1),"",IF(AND(フラグ管理用!C186=2,フラグ管理用!D186=1,フラグ管理用!G186=1),"",IF(AND(フラグ管理用!C186=2,フラグ管理用!D186=2),"","error")))))</f>
        <v/>
      </c>
      <c r="AO186" s="240" t="str">
        <f t="shared" si="41"/>
        <v/>
      </c>
      <c r="AP186" s="240" t="str">
        <f t="shared" si="42"/>
        <v/>
      </c>
      <c r="AQ186" s="240" t="str">
        <f>IF(C186="","",IF(AND(フラグ管理用!B186=1,フラグ管理用!I186&gt;0),"",IF(AND(フラグ管理用!B186=2,フラグ管理用!I186&gt;14),"","error")))</f>
        <v/>
      </c>
      <c r="AR186" s="240" t="str">
        <f>IF(C186="","",IF(PRODUCT(フラグ管理用!H186:J186)=0,"error",""))</f>
        <v/>
      </c>
      <c r="AS186" s="240" t="str">
        <f t="shared" si="43"/>
        <v/>
      </c>
      <c r="AT186" s="240" t="str">
        <f>IF(C186="","",IF(AND(フラグ管理用!G186=1,フラグ管理用!K186=1),"",IF(AND(フラグ管理用!G186=2,フラグ管理用!K186&gt;1),"","error")))</f>
        <v/>
      </c>
      <c r="AU186" s="240" t="str">
        <f>IF(C186="","",IF(AND(フラグ管理用!K186=10,ISBLANK(L186)=FALSE),"",IF(AND(フラグ管理用!K186&lt;10,ISBLANK(L186)=TRUE),"","error")))</f>
        <v/>
      </c>
      <c r="AV186" s="211" t="str">
        <f t="shared" si="44"/>
        <v/>
      </c>
      <c r="AW186" s="211" t="str">
        <f t="shared" si="45"/>
        <v/>
      </c>
      <c r="AX186" s="211" t="str">
        <f>IF(C186="","",IF(AND(フラグ管理用!D186=2,フラグ管理用!G186=1),IF(Q186&lt;&gt;0,"error",""),""))</f>
        <v/>
      </c>
      <c r="AY186" s="211" t="str">
        <f>IF(C186="","",IF(フラグ管理用!G186=2,IF(OR(O186&lt;&gt;0,P186&lt;&gt;0,R186&lt;&gt;0),"error",""),""))</f>
        <v/>
      </c>
      <c r="AZ186" s="211" t="str">
        <f t="shared" si="46"/>
        <v/>
      </c>
      <c r="BA186" s="211" t="str">
        <f t="shared" si="47"/>
        <v/>
      </c>
      <c r="BB186" s="211" t="str">
        <f t="shared" si="48"/>
        <v/>
      </c>
      <c r="BC186" s="211" t="str">
        <f>IF(C186="","",IF(フラグ管理用!Y186=2,IF(AND(フラグ管理用!C186=2,フラグ管理用!V186=1),"","error"),""))</f>
        <v/>
      </c>
      <c r="BD186" s="211" t="str">
        <f t="shared" si="49"/>
        <v/>
      </c>
      <c r="BE186" s="211" t="str">
        <f>IF(C186="","",IF(フラグ管理用!Z186=30,"error",IF(AND(フラグ管理用!AI186="事業始期_通常",フラグ管理用!Z186&lt;18),"error",IF(AND(フラグ管理用!AI186="事業始期_補助",フラグ管理用!Z186&lt;15),"error",""))))</f>
        <v/>
      </c>
      <c r="BF186" s="211" t="str">
        <f t="shared" si="50"/>
        <v/>
      </c>
      <c r="BG186" s="211" t="str">
        <f>IF(C186="","",IF(AND(フラグ管理用!AJ186="事業終期_通常",OR(フラグ管理用!AA186&lt;18,フラグ管理用!AA186&gt;29)),"error",IF(AND(フラグ管理用!AJ186="事業終期_R3基金・R4",フラグ管理用!AA186&lt;18),"error","")))</f>
        <v/>
      </c>
      <c r="BH186" s="211" t="str">
        <f>IF(C186="","",IF(VLOOKUP(Z186,―!$X$2:$Y$31,2,FALSE)&lt;=VLOOKUP(AA186,―!$X$2:$Y$31,2,FALSE),"","error"))</f>
        <v/>
      </c>
      <c r="BI186" s="211" t="str">
        <f t="shared" si="51"/>
        <v/>
      </c>
      <c r="BJ186" s="211" t="str">
        <f t="shared" si="54"/>
        <v/>
      </c>
      <c r="BK186" s="211" t="str">
        <f t="shared" si="52"/>
        <v/>
      </c>
      <c r="BL186" s="211" t="str">
        <f>IF(C186="","",IF(AND(フラグ管理用!AK186="予算区分_地単_通常",フラグ管理用!AF186&gt;4),"error",IF(AND(フラグ管理用!AK186="予算区分_地単_協力金等",フラグ管理用!AF186&gt;9),"error",IF(AND(フラグ管理用!AK186="予算区分_補助",フラグ管理用!AF186&lt;9),"error",""))))</f>
        <v/>
      </c>
      <c r="BM186" s="241" t="str">
        <f>フラグ管理用!AO186</f>
        <v/>
      </c>
    </row>
    <row r="187" spans="1:65" x14ac:dyDescent="0.15">
      <c r="A187" s="84">
        <v>166</v>
      </c>
      <c r="B187" s="285"/>
      <c r="C187" s="61"/>
      <c r="D187" s="61"/>
      <c r="E187" s="62"/>
      <c r="F187" s="146" t="str">
        <f>IF(C187="補",VLOOKUP(E187,'事業名一覧 '!$A$3:$C$55,3,FALSE),"")</f>
        <v/>
      </c>
      <c r="G187" s="63"/>
      <c r="H187" s="154"/>
      <c r="I187" s="63"/>
      <c r="J187" s="63"/>
      <c r="K187" s="63"/>
      <c r="L187" s="62"/>
      <c r="M187" s="99" t="str">
        <f t="shared" si="37"/>
        <v/>
      </c>
      <c r="N187" s="99" t="str">
        <f t="shared" si="53"/>
        <v/>
      </c>
      <c r="O187" s="65"/>
      <c r="P187" s="65"/>
      <c r="Q187" s="65"/>
      <c r="R187" s="65"/>
      <c r="S187" s="65"/>
      <c r="T187" s="65"/>
      <c r="U187" s="62"/>
      <c r="V187" s="63"/>
      <c r="W187" s="63"/>
      <c r="X187" s="63"/>
      <c r="Y187" s="61"/>
      <c r="Z187" s="61"/>
      <c r="AA187" s="61"/>
      <c r="AB187" s="230"/>
      <c r="AC187" s="230"/>
      <c r="AD187" s="62"/>
      <c r="AE187" s="62"/>
      <c r="AF187" s="301"/>
      <c r="AG187" s="165"/>
      <c r="AH187" s="274"/>
      <c r="AI187" s="226"/>
      <c r="AJ187" s="293" t="str">
        <f t="shared" si="38"/>
        <v/>
      </c>
      <c r="AK187" s="297" t="str">
        <f>IF(C187="","",IF(AND(フラグ管理用!B187=2,O187&gt;0),"error",IF(AND(フラグ管理用!B187=1,SUM(P187:R187)&gt;0),"error","")))</f>
        <v/>
      </c>
      <c r="AL187" s="289" t="str">
        <f t="shared" si="39"/>
        <v/>
      </c>
      <c r="AM187" s="235" t="str">
        <f t="shared" si="40"/>
        <v/>
      </c>
      <c r="AN187" s="211" t="str">
        <f>IF(C187="","",IF(フラグ管理用!AP187=1,"",IF(AND(フラグ管理用!C187=1,フラグ管理用!G187=1),"",IF(AND(フラグ管理用!C187=2,フラグ管理用!D187=1,フラグ管理用!G187=1),"",IF(AND(フラグ管理用!C187=2,フラグ管理用!D187=2),"","error")))))</f>
        <v/>
      </c>
      <c r="AO187" s="240" t="str">
        <f t="shared" si="41"/>
        <v/>
      </c>
      <c r="AP187" s="240" t="str">
        <f t="shared" si="42"/>
        <v/>
      </c>
      <c r="AQ187" s="240" t="str">
        <f>IF(C187="","",IF(AND(フラグ管理用!B187=1,フラグ管理用!I187&gt;0),"",IF(AND(フラグ管理用!B187=2,フラグ管理用!I187&gt;14),"","error")))</f>
        <v/>
      </c>
      <c r="AR187" s="240" t="str">
        <f>IF(C187="","",IF(PRODUCT(フラグ管理用!H187:J187)=0,"error",""))</f>
        <v/>
      </c>
      <c r="AS187" s="240" t="str">
        <f t="shared" si="43"/>
        <v/>
      </c>
      <c r="AT187" s="240" t="str">
        <f>IF(C187="","",IF(AND(フラグ管理用!G187=1,フラグ管理用!K187=1),"",IF(AND(フラグ管理用!G187=2,フラグ管理用!K187&gt;1),"","error")))</f>
        <v/>
      </c>
      <c r="AU187" s="240" t="str">
        <f>IF(C187="","",IF(AND(フラグ管理用!K187=10,ISBLANK(L187)=FALSE),"",IF(AND(フラグ管理用!K187&lt;10,ISBLANK(L187)=TRUE),"","error")))</f>
        <v/>
      </c>
      <c r="AV187" s="211" t="str">
        <f t="shared" si="44"/>
        <v/>
      </c>
      <c r="AW187" s="211" t="str">
        <f t="shared" si="45"/>
        <v/>
      </c>
      <c r="AX187" s="211" t="str">
        <f>IF(C187="","",IF(AND(フラグ管理用!D187=2,フラグ管理用!G187=1),IF(Q187&lt;&gt;0,"error",""),""))</f>
        <v/>
      </c>
      <c r="AY187" s="211" t="str">
        <f>IF(C187="","",IF(フラグ管理用!G187=2,IF(OR(O187&lt;&gt;0,P187&lt;&gt;0,R187&lt;&gt;0),"error",""),""))</f>
        <v/>
      </c>
      <c r="AZ187" s="211" t="str">
        <f t="shared" si="46"/>
        <v/>
      </c>
      <c r="BA187" s="211" t="str">
        <f t="shared" si="47"/>
        <v/>
      </c>
      <c r="BB187" s="211" t="str">
        <f t="shared" si="48"/>
        <v/>
      </c>
      <c r="BC187" s="211" t="str">
        <f>IF(C187="","",IF(フラグ管理用!Y187=2,IF(AND(フラグ管理用!C187=2,フラグ管理用!V187=1),"","error"),""))</f>
        <v/>
      </c>
      <c r="BD187" s="211" t="str">
        <f t="shared" si="49"/>
        <v/>
      </c>
      <c r="BE187" s="211" t="str">
        <f>IF(C187="","",IF(フラグ管理用!Z187=30,"error",IF(AND(フラグ管理用!AI187="事業始期_通常",フラグ管理用!Z187&lt;18),"error",IF(AND(フラグ管理用!AI187="事業始期_補助",フラグ管理用!Z187&lt;15),"error",""))))</f>
        <v/>
      </c>
      <c r="BF187" s="211" t="str">
        <f t="shared" si="50"/>
        <v/>
      </c>
      <c r="BG187" s="211" t="str">
        <f>IF(C187="","",IF(AND(フラグ管理用!AJ187="事業終期_通常",OR(フラグ管理用!AA187&lt;18,フラグ管理用!AA187&gt;29)),"error",IF(AND(フラグ管理用!AJ187="事業終期_R3基金・R4",フラグ管理用!AA187&lt;18),"error","")))</f>
        <v/>
      </c>
      <c r="BH187" s="211" t="str">
        <f>IF(C187="","",IF(VLOOKUP(Z187,―!$X$2:$Y$31,2,FALSE)&lt;=VLOOKUP(AA187,―!$X$2:$Y$31,2,FALSE),"","error"))</f>
        <v/>
      </c>
      <c r="BI187" s="211" t="str">
        <f t="shared" si="51"/>
        <v/>
      </c>
      <c r="BJ187" s="211" t="str">
        <f t="shared" si="54"/>
        <v/>
      </c>
      <c r="BK187" s="211" t="str">
        <f t="shared" si="52"/>
        <v/>
      </c>
      <c r="BL187" s="211" t="str">
        <f>IF(C187="","",IF(AND(フラグ管理用!AK187="予算区分_地単_通常",フラグ管理用!AF187&gt;4),"error",IF(AND(フラグ管理用!AK187="予算区分_地単_協力金等",フラグ管理用!AF187&gt;9),"error",IF(AND(フラグ管理用!AK187="予算区分_補助",フラグ管理用!AF187&lt;9),"error",""))))</f>
        <v/>
      </c>
      <c r="BM187" s="241" t="str">
        <f>フラグ管理用!AO187</f>
        <v/>
      </c>
    </row>
    <row r="188" spans="1:65" x14ac:dyDescent="0.15">
      <c r="A188" s="84">
        <v>167</v>
      </c>
      <c r="B188" s="285"/>
      <c r="C188" s="61"/>
      <c r="D188" s="61"/>
      <c r="E188" s="62"/>
      <c r="F188" s="146" t="str">
        <f>IF(C188="補",VLOOKUP(E188,'事業名一覧 '!$A$3:$C$55,3,FALSE),"")</f>
        <v/>
      </c>
      <c r="G188" s="63"/>
      <c r="H188" s="154"/>
      <c r="I188" s="63"/>
      <c r="J188" s="63"/>
      <c r="K188" s="63"/>
      <c r="L188" s="62"/>
      <c r="M188" s="99" t="str">
        <f t="shared" si="37"/>
        <v/>
      </c>
      <c r="N188" s="99" t="str">
        <f t="shared" si="53"/>
        <v/>
      </c>
      <c r="O188" s="65"/>
      <c r="P188" s="65"/>
      <c r="Q188" s="65"/>
      <c r="R188" s="65"/>
      <c r="S188" s="65"/>
      <c r="T188" s="65"/>
      <c r="U188" s="62"/>
      <c r="V188" s="63"/>
      <c r="W188" s="63"/>
      <c r="X188" s="63"/>
      <c r="Y188" s="61"/>
      <c r="Z188" s="61"/>
      <c r="AA188" s="61"/>
      <c r="AB188" s="230"/>
      <c r="AC188" s="230"/>
      <c r="AD188" s="62"/>
      <c r="AE188" s="62"/>
      <c r="AF188" s="301"/>
      <c r="AG188" s="165"/>
      <c r="AH188" s="274"/>
      <c r="AI188" s="226"/>
      <c r="AJ188" s="293" t="str">
        <f t="shared" si="38"/>
        <v/>
      </c>
      <c r="AK188" s="297" t="str">
        <f>IF(C188="","",IF(AND(フラグ管理用!B188=2,O188&gt;0),"error",IF(AND(フラグ管理用!B188=1,SUM(P188:R188)&gt;0),"error","")))</f>
        <v/>
      </c>
      <c r="AL188" s="289" t="str">
        <f t="shared" si="39"/>
        <v/>
      </c>
      <c r="AM188" s="235" t="str">
        <f t="shared" si="40"/>
        <v/>
      </c>
      <c r="AN188" s="211" t="str">
        <f>IF(C188="","",IF(フラグ管理用!AP188=1,"",IF(AND(フラグ管理用!C188=1,フラグ管理用!G188=1),"",IF(AND(フラグ管理用!C188=2,フラグ管理用!D188=1,フラグ管理用!G188=1),"",IF(AND(フラグ管理用!C188=2,フラグ管理用!D188=2),"","error")))))</f>
        <v/>
      </c>
      <c r="AO188" s="240" t="str">
        <f t="shared" si="41"/>
        <v/>
      </c>
      <c r="AP188" s="240" t="str">
        <f t="shared" si="42"/>
        <v/>
      </c>
      <c r="AQ188" s="240" t="str">
        <f>IF(C188="","",IF(AND(フラグ管理用!B188=1,フラグ管理用!I188&gt;0),"",IF(AND(フラグ管理用!B188=2,フラグ管理用!I188&gt;14),"","error")))</f>
        <v/>
      </c>
      <c r="AR188" s="240" t="str">
        <f>IF(C188="","",IF(PRODUCT(フラグ管理用!H188:J188)=0,"error",""))</f>
        <v/>
      </c>
      <c r="AS188" s="240" t="str">
        <f t="shared" si="43"/>
        <v/>
      </c>
      <c r="AT188" s="240" t="str">
        <f>IF(C188="","",IF(AND(フラグ管理用!G188=1,フラグ管理用!K188=1),"",IF(AND(フラグ管理用!G188=2,フラグ管理用!K188&gt;1),"","error")))</f>
        <v/>
      </c>
      <c r="AU188" s="240" t="str">
        <f>IF(C188="","",IF(AND(フラグ管理用!K188=10,ISBLANK(L188)=FALSE),"",IF(AND(フラグ管理用!K188&lt;10,ISBLANK(L188)=TRUE),"","error")))</f>
        <v/>
      </c>
      <c r="AV188" s="211" t="str">
        <f t="shared" si="44"/>
        <v/>
      </c>
      <c r="AW188" s="211" t="str">
        <f t="shared" si="45"/>
        <v/>
      </c>
      <c r="AX188" s="211" t="str">
        <f>IF(C188="","",IF(AND(フラグ管理用!D188=2,フラグ管理用!G188=1),IF(Q188&lt;&gt;0,"error",""),""))</f>
        <v/>
      </c>
      <c r="AY188" s="211" t="str">
        <f>IF(C188="","",IF(フラグ管理用!G188=2,IF(OR(O188&lt;&gt;0,P188&lt;&gt;0,R188&lt;&gt;0),"error",""),""))</f>
        <v/>
      </c>
      <c r="AZ188" s="211" t="str">
        <f t="shared" si="46"/>
        <v/>
      </c>
      <c r="BA188" s="211" t="str">
        <f t="shared" si="47"/>
        <v/>
      </c>
      <c r="BB188" s="211" t="str">
        <f t="shared" si="48"/>
        <v/>
      </c>
      <c r="BC188" s="211" t="str">
        <f>IF(C188="","",IF(フラグ管理用!Y188=2,IF(AND(フラグ管理用!C188=2,フラグ管理用!V188=1),"","error"),""))</f>
        <v/>
      </c>
      <c r="BD188" s="211" t="str">
        <f t="shared" si="49"/>
        <v/>
      </c>
      <c r="BE188" s="211" t="str">
        <f>IF(C188="","",IF(フラグ管理用!Z188=30,"error",IF(AND(フラグ管理用!AI188="事業始期_通常",フラグ管理用!Z188&lt;18),"error",IF(AND(フラグ管理用!AI188="事業始期_補助",フラグ管理用!Z188&lt;15),"error",""))))</f>
        <v/>
      </c>
      <c r="BF188" s="211" t="str">
        <f t="shared" si="50"/>
        <v/>
      </c>
      <c r="BG188" s="211" t="str">
        <f>IF(C188="","",IF(AND(フラグ管理用!AJ188="事業終期_通常",OR(フラグ管理用!AA188&lt;18,フラグ管理用!AA188&gt;29)),"error",IF(AND(フラグ管理用!AJ188="事業終期_R3基金・R4",フラグ管理用!AA188&lt;18),"error","")))</f>
        <v/>
      </c>
      <c r="BH188" s="211" t="str">
        <f>IF(C188="","",IF(VLOOKUP(Z188,―!$X$2:$Y$31,2,FALSE)&lt;=VLOOKUP(AA188,―!$X$2:$Y$31,2,FALSE),"","error"))</f>
        <v/>
      </c>
      <c r="BI188" s="211" t="str">
        <f t="shared" si="51"/>
        <v/>
      </c>
      <c r="BJ188" s="211" t="str">
        <f t="shared" si="54"/>
        <v/>
      </c>
      <c r="BK188" s="211" t="str">
        <f t="shared" si="52"/>
        <v/>
      </c>
      <c r="BL188" s="211" t="str">
        <f>IF(C188="","",IF(AND(フラグ管理用!AK188="予算区分_地単_通常",フラグ管理用!AF188&gt;4),"error",IF(AND(フラグ管理用!AK188="予算区分_地単_協力金等",フラグ管理用!AF188&gt;9),"error",IF(AND(フラグ管理用!AK188="予算区分_補助",フラグ管理用!AF188&lt;9),"error",""))))</f>
        <v/>
      </c>
      <c r="BM188" s="241" t="str">
        <f>フラグ管理用!AO188</f>
        <v/>
      </c>
    </row>
    <row r="189" spans="1:65" x14ac:dyDescent="0.15">
      <c r="A189" s="84">
        <v>168</v>
      </c>
      <c r="B189" s="285"/>
      <c r="C189" s="61"/>
      <c r="D189" s="61"/>
      <c r="E189" s="62"/>
      <c r="F189" s="146" t="str">
        <f>IF(C189="補",VLOOKUP(E189,'事業名一覧 '!$A$3:$C$55,3,FALSE),"")</f>
        <v/>
      </c>
      <c r="G189" s="63"/>
      <c r="H189" s="154"/>
      <c r="I189" s="63"/>
      <c r="J189" s="63"/>
      <c r="K189" s="63"/>
      <c r="L189" s="62"/>
      <c r="M189" s="99" t="str">
        <f t="shared" si="37"/>
        <v/>
      </c>
      <c r="N189" s="99" t="str">
        <f t="shared" si="53"/>
        <v/>
      </c>
      <c r="O189" s="65"/>
      <c r="P189" s="65"/>
      <c r="Q189" s="65"/>
      <c r="R189" s="65"/>
      <c r="S189" s="65"/>
      <c r="T189" s="65"/>
      <c r="U189" s="62"/>
      <c r="V189" s="63"/>
      <c r="W189" s="63"/>
      <c r="X189" s="63"/>
      <c r="Y189" s="61"/>
      <c r="Z189" s="61"/>
      <c r="AA189" s="61"/>
      <c r="AB189" s="230"/>
      <c r="AC189" s="230"/>
      <c r="AD189" s="62"/>
      <c r="AE189" s="62"/>
      <c r="AF189" s="301"/>
      <c r="AG189" s="165"/>
      <c r="AH189" s="274"/>
      <c r="AI189" s="226"/>
      <c r="AJ189" s="293" t="str">
        <f t="shared" si="38"/>
        <v/>
      </c>
      <c r="AK189" s="297" t="str">
        <f>IF(C189="","",IF(AND(フラグ管理用!B189=2,O189&gt;0),"error",IF(AND(フラグ管理用!B189=1,SUM(P189:R189)&gt;0),"error","")))</f>
        <v/>
      </c>
      <c r="AL189" s="289" t="str">
        <f t="shared" si="39"/>
        <v/>
      </c>
      <c r="AM189" s="235" t="str">
        <f t="shared" si="40"/>
        <v/>
      </c>
      <c r="AN189" s="211" t="str">
        <f>IF(C189="","",IF(フラグ管理用!AP189=1,"",IF(AND(フラグ管理用!C189=1,フラグ管理用!G189=1),"",IF(AND(フラグ管理用!C189=2,フラグ管理用!D189=1,フラグ管理用!G189=1),"",IF(AND(フラグ管理用!C189=2,フラグ管理用!D189=2),"","error")))))</f>
        <v/>
      </c>
      <c r="AO189" s="240" t="str">
        <f t="shared" si="41"/>
        <v/>
      </c>
      <c r="AP189" s="240" t="str">
        <f t="shared" si="42"/>
        <v/>
      </c>
      <c r="AQ189" s="240" t="str">
        <f>IF(C189="","",IF(AND(フラグ管理用!B189=1,フラグ管理用!I189&gt;0),"",IF(AND(フラグ管理用!B189=2,フラグ管理用!I189&gt;14),"","error")))</f>
        <v/>
      </c>
      <c r="AR189" s="240" t="str">
        <f>IF(C189="","",IF(PRODUCT(フラグ管理用!H189:J189)=0,"error",""))</f>
        <v/>
      </c>
      <c r="AS189" s="240" t="str">
        <f t="shared" si="43"/>
        <v/>
      </c>
      <c r="AT189" s="240" t="str">
        <f>IF(C189="","",IF(AND(フラグ管理用!G189=1,フラグ管理用!K189=1),"",IF(AND(フラグ管理用!G189=2,フラグ管理用!K189&gt;1),"","error")))</f>
        <v/>
      </c>
      <c r="AU189" s="240" t="str">
        <f>IF(C189="","",IF(AND(フラグ管理用!K189=10,ISBLANK(L189)=FALSE),"",IF(AND(フラグ管理用!K189&lt;10,ISBLANK(L189)=TRUE),"","error")))</f>
        <v/>
      </c>
      <c r="AV189" s="211" t="str">
        <f t="shared" si="44"/>
        <v/>
      </c>
      <c r="AW189" s="211" t="str">
        <f t="shared" si="45"/>
        <v/>
      </c>
      <c r="AX189" s="211" t="str">
        <f>IF(C189="","",IF(AND(フラグ管理用!D189=2,フラグ管理用!G189=1),IF(Q189&lt;&gt;0,"error",""),""))</f>
        <v/>
      </c>
      <c r="AY189" s="211" t="str">
        <f>IF(C189="","",IF(フラグ管理用!G189=2,IF(OR(O189&lt;&gt;0,P189&lt;&gt;0,R189&lt;&gt;0),"error",""),""))</f>
        <v/>
      </c>
      <c r="AZ189" s="211" t="str">
        <f t="shared" si="46"/>
        <v/>
      </c>
      <c r="BA189" s="211" t="str">
        <f t="shared" si="47"/>
        <v/>
      </c>
      <c r="BB189" s="211" t="str">
        <f t="shared" si="48"/>
        <v/>
      </c>
      <c r="BC189" s="211" t="str">
        <f>IF(C189="","",IF(フラグ管理用!Y189=2,IF(AND(フラグ管理用!C189=2,フラグ管理用!V189=1),"","error"),""))</f>
        <v/>
      </c>
      <c r="BD189" s="211" t="str">
        <f t="shared" si="49"/>
        <v/>
      </c>
      <c r="BE189" s="211" t="str">
        <f>IF(C189="","",IF(フラグ管理用!Z189=30,"error",IF(AND(フラグ管理用!AI189="事業始期_通常",フラグ管理用!Z189&lt;18),"error",IF(AND(フラグ管理用!AI189="事業始期_補助",フラグ管理用!Z189&lt;15),"error",""))))</f>
        <v/>
      </c>
      <c r="BF189" s="211" t="str">
        <f t="shared" si="50"/>
        <v/>
      </c>
      <c r="BG189" s="211" t="str">
        <f>IF(C189="","",IF(AND(フラグ管理用!AJ189="事業終期_通常",OR(フラグ管理用!AA189&lt;18,フラグ管理用!AA189&gt;29)),"error",IF(AND(フラグ管理用!AJ189="事業終期_R3基金・R4",フラグ管理用!AA189&lt;18),"error","")))</f>
        <v/>
      </c>
      <c r="BH189" s="211" t="str">
        <f>IF(C189="","",IF(VLOOKUP(Z189,―!$X$2:$Y$31,2,FALSE)&lt;=VLOOKUP(AA189,―!$X$2:$Y$31,2,FALSE),"","error"))</f>
        <v/>
      </c>
      <c r="BI189" s="211" t="str">
        <f t="shared" si="51"/>
        <v/>
      </c>
      <c r="BJ189" s="211" t="str">
        <f t="shared" si="54"/>
        <v/>
      </c>
      <c r="BK189" s="211" t="str">
        <f t="shared" si="52"/>
        <v/>
      </c>
      <c r="BL189" s="211" t="str">
        <f>IF(C189="","",IF(AND(フラグ管理用!AK189="予算区分_地単_通常",フラグ管理用!AF189&gt;4),"error",IF(AND(フラグ管理用!AK189="予算区分_地単_協力金等",フラグ管理用!AF189&gt;9),"error",IF(AND(フラグ管理用!AK189="予算区分_補助",フラグ管理用!AF189&lt;9),"error",""))))</f>
        <v/>
      </c>
      <c r="BM189" s="241" t="str">
        <f>フラグ管理用!AO189</f>
        <v/>
      </c>
    </row>
    <row r="190" spans="1:65" x14ac:dyDescent="0.15">
      <c r="A190" s="84">
        <v>169</v>
      </c>
      <c r="B190" s="285"/>
      <c r="C190" s="61"/>
      <c r="D190" s="61"/>
      <c r="E190" s="62"/>
      <c r="F190" s="146" t="str">
        <f>IF(C190="補",VLOOKUP(E190,'事業名一覧 '!$A$3:$C$55,3,FALSE),"")</f>
        <v/>
      </c>
      <c r="G190" s="63"/>
      <c r="H190" s="154"/>
      <c r="I190" s="63"/>
      <c r="J190" s="63"/>
      <c r="K190" s="63"/>
      <c r="L190" s="62"/>
      <c r="M190" s="99" t="str">
        <f t="shared" si="37"/>
        <v/>
      </c>
      <c r="N190" s="99" t="str">
        <f t="shared" si="53"/>
        <v/>
      </c>
      <c r="O190" s="65"/>
      <c r="P190" s="65"/>
      <c r="Q190" s="65"/>
      <c r="R190" s="65"/>
      <c r="S190" s="65"/>
      <c r="T190" s="65"/>
      <c r="U190" s="62"/>
      <c r="V190" s="63"/>
      <c r="W190" s="63"/>
      <c r="X190" s="63"/>
      <c r="Y190" s="61"/>
      <c r="Z190" s="61"/>
      <c r="AA190" s="61"/>
      <c r="AB190" s="230"/>
      <c r="AC190" s="230"/>
      <c r="AD190" s="62"/>
      <c r="AE190" s="62"/>
      <c r="AF190" s="301"/>
      <c r="AG190" s="165"/>
      <c r="AH190" s="274"/>
      <c r="AI190" s="226"/>
      <c r="AJ190" s="293" t="str">
        <f t="shared" si="38"/>
        <v/>
      </c>
      <c r="AK190" s="297" t="str">
        <f>IF(C190="","",IF(AND(フラグ管理用!B190=2,O190&gt;0),"error",IF(AND(フラグ管理用!B190=1,SUM(P190:R190)&gt;0),"error","")))</f>
        <v/>
      </c>
      <c r="AL190" s="289" t="str">
        <f t="shared" si="39"/>
        <v/>
      </c>
      <c r="AM190" s="235" t="str">
        <f t="shared" si="40"/>
        <v/>
      </c>
      <c r="AN190" s="211" t="str">
        <f>IF(C190="","",IF(フラグ管理用!AP190=1,"",IF(AND(フラグ管理用!C190=1,フラグ管理用!G190=1),"",IF(AND(フラグ管理用!C190=2,フラグ管理用!D190=1,フラグ管理用!G190=1),"",IF(AND(フラグ管理用!C190=2,フラグ管理用!D190=2),"","error")))))</f>
        <v/>
      </c>
      <c r="AO190" s="240" t="str">
        <f t="shared" si="41"/>
        <v/>
      </c>
      <c r="AP190" s="240" t="str">
        <f t="shared" si="42"/>
        <v/>
      </c>
      <c r="AQ190" s="240" t="str">
        <f>IF(C190="","",IF(AND(フラグ管理用!B190=1,フラグ管理用!I190&gt;0),"",IF(AND(フラグ管理用!B190=2,フラグ管理用!I190&gt;14),"","error")))</f>
        <v/>
      </c>
      <c r="AR190" s="240" t="str">
        <f>IF(C190="","",IF(PRODUCT(フラグ管理用!H190:J190)=0,"error",""))</f>
        <v/>
      </c>
      <c r="AS190" s="240" t="str">
        <f t="shared" si="43"/>
        <v/>
      </c>
      <c r="AT190" s="240" t="str">
        <f>IF(C190="","",IF(AND(フラグ管理用!G190=1,フラグ管理用!K190=1),"",IF(AND(フラグ管理用!G190=2,フラグ管理用!K190&gt;1),"","error")))</f>
        <v/>
      </c>
      <c r="AU190" s="240" t="str">
        <f>IF(C190="","",IF(AND(フラグ管理用!K190=10,ISBLANK(L190)=FALSE),"",IF(AND(フラグ管理用!K190&lt;10,ISBLANK(L190)=TRUE),"","error")))</f>
        <v/>
      </c>
      <c r="AV190" s="211" t="str">
        <f t="shared" si="44"/>
        <v/>
      </c>
      <c r="AW190" s="211" t="str">
        <f t="shared" si="45"/>
        <v/>
      </c>
      <c r="AX190" s="211" t="str">
        <f>IF(C190="","",IF(AND(フラグ管理用!D190=2,フラグ管理用!G190=1),IF(Q190&lt;&gt;0,"error",""),""))</f>
        <v/>
      </c>
      <c r="AY190" s="211" t="str">
        <f>IF(C190="","",IF(フラグ管理用!G190=2,IF(OR(O190&lt;&gt;0,P190&lt;&gt;0,R190&lt;&gt;0),"error",""),""))</f>
        <v/>
      </c>
      <c r="AZ190" s="211" t="str">
        <f t="shared" si="46"/>
        <v/>
      </c>
      <c r="BA190" s="211" t="str">
        <f t="shared" si="47"/>
        <v/>
      </c>
      <c r="BB190" s="211" t="str">
        <f t="shared" si="48"/>
        <v/>
      </c>
      <c r="BC190" s="211" t="str">
        <f>IF(C190="","",IF(フラグ管理用!Y190=2,IF(AND(フラグ管理用!C190=2,フラグ管理用!V190=1),"","error"),""))</f>
        <v/>
      </c>
      <c r="BD190" s="211" t="str">
        <f t="shared" si="49"/>
        <v/>
      </c>
      <c r="BE190" s="211" t="str">
        <f>IF(C190="","",IF(フラグ管理用!Z190=30,"error",IF(AND(フラグ管理用!AI190="事業始期_通常",フラグ管理用!Z190&lt;18),"error",IF(AND(フラグ管理用!AI190="事業始期_補助",フラグ管理用!Z190&lt;15),"error",""))))</f>
        <v/>
      </c>
      <c r="BF190" s="211" t="str">
        <f t="shared" si="50"/>
        <v/>
      </c>
      <c r="BG190" s="211" t="str">
        <f>IF(C190="","",IF(AND(フラグ管理用!AJ190="事業終期_通常",OR(フラグ管理用!AA190&lt;18,フラグ管理用!AA190&gt;29)),"error",IF(AND(フラグ管理用!AJ190="事業終期_R3基金・R4",フラグ管理用!AA190&lt;18),"error","")))</f>
        <v/>
      </c>
      <c r="BH190" s="211" t="str">
        <f>IF(C190="","",IF(VLOOKUP(Z190,―!$X$2:$Y$31,2,FALSE)&lt;=VLOOKUP(AA190,―!$X$2:$Y$31,2,FALSE),"","error"))</f>
        <v/>
      </c>
      <c r="BI190" s="211" t="str">
        <f t="shared" si="51"/>
        <v/>
      </c>
      <c r="BJ190" s="211" t="str">
        <f t="shared" si="54"/>
        <v/>
      </c>
      <c r="BK190" s="211" t="str">
        <f t="shared" si="52"/>
        <v/>
      </c>
      <c r="BL190" s="211" t="str">
        <f>IF(C190="","",IF(AND(フラグ管理用!AK190="予算区分_地単_通常",フラグ管理用!AF190&gt;4),"error",IF(AND(フラグ管理用!AK190="予算区分_地単_協力金等",フラグ管理用!AF190&gt;9),"error",IF(AND(フラグ管理用!AK190="予算区分_補助",フラグ管理用!AF190&lt;9),"error",""))))</f>
        <v/>
      </c>
      <c r="BM190" s="241" t="str">
        <f>フラグ管理用!AO190</f>
        <v/>
      </c>
    </row>
    <row r="191" spans="1:65" x14ac:dyDescent="0.15">
      <c r="A191" s="84">
        <v>170</v>
      </c>
      <c r="B191" s="285"/>
      <c r="C191" s="61"/>
      <c r="D191" s="61"/>
      <c r="E191" s="62"/>
      <c r="F191" s="146" t="str">
        <f>IF(C191="補",VLOOKUP(E191,'事業名一覧 '!$A$3:$C$55,3,FALSE),"")</f>
        <v/>
      </c>
      <c r="G191" s="63"/>
      <c r="H191" s="154"/>
      <c r="I191" s="63"/>
      <c r="J191" s="63"/>
      <c r="K191" s="63"/>
      <c r="L191" s="62"/>
      <c r="M191" s="99" t="str">
        <f t="shared" si="37"/>
        <v/>
      </c>
      <c r="N191" s="99" t="str">
        <f t="shared" si="53"/>
        <v/>
      </c>
      <c r="O191" s="65"/>
      <c r="P191" s="65"/>
      <c r="Q191" s="65"/>
      <c r="R191" s="65"/>
      <c r="S191" s="65"/>
      <c r="T191" s="65"/>
      <c r="U191" s="62"/>
      <c r="V191" s="63"/>
      <c r="W191" s="63"/>
      <c r="X191" s="63"/>
      <c r="Y191" s="61"/>
      <c r="Z191" s="61"/>
      <c r="AA191" s="61"/>
      <c r="AB191" s="230"/>
      <c r="AC191" s="230"/>
      <c r="AD191" s="62"/>
      <c r="AE191" s="62"/>
      <c r="AF191" s="301"/>
      <c r="AG191" s="165"/>
      <c r="AH191" s="274"/>
      <c r="AI191" s="226"/>
      <c r="AJ191" s="293" t="str">
        <f t="shared" si="38"/>
        <v/>
      </c>
      <c r="AK191" s="297" t="str">
        <f>IF(C191="","",IF(AND(フラグ管理用!B191=2,O191&gt;0),"error",IF(AND(フラグ管理用!B191=1,SUM(P191:R191)&gt;0),"error","")))</f>
        <v/>
      </c>
      <c r="AL191" s="289" t="str">
        <f t="shared" si="39"/>
        <v/>
      </c>
      <c r="AM191" s="235" t="str">
        <f t="shared" si="40"/>
        <v/>
      </c>
      <c r="AN191" s="211" t="str">
        <f>IF(C191="","",IF(フラグ管理用!AP191=1,"",IF(AND(フラグ管理用!C191=1,フラグ管理用!G191=1),"",IF(AND(フラグ管理用!C191=2,フラグ管理用!D191=1,フラグ管理用!G191=1),"",IF(AND(フラグ管理用!C191=2,フラグ管理用!D191=2),"","error")))))</f>
        <v/>
      </c>
      <c r="AO191" s="240" t="str">
        <f t="shared" si="41"/>
        <v/>
      </c>
      <c r="AP191" s="240" t="str">
        <f t="shared" si="42"/>
        <v/>
      </c>
      <c r="AQ191" s="240" t="str">
        <f>IF(C191="","",IF(AND(フラグ管理用!B191=1,フラグ管理用!I191&gt;0),"",IF(AND(フラグ管理用!B191=2,フラグ管理用!I191&gt;14),"","error")))</f>
        <v/>
      </c>
      <c r="AR191" s="240" t="str">
        <f>IF(C191="","",IF(PRODUCT(フラグ管理用!H191:J191)=0,"error",""))</f>
        <v/>
      </c>
      <c r="AS191" s="240" t="str">
        <f t="shared" si="43"/>
        <v/>
      </c>
      <c r="AT191" s="240" t="str">
        <f>IF(C191="","",IF(AND(フラグ管理用!G191=1,フラグ管理用!K191=1),"",IF(AND(フラグ管理用!G191=2,フラグ管理用!K191&gt;1),"","error")))</f>
        <v/>
      </c>
      <c r="AU191" s="240" t="str">
        <f>IF(C191="","",IF(AND(フラグ管理用!K191=10,ISBLANK(L191)=FALSE),"",IF(AND(フラグ管理用!K191&lt;10,ISBLANK(L191)=TRUE),"","error")))</f>
        <v/>
      </c>
      <c r="AV191" s="211" t="str">
        <f t="shared" si="44"/>
        <v/>
      </c>
      <c r="AW191" s="211" t="str">
        <f t="shared" si="45"/>
        <v/>
      </c>
      <c r="AX191" s="211" t="str">
        <f>IF(C191="","",IF(AND(フラグ管理用!D191=2,フラグ管理用!G191=1),IF(Q191&lt;&gt;0,"error",""),""))</f>
        <v/>
      </c>
      <c r="AY191" s="211" t="str">
        <f>IF(C191="","",IF(フラグ管理用!G191=2,IF(OR(O191&lt;&gt;0,P191&lt;&gt;0,R191&lt;&gt;0),"error",""),""))</f>
        <v/>
      </c>
      <c r="AZ191" s="211" t="str">
        <f t="shared" si="46"/>
        <v/>
      </c>
      <c r="BA191" s="211" t="str">
        <f t="shared" si="47"/>
        <v/>
      </c>
      <c r="BB191" s="211" t="str">
        <f t="shared" si="48"/>
        <v/>
      </c>
      <c r="BC191" s="211" t="str">
        <f>IF(C191="","",IF(フラグ管理用!Y191=2,IF(AND(フラグ管理用!C191=2,フラグ管理用!V191=1),"","error"),""))</f>
        <v/>
      </c>
      <c r="BD191" s="211" t="str">
        <f t="shared" si="49"/>
        <v/>
      </c>
      <c r="BE191" s="211" t="str">
        <f>IF(C191="","",IF(フラグ管理用!Z191=30,"error",IF(AND(フラグ管理用!AI191="事業始期_通常",フラグ管理用!Z191&lt;18),"error",IF(AND(フラグ管理用!AI191="事業始期_補助",フラグ管理用!Z191&lt;15),"error",""))))</f>
        <v/>
      </c>
      <c r="BF191" s="211" t="str">
        <f t="shared" si="50"/>
        <v/>
      </c>
      <c r="BG191" s="211" t="str">
        <f>IF(C191="","",IF(AND(フラグ管理用!AJ191="事業終期_通常",OR(フラグ管理用!AA191&lt;18,フラグ管理用!AA191&gt;29)),"error",IF(AND(フラグ管理用!AJ191="事業終期_R3基金・R4",フラグ管理用!AA191&lt;18),"error","")))</f>
        <v/>
      </c>
      <c r="BH191" s="211" t="str">
        <f>IF(C191="","",IF(VLOOKUP(Z191,―!$X$2:$Y$31,2,FALSE)&lt;=VLOOKUP(AA191,―!$X$2:$Y$31,2,FALSE),"","error"))</f>
        <v/>
      </c>
      <c r="BI191" s="211" t="str">
        <f t="shared" si="51"/>
        <v/>
      </c>
      <c r="BJ191" s="211" t="str">
        <f t="shared" si="54"/>
        <v/>
      </c>
      <c r="BK191" s="211" t="str">
        <f t="shared" si="52"/>
        <v/>
      </c>
      <c r="BL191" s="211" t="str">
        <f>IF(C191="","",IF(AND(フラグ管理用!AK191="予算区分_地単_通常",フラグ管理用!AF191&gt;4),"error",IF(AND(フラグ管理用!AK191="予算区分_地単_協力金等",フラグ管理用!AF191&gt;9),"error",IF(AND(フラグ管理用!AK191="予算区分_補助",フラグ管理用!AF191&lt;9),"error",""))))</f>
        <v/>
      </c>
      <c r="BM191" s="241" t="str">
        <f>フラグ管理用!AO191</f>
        <v/>
      </c>
    </row>
    <row r="192" spans="1:65" x14ac:dyDescent="0.15">
      <c r="A192" s="84">
        <v>171</v>
      </c>
      <c r="B192" s="285"/>
      <c r="C192" s="61"/>
      <c r="D192" s="61"/>
      <c r="E192" s="62"/>
      <c r="F192" s="146" t="str">
        <f>IF(C192="補",VLOOKUP(E192,'事業名一覧 '!$A$3:$C$55,3,FALSE),"")</f>
        <v/>
      </c>
      <c r="G192" s="63"/>
      <c r="H192" s="154"/>
      <c r="I192" s="63"/>
      <c r="J192" s="63"/>
      <c r="K192" s="63"/>
      <c r="L192" s="62"/>
      <c r="M192" s="99" t="str">
        <f t="shared" si="37"/>
        <v/>
      </c>
      <c r="N192" s="99" t="str">
        <f t="shared" si="53"/>
        <v/>
      </c>
      <c r="O192" s="65"/>
      <c r="P192" s="65"/>
      <c r="Q192" s="65"/>
      <c r="R192" s="65"/>
      <c r="S192" s="65"/>
      <c r="T192" s="65"/>
      <c r="U192" s="62"/>
      <c r="V192" s="63"/>
      <c r="W192" s="63"/>
      <c r="X192" s="63"/>
      <c r="Y192" s="61"/>
      <c r="Z192" s="61"/>
      <c r="AA192" s="61"/>
      <c r="AB192" s="230"/>
      <c r="AC192" s="230"/>
      <c r="AD192" s="62"/>
      <c r="AE192" s="62"/>
      <c r="AF192" s="301"/>
      <c r="AG192" s="165"/>
      <c r="AH192" s="274"/>
      <c r="AI192" s="226"/>
      <c r="AJ192" s="293" t="str">
        <f t="shared" si="38"/>
        <v/>
      </c>
      <c r="AK192" s="297" t="str">
        <f>IF(C192="","",IF(AND(フラグ管理用!B192=2,O192&gt;0),"error",IF(AND(フラグ管理用!B192=1,SUM(P192:R192)&gt;0),"error","")))</f>
        <v/>
      </c>
      <c r="AL192" s="289" t="str">
        <f t="shared" si="39"/>
        <v/>
      </c>
      <c r="AM192" s="235" t="str">
        <f t="shared" si="40"/>
        <v/>
      </c>
      <c r="AN192" s="211" t="str">
        <f>IF(C192="","",IF(フラグ管理用!AP192=1,"",IF(AND(フラグ管理用!C192=1,フラグ管理用!G192=1),"",IF(AND(フラグ管理用!C192=2,フラグ管理用!D192=1,フラグ管理用!G192=1),"",IF(AND(フラグ管理用!C192=2,フラグ管理用!D192=2),"","error")))))</f>
        <v/>
      </c>
      <c r="AO192" s="240" t="str">
        <f t="shared" si="41"/>
        <v/>
      </c>
      <c r="AP192" s="240" t="str">
        <f t="shared" si="42"/>
        <v/>
      </c>
      <c r="AQ192" s="240" t="str">
        <f>IF(C192="","",IF(AND(フラグ管理用!B192=1,フラグ管理用!I192&gt;0),"",IF(AND(フラグ管理用!B192=2,フラグ管理用!I192&gt;14),"","error")))</f>
        <v/>
      </c>
      <c r="AR192" s="240" t="str">
        <f>IF(C192="","",IF(PRODUCT(フラグ管理用!H192:J192)=0,"error",""))</f>
        <v/>
      </c>
      <c r="AS192" s="240" t="str">
        <f t="shared" si="43"/>
        <v/>
      </c>
      <c r="AT192" s="240" t="str">
        <f>IF(C192="","",IF(AND(フラグ管理用!G192=1,フラグ管理用!K192=1),"",IF(AND(フラグ管理用!G192=2,フラグ管理用!K192&gt;1),"","error")))</f>
        <v/>
      </c>
      <c r="AU192" s="240" t="str">
        <f>IF(C192="","",IF(AND(フラグ管理用!K192=10,ISBLANK(L192)=FALSE),"",IF(AND(フラグ管理用!K192&lt;10,ISBLANK(L192)=TRUE),"","error")))</f>
        <v/>
      </c>
      <c r="AV192" s="211" t="str">
        <f t="shared" si="44"/>
        <v/>
      </c>
      <c r="AW192" s="211" t="str">
        <f t="shared" si="45"/>
        <v/>
      </c>
      <c r="AX192" s="211" t="str">
        <f>IF(C192="","",IF(AND(フラグ管理用!D192=2,フラグ管理用!G192=1),IF(Q192&lt;&gt;0,"error",""),""))</f>
        <v/>
      </c>
      <c r="AY192" s="211" t="str">
        <f>IF(C192="","",IF(フラグ管理用!G192=2,IF(OR(O192&lt;&gt;0,P192&lt;&gt;0,R192&lt;&gt;0),"error",""),""))</f>
        <v/>
      </c>
      <c r="AZ192" s="211" t="str">
        <f t="shared" si="46"/>
        <v/>
      </c>
      <c r="BA192" s="211" t="str">
        <f t="shared" si="47"/>
        <v/>
      </c>
      <c r="BB192" s="211" t="str">
        <f t="shared" si="48"/>
        <v/>
      </c>
      <c r="BC192" s="211" t="str">
        <f>IF(C192="","",IF(フラグ管理用!Y192=2,IF(AND(フラグ管理用!C192=2,フラグ管理用!V192=1),"","error"),""))</f>
        <v/>
      </c>
      <c r="BD192" s="211" t="str">
        <f t="shared" si="49"/>
        <v/>
      </c>
      <c r="BE192" s="211" t="str">
        <f>IF(C192="","",IF(フラグ管理用!Z192=30,"error",IF(AND(フラグ管理用!AI192="事業始期_通常",フラグ管理用!Z192&lt;18),"error",IF(AND(フラグ管理用!AI192="事業始期_補助",フラグ管理用!Z192&lt;15),"error",""))))</f>
        <v/>
      </c>
      <c r="BF192" s="211" t="str">
        <f t="shared" si="50"/>
        <v/>
      </c>
      <c r="BG192" s="211" t="str">
        <f>IF(C192="","",IF(AND(フラグ管理用!AJ192="事業終期_通常",OR(フラグ管理用!AA192&lt;18,フラグ管理用!AA192&gt;29)),"error",IF(AND(フラグ管理用!AJ192="事業終期_R3基金・R4",フラグ管理用!AA192&lt;18),"error","")))</f>
        <v/>
      </c>
      <c r="BH192" s="211" t="str">
        <f>IF(C192="","",IF(VLOOKUP(Z192,―!$X$2:$Y$31,2,FALSE)&lt;=VLOOKUP(AA192,―!$X$2:$Y$31,2,FALSE),"","error"))</f>
        <v/>
      </c>
      <c r="BI192" s="211" t="str">
        <f t="shared" si="51"/>
        <v/>
      </c>
      <c r="BJ192" s="211" t="str">
        <f t="shared" si="54"/>
        <v/>
      </c>
      <c r="BK192" s="211" t="str">
        <f t="shared" si="52"/>
        <v/>
      </c>
      <c r="BL192" s="211" t="str">
        <f>IF(C192="","",IF(AND(フラグ管理用!AK192="予算区分_地単_通常",フラグ管理用!AF192&gt;4),"error",IF(AND(フラグ管理用!AK192="予算区分_地単_協力金等",フラグ管理用!AF192&gt;9),"error",IF(AND(フラグ管理用!AK192="予算区分_補助",フラグ管理用!AF192&lt;9),"error",""))))</f>
        <v/>
      </c>
      <c r="BM192" s="241" t="str">
        <f>フラグ管理用!AO192</f>
        <v/>
      </c>
    </row>
    <row r="193" spans="1:65" x14ac:dyDescent="0.15">
      <c r="A193" s="84">
        <v>172</v>
      </c>
      <c r="B193" s="285"/>
      <c r="C193" s="61"/>
      <c r="D193" s="61"/>
      <c r="E193" s="62"/>
      <c r="F193" s="146" t="str">
        <f>IF(C193="補",VLOOKUP(E193,'事業名一覧 '!$A$3:$C$55,3,FALSE),"")</f>
        <v/>
      </c>
      <c r="G193" s="63"/>
      <c r="H193" s="154"/>
      <c r="I193" s="63"/>
      <c r="J193" s="63"/>
      <c r="K193" s="63"/>
      <c r="L193" s="62"/>
      <c r="M193" s="99" t="str">
        <f t="shared" si="37"/>
        <v/>
      </c>
      <c r="N193" s="99" t="str">
        <f t="shared" si="53"/>
        <v/>
      </c>
      <c r="O193" s="65"/>
      <c r="P193" s="65"/>
      <c r="Q193" s="65"/>
      <c r="R193" s="65"/>
      <c r="S193" s="65"/>
      <c r="T193" s="65"/>
      <c r="U193" s="62"/>
      <c r="V193" s="63"/>
      <c r="W193" s="63"/>
      <c r="X193" s="63"/>
      <c r="Y193" s="61"/>
      <c r="Z193" s="61"/>
      <c r="AA193" s="61"/>
      <c r="AB193" s="230"/>
      <c r="AC193" s="230"/>
      <c r="AD193" s="62"/>
      <c r="AE193" s="62"/>
      <c r="AF193" s="301"/>
      <c r="AG193" s="165"/>
      <c r="AH193" s="274"/>
      <c r="AI193" s="226"/>
      <c r="AJ193" s="293" t="str">
        <f t="shared" si="38"/>
        <v/>
      </c>
      <c r="AK193" s="297" t="str">
        <f>IF(C193="","",IF(AND(フラグ管理用!B193=2,O193&gt;0),"error",IF(AND(フラグ管理用!B193=1,SUM(P193:R193)&gt;0),"error","")))</f>
        <v/>
      </c>
      <c r="AL193" s="289" t="str">
        <f t="shared" si="39"/>
        <v/>
      </c>
      <c r="AM193" s="235" t="str">
        <f t="shared" si="40"/>
        <v/>
      </c>
      <c r="AN193" s="211" t="str">
        <f>IF(C193="","",IF(フラグ管理用!AP193=1,"",IF(AND(フラグ管理用!C193=1,フラグ管理用!G193=1),"",IF(AND(フラグ管理用!C193=2,フラグ管理用!D193=1,フラグ管理用!G193=1),"",IF(AND(フラグ管理用!C193=2,フラグ管理用!D193=2),"","error")))))</f>
        <v/>
      </c>
      <c r="AO193" s="240" t="str">
        <f t="shared" si="41"/>
        <v/>
      </c>
      <c r="AP193" s="240" t="str">
        <f t="shared" si="42"/>
        <v/>
      </c>
      <c r="AQ193" s="240" t="str">
        <f>IF(C193="","",IF(AND(フラグ管理用!B193=1,フラグ管理用!I193&gt;0),"",IF(AND(フラグ管理用!B193=2,フラグ管理用!I193&gt;14),"","error")))</f>
        <v/>
      </c>
      <c r="AR193" s="240" t="str">
        <f>IF(C193="","",IF(PRODUCT(フラグ管理用!H193:J193)=0,"error",""))</f>
        <v/>
      </c>
      <c r="AS193" s="240" t="str">
        <f t="shared" si="43"/>
        <v/>
      </c>
      <c r="AT193" s="240" t="str">
        <f>IF(C193="","",IF(AND(フラグ管理用!G193=1,フラグ管理用!K193=1),"",IF(AND(フラグ管理用!G193=2,フラグ管理用!K193&gt;1),"","error")))</f>
        <v/>
      </c>
      <c r="AU193" s="240" t="str">
        <f>IF(C193="","",IF(AND(フラグ管理用!K193=10,ISBLANK(L193)=FALSE),"",IF(AND(フラグ管理用!K193&lt;10,ISBLANK(L193)=TRUE),"","error")))</f>
        <v/>
      </c>
      <c r="AV193" s="211" t="str">
        <f t="shared" si="44"/>
        <v/>
      </c>
      <c r="AW193" s="211" t="str">
        <f t="shared" si="45"/>
        <v/>
      </c>
      <c r="AX193" s="211" t="str">
        <f>IF(C193="","",IF(AND(フラグ管理用!D193=2,フラグ管理用!G193=1),IF(Q193&lt;&gt;0,"error",""),""))</f>
        <v/>
      </c>
      <c r="AY193" s="211" t="str">
        <f>IF(C193="","",IF(フラグ管理用!G193=2,IF(OR(O193&lt;&gt;0,P193&lt;&gt;0,R193&lt;&gt;0),"error",""),""))</f>
        <v/>
      </c>
      <c r="AZ193" s="211" t="str">
        <f t="shared" si="46"/>
        <v/>
      </c>
      <c r="BA193" s="211" t="str">
        <f t="shared" si="47"/>
        <v/>
      </c>
      <c r="BB193" s="211" t="str">
        <f t="shared" si="48"/>
        <v/>
      </c>
      <c r="BC193" s="211" t="str">
        <f>IF(C193="","",IF(フラグ管理用!Y193=2,IF(AND(フラグ管理用!C193=2,フラグ管理用!V193=1),"","error"),""))</f>
        <v/>
      </c>
      <c r="BD193" s="211" t="str">
        <f t="shared" si="49"/>
        <v/>
      </c>
      <c r="BE193" s="211" t="str">
        <f>IF(C193="","",IF(フラグ管理用!Z193=30,"error",IF(AND(フラグ管理用!AI193="事業始期_通常",フラグ管理用!Z193&lt;18),"error",IF(AND(フラグ管理用!AI193="事業始期_補助",フラグ管理用!Z193&lt;15),"error",""))))</f>
        <v/>
      </c>
      <c r="BF193" s="211" t="str">
        <f t="shared" si="50"/>
        <v/>
      </c>
      <c r="BG193" s="211" t="str">
        <f>IF(C193="","",IF(AND(フラグ管理用!AJ193="事業終期_通常",OR(フラグ管理用!AA193&lt;18,フラグ管理用!AA193&gt;29)),"error",IF(AND(フラグ管理用!AJ193="事業終期_R3基金・R4",フラグ管理用!AA193&lt;18),"error","")))</f>
        <v/>
      </c>
      <c r="BH193" s="211" t="str">
        <f>IF(C193="","",IF(VLOOKUP(Z193,―!$X$2:$Y$31,2,FALSE)&lt;=VLOOKUP(AA193,―!$X$2:$Y$31,2,FALSE),"","error"))</f>
        <v/>
      </c>
      <c r="BI193" s="211" t="str">
        <f t="shared" si="51"/>
        <v/>
      </c>
      <c r="BJ193" s="211" t="str">
        <f t="shared" si="54"/>
        <v/>
      </c>
      <c r="BK193" s="211" t="str">
        <f t="shared" si="52"/>
        <v/>
      </c>
      <c r="BL193" s="211" t="str">
        <f>IF(C193="","",IF(AND(フラグ管理用!AK193="予算区分_地単_通常",フラグ管理用!AF193&gt;4),"error",IF(AND(フラグ管理用!AK193="予算区分_地単_協力金等",フラグ管理用!AF193&gt;9),"error",IF(AND(フラグ管理用!AK193="予算区分_補助",フラグ管理用!AF193&lt;9),"error",""))))</f>
        <v/>
      </c>
      <c r="BM193" s="241" t="str">
        <f>フラグ管理用!AO193</f>
        <v/>
      </c>
    </row>
    <row r="194" spans="1:65" x14ac:dyDescent="0.15">
      <c r="A194" s="84">
        <v>173</v>
      </c>
      <c r="B194" s="285"/>
      <c r="C194" s="61"/>
      <c r="D194" s="61"/>
      <c r="E194" s="62"/>
      <c r="F194" s="146" t="str">
        <f>IF(C194="補",VLOOKUP(E194,'事業名一覧 '!$A$3:$C$55,3,FALSE),"")</f>
        <v/>
      </c>
      <c r="G194" s="63"/>
      <c r="H194" s="154"/>
      <c r="I194" s="63"/>
      <c r="J194" s="63"/>
      <c r="K194" s="63"/>
      <c r="L194" s="62"/>
      <c r="M194" s="99" t="str">
        <f t="shared" si="37"/>
        <v/>
      </c>
      <c r="N194" s="99" t="str">
        <f t="shared" si="53"/>
        <v/>
      </c>
      <c r="O194" s="65"/>
      <c r="P194" s="65"/>
      <c r="Q194" s="65"/>
      <c r="R194" s="65"/>
      <c r="S194" s="65"/>
      <c r="T194" s="65"/>
      <c r="U194" s="62"/>
      <c r="V194" s="63"/>
      <c r="W194" s="63"/>
      <c r="X194" s="63"/>
      <c r="Y194" s="61"/>
      <c r="Z194" s="61"/>
      <c r="AA194" s="61"/>
      <c r="AB194" s="230"/>
      <c r="AC194" s="230"/>
      <c r="AD194" s="62"/>
      <c r="AE194" s="62"/>
      <c r="AF194" s="301"/>
      <c r="AG194" s="165"/>
      <c r="AH194" s="274"/>
      <c r="AI194" s="226"/>
      <c r="AJ194" s="293" t="str">
        <f t="shared" si="38"/>
        <v/>
      </c>
      <c r="AK194" s="297" t="str">
        <f>IF(C194="","",IF(AND(フラグ管理用!B194=2,O194&gt;0),"error",IF(AND(フラグ管理用!B194=1,SUM(P194:R194)&gt;0),"error","")))</f>
        <v/>
      </c>
      <c r="AL194" s="289" t="str">
        <f t="shared" si="39"/>
        <v/>
      </c>
      <c r="AM194" s="235" t="str">
        <f t="shared" si="40"/>
        <v/>
      </c>
      <c r="AN194" s="211" t="str">
        <f>IF(C194="","",IF(フラグ管理用!AP194=1,"",IF(AND(フラグ管理用!C194=1,フラグ管理用!G194=1),"",IF(AND(フラグ管理用!C194=2,フラグ管理用!D194=1,フラグ管理用!G194=1),"",IF(AND(フラグ管理用!C194=2,フラグ管理用!D194=2),"","error")))))</f>
        <v/>
      </c>
      <c r="AO194" s="240" t="str">
        <f t="shared" si="41"/>
        <v/>
      </c>
      <c r="AP194" s="240" t="str">
        <f t="shared" si="42"/>
        <v/>
      </c>
      <c r="AQ194" s="240" t="str">
        <f>IF(C194="","",IF(AND(フラグ管理用!B194=1,フラグ管理用!I194&gt;0),"",IF(AND(フラグ管理用!B194=2,フラグ管理用!I194&gt;14),"","error")))</f>
        <v/>
      </c>
      <c r="AR194" s="240" t="str">
        <f>IF(C194="","",IF(PRODUCT(フラグ管理用!H194:J194)=0,"error",""))</f>
        <v/>
      </c>
      <c r="AS194" s="240" t="str">
        <f t="shared" si="43"/>
        <v/>
      </c>
      <c r="AT194" s="240" t="str">
        <f>IF(C194="","",IF(AND(フラグ管理用!G194=1,フラグ管理用!K194=1),"",IF(AND(フラグ管理用!G194=2,フラグ管理用!K194&gt;1),"","error")))</f>
        <v/>
      </c>
      <c r="AU194" s="240" t="str">
        <f>IF(C194="","",IF(AND(フラグ管理用!K194=10,ISBLANK(L194)=FALSE),"",IF(AND(フラグ管理用!K194&lt;10,ISBLANK(L194)=TRUE),"","error")))</f>
        <v/>
      </c>
      <c r="AV194" s="211" t="str">
        <f t="shared" si="44"/>
        <v/>
      </c>
      <c r="AW194" s="211" t="str">
        <f t="shared" si="45"/>
        <v/>
      </c>
      <c r="AX194" s="211" t="str">
        <f>IF(C194="","",IF(AND(フラグ管理用!D194=2,フラグ管理用!G194=1),IF(Q194&lt;&gt;0,"error",""),""))</f>
        <v/>
      </c>
      <c r="AY194" s="211" t="str">
        <f>IF(C194="","",IF(フラグ管理用!G194=2,IF(OR(O194&lt;&gt;0,P194&lt;&gt;0,R194&lt;&gt;0),"error",""),""))</f>
        <v/>
      </c>
      <c r="AZ194" s="211" t="str">
        <f t="shared" si="46"/>
        <v/>
      </c>
      <c r="BA194" s="211" t="str">
        <f t="shared" si="47"/>
        <v/>
      </c>
      <c r="BB194" s="211" t="str">
        <f t="shared" si="48"/>
        <v/>
      </c>
      <c r="BC194" s="211" t="str">
        <f>IF(C194="","",IF(フラグ管理用!Y194=2,IF(AND(フラグ管理用!C194=2,フラグ管理用!V194=1),"","error"),""))</f>
        <v/>
      </c>
      <c r="BD194" s="211" t="str">
        <f t="shared" si="49"/>
        <v/>
      </c>
      <c r="BE194" s="211" t="str">
        <f>IF(C194="","",IF(フラグ管理用!Z194=30,"error",IF(AND(フラグ管理用!AI194="事業始期_通常",フラグ管理用!Z194&lt;18),"error",IF(AND(フラグ管理用!AI194="事業始期_補助",フラグ管理用!Z194&lt;15),"error",""))))</f>
        <v/>
      </c>
      <c r="BF194" s="211" t="str">
        <f t="shared" si="50"/>
        <v/>
      </c>
      <c r="BG194" s="211" t="str">
        <f>IF(C194="","",IF(AND(フラグ管理用!AJ194="事業終期_通常",OR(フラグ管理用!AA194&lt;18,フラグ管理用!AA194&gt;29)),"error",IF(AND(フラグ管理用!AJ194="事業終期_R3基金・R4",フラグ管理用!AA194&lt;18),"error","")))</f>
        <v/>
      </c>
      <c r="BH194" s="211" t="str">
        <f>IF(C194="","",IF(VLOOKUP(Z194,―!$X$2:$Y$31,2,FALSE)&lt;=VLOOKUP(AA194,―!$X$2:$Y$31,2,FALSE),"","error"))</f>
        <v/>
      </c>
      <c r="BI194" s="211" t="str">
        <f t="shared" si="51"/>
        <v/>
      </c>
      <c r="BJ194" s="211" t="str">
        <f t="shared" si="54"/>
        <v/>
      </c>
      <c r="BK194" s="211" t="str">
        <f t="shared" si="52"/>
        <v/>
      </c>
      <c r="BL194" s="211" t="str">
        <f>IF(C194="","",IF(AND(フラグ管理用!AK194="予算区分_地単_通常",フラグ管理用!AF194&gt;4),"error",IF(AND(フラグ管理用!AK194="予算区分_地単_協力金等",フラグ管理用!AF194&gt;9),"error",IF(AND(フラグ管理用!AK194="予算区分_補助",フラグ管理用!AF194&lt;9),"error",""))))</f>
        <v/>
      </c>
      <c r="BM194" s="241" t="str">
        <f>フラグ管理用!AO194</f>
        <v/>
      </c>
    </row>
    <row r="195" spans="1:65" x14ac:dyDescent="0.15">
      <c r="A195" s="84">
        <v>174</v>
      </c>
      <c r="B195" s="285"/>
      <c r="C195" s="61"/>
      <c r="D195" s="61"/>
      <c r="E195" s="62"/>
      <c r="F195" s="146" t="str">
        <f>IF(C195="補",VLOOKUP(E195,'事業名一覧 '!$A$3:$C$55,3,FALSE),"")</f>
        <v/>
      </c>
      <c r="G195" s="63"/>
      <c r="H195" s="154"/>
      <c r="I195" s="63"/>
      <c r="J195" s="63"/>
      <c r="K195" s="63"/>
      <c r="L195" s="62"/>
      <c r="M195" s="99" t="str">
        <f t="shared" si="37"/>
        <v/>
      </c>
      <c r="N195" s="99" t="str">
        <f t="shared" si="53"/>
        <v/>
      </c>
      <c r="O195" s="65"/>
      <c r="P195" s="65"/>
      <c r="Q195" s="65"/>
      <c r="R195" s="65"/>
      <c r="S195" s="65"/>
      <c r="T195" s="65"/>
      <c r="U195" s="62"/>
      <c r="V195" s="63"/>
      <c r="W195" s="63"/>
      <c r="X195" s="63"/>
      <c r="Y195" s="61"/>
      <c r="Z195" s="61"/>
      <c r="AA195" s="61"/>
      <c r="AB195" s="230"/>
      <c r="AC195" s="230"/>
      <c r="AD195" s="62"/>
      <c r="AE195" s="62"/>
      <c r="AF195" s="301"/>
      <c r="AG195" s="165"/>
      <c r="AH195" s="274"/>
      <c r="AI195" s="226"/>
      <c r="AJ195" s="293" t="str">
        <f t="shared" si="38"/>
        <v/>
      </c>
      <c r="AK195" s="297" t="str">
        <f>IF(C195="","",IF(AND(フラグ管理用!B195=2,O195&gt;0),"error",IF(AND(フラグ管理用!B195=1,SUM(P195:R195)&gt;0),"error","")))</f>
        <v/>
      </c>
      <c r="AL195" s="289" t="str">
        <f t="shared" si="39"/>
        <v/>
      </c>
      <c r="AM195" s="235" t="str">
        <f t="shared" si="40"/>
        <v/>
      </c>
      <c r="AN195" s="211" t="str">
        <f>IF(C195="","",IF(フラグ管理用!AP195=1,"",IF(AND(フラグ管理用!C195=1,フラグ管理用!G195=1),"",IF(AND(フラグ管理用!C195=2,フラグ管理用!D195=1,フラグ管理用!G195=1),"",IF(AND(フラグ管理用!C195=2,フラグ管理用!D195=2),"","error")))))</f>
        <v/>
      </c>
      <c r="AO195" s="240" t="str">
        <f t="shared" si="41"/>
        <v/>
      </c>
      <c r="AP195" s="240" t="str">
        <f t="shared" si="42"/>
        <v/>
      </c>
      <c r="AQ195" s="240" t="str">
        <f>IF(C195="","",IF(AND(フラグ管理用!B195=1,フラグ管理用!I195&gt;0),"",IF(AND(フラグ管理用!B195=2,フラグ管理用!I195&gt;14),"","error")))</f>
        <v/>
      </c>
      <c r="AR195" s="240" t="str">
        <f>IF(C195="","",IF(PRODUCT(フラグ管理用!H195:J195)=0,"error",""))</f>
        <v/>
      </c>
      <c r="AS195" s="240" t="str">
        <f t="shared" si="43"/>
        <v/>
      </c>
      <c r="AT195" s="240" t="str">
        <f>IF(C195="","",IF(AND(フラグ管理用!G195=1,フラグ管理用!K195=1),"",IF(AND(フラグ管理用!G195=2,フラグ管理用!K195&gt;1),"","error")))</f>
        <v/>
      </c>
      <c r="AU195" s="240" t="str">
        <f>IF(C195="","",IF(AND(フラグ管理用!K195=10,ISBLANK(L195)=FALSE),"",IF(AND(フラグ管理用!K195&lt;10,ISBLANK(L195)=TRUE),"","error")))</f>
        <v/>
      </c>
      <c r="AV195" s="211" t="str">
        <f t="shared" si="44"/>
        <v/>
      </c>
      <c r="AW195" s="211" t="str">
        <f t="shared" si="45"/>
        <v/>
      </c>
      <c r="AX195" s="211" t="str">
        <f>IF(C195="","",IF(AND(フラグ管理用!D195=2,フラグ管理用!G195=1),IF(Q195&lt;&gt;0,"error",""),""))</f>
        <v/>
      </c>
      <c r="AY195" s="211" t="str">
        <f>IF(C195="","",IF(フラグ管理用!G195=2,IF(OR(O195&lt;&gt;0,P195&lt;&gt;0,R195&lt;&gt;0),"error",""),""))</f>
        <v/>
      </c>
      <c r="AZ195" s="211" t="str">
        <f t="shared" si="46"/>
        <v/>
      </c>
      <c r="BA195" s="211" t="str">
        <f t="shared" si="47"/>
        <v/>
      </c>
      <c r="BB195" s="211" t="str">
        <f t="shared" si="48"/>
        <v/>
      </c>
      <c r="BC195" s="211" t="str">
        <f>IF(C195="","",IF(フラグ管理用!Y195=2,IF(AND(フラグ管理用!C195=2,フラグ管理用!V195=1),"","error"),""))</f>
        <v/>
      </c>
      <c r="BD195" s="211" t="str">
        <f t="shared" si="49"/>
        <v/>
      </c>
      <c r="BE195" s="211" t="str">
        <f>IF(C195="","",IF(フラグ管理用!Z195=30,"error",IF(AND(フラグ管理用!AI195="事業始期_通常",フラグ管理用!Z195&lt;18),"error",IF(AND(フラグ管理用!AI195="事業始期_補助",フラグ管理用!Z195&lt;15),"error",""))))</f>
        <v/>
      </c>
      <c r="BF195" s="211" t="str">
        <f t="shared" si="50"/>
        <v/>
      </c>
      <c r="BG195" s="211" t="str">
        <f>IF(C195="","",IF(AND(フラグ管理用!AJ195="事業終期_通常",OR(フラグ管理用!AA195&lt;18,フラグ管理用!AA195&gt;29)),"error",IF(AND(フラグ管理用!AJ195="事業終期_R3基金・R4",フラグ管理用!AA195&lt;18),"error","")))</f>
        <v/>
      </c>
      <c r="BH195" s="211" t="str">
        <f>IF(C195="","",IF(VLOOKUP(Z195,―!$X$2:$Y$31,2,FALSE)&lt;=VLOOKUP(AA195,―!$X$2:$Y$31,2,FALSE),"","error"))</f>
        <v/>
      </c>
      <c r="BI195" s="211" t="str">
        <f t="shared" si="51"/>
        <v/>
      </c>
      <c r="BJ195" s="211" t="str">
        <f t="shared" si="54"/>
        <v/>
      </c>
      <c r="BK195" s="211" t="str">
        <f t="shared" si="52"/>
        <v/>
      </c>
      <c r="BL195" s="211" t="str">
        <f>IF(C195="","",IF(AND(フラグ管理用!AK195="予算区分_地単_通常",フラグ管理用!AF195&gt;4),"error",IF(AND(フラグ管理用!AK195="予算区分_地単_協力金等",フラグ管理用!AF195&gt;9),"error",IF(AND(フラグ管理用!AK195="予算区分_補助",フラグ管理用!AF195&lt;9),"error",""))))</f>
        <v/>
      </c>
      <c r="BM195" s="241" t="str">
        <f>フラグ管理用!AO195</f>
        <v/>
      </c>
    </row>
    <row r="196" spans="1:65" x14ac:dyDescent="0.15">
      <c r="A196" s="84">
        <v>175</v>
      </c>
      <c r="B196" s="285"/>
      <c r="C196" s="61"/>
      <c r="D196" s="61"/>
      <c r="E196" s="62"/>
      <c r="F196" s="146" t="str">
        <f>IF(C196="補",VLOOKUP(E196,'事業名一覧 '!$A$3:$C$55,3,FALSE),"")</f>
        <v/>
      </c>
      <c r="G196" s="63"/>
      <c r="H196" s="154"/>
      <c r="I196" s="63"/>
      <c r="J196" s="63"/>
      <c r="K196" s="63"/>
      <c r="L196" s="62"/>
      <c r="M196" s="99" t="str">
        <f t="shared" si="37"/>
        <v/>
      </c>
      <c r="N196" s="99" t="str">
        <f t="shared" si="53"/>
        <v/>
      </c>
      <c r="O196" s="65"/>
      <c r="P196" s="65"/>
      <c r="Q196" s="65"/>
      <c r="R196" s="65"/>
      <c r="S196" s="65"/>
      <c r="T196" s="65"/>
      <c r="U196" s="62"/>
      <c r="V196" s="63"/>
      <c r="W196" s="63"/>
      <c r="X196" s="63"/>
      <c r="Y196" s="61"/>
      <c r="Z196" s="61"/>
      <c r="AA196" s="61"/>
      <c r="AB196" s="230"/>
      <c r="AC196" s="230"/>
      <c r="AD196" s="62"/>
      <c r="AE196" s="62"/>
      <c r="AF196" s="301"/>
      <c r="AG196" s="165"/>
      <c r="AH196" s="274"/>
      <c r="AI196" s="226"/>
      <c r="AJ196" s="293" t="str">
        <f t="shared" si="38"/>
        <v/>
      </c>
      <c r="AK196" s="297" t="str">
        <f>IF(C196="","",IF(AND(フラグ管理用!B196=2,O196&gt;0),"error",IF(AND(フラグ管理用!B196=1,SUM(P196:R196)&gt;0),"error","")))</f>
        <v/>
      </c>
      <c r="AL196" s="289" t="str">
        <f t="shared" si="39"/>
        <v/>
      </c>
      <c r="AM196" s="235" t="str">
        <f t="shared" si="40"/>
        <v/>
      </c>
      <c r="AN196" s="211" t="str">
        <f>IF(C196="","",IF(フラグ管理用!AP196=1,"",IF(AND(フラグ管理用!C196=1,フラグ管理用!G196=1),"",IF(AND(フラグ管理用!C196=2,フラグ管理用!D196=1,フラグ管理用!G196=1),"",IF(AND(フラグ管理用!C196=2,フラグ管理用!D196=2),"","error")))))</f>
        <v/>
      </c>
      <c r="AO196" s="240" t="str">
        <f t="shared" si="41"/>
        <v/>
      </c>
      <c r="AP196" s="240" t="str">
        <f t="shared" si="42"/>
        <v/>
      </c>
      <c r="AQ196" s="240" t="str">
        <f>IF(C196="","",IF(AND(フラグ管理用!B196=1,フラグ管理用!I196&gt;0),"",IF(AND(フラグ管理用!B196=2,フラグ管理用!I196&gt;14),"","error")))</f>
        <v/>
      </c>
      <c r="AR196" s="240" t="str">
        <f>IF(C196="","",IF(PRODUCT(フラグ管理用!H196:J196)=0,"error",""))</f>
        <v/>
      </c>
      <c r="AS196" s="240" t="str">
        <f t="shared" si="43"/>
        <v/>
      </c>
      <c r="AT196" s="240" t="str">
        <f>IF(C196="","",IF(AND(フラグ管理用!G196=1,フラグ管理用!K196=1),"",IF(AND(フラグ管理用!G196=2,フラグ管理用!K196&gt;1),"","error")))</f>
        <v/>
      </c>
      <c r="AU196" s="240" t="str">
        <f>IF(C196="","",IF(AND(フラグ管理用!K196=10,ISBLANK(L196)=FALSE),"",IF(AND(フラグ管理用!K196&lt;10,ISBLANK(L196)=TRUE),"","error")))</f>
        <v/>
      </c>
      <c r="AV196" s="211" t="str">
        <f t="shared" si="44"/>
        <v/>
      </c>
      <c r="AW196" s="211" t="str">
        <f t="shared" si="45"/>
        <v/>
      </c>
      <c r="AX196" s="211" t="str">
        <f>IF(C196="","",IF(AND(フラグ管理用!D196=2,フラグ管理用!G196=1),IF(Q196&lt;&gt;0,"error",""),""))</f>
        <v/>
      </c>
      <c r="AY196" s="211" t="str">
        <f>IF(C196="","",IF(フラグ管理用!G196=2,IF(OR(O196&lt;&gt;0,P196&lt;&gt;0,R196&lt;&gt;0),"error",""),""))</f>
        <v/>
      </c>
      <c r="AZ196" s="211" t="str">
        <f t="shared" si="46"/>
        <v/>
      </c>
      <c r="BA196" s="211" t="str">
        <f t="shared" si="47"/>
        <v/>
      </c>
      <c r="BB196" s="211" t="str">
        <f t="shared" si="48"/>
        <v/>
      </c>
      <c r="BC196" s="211" t="str">
        <f>IF(C196="","",IF(フラグ管理用!Y196=2,IF(AND(フラグ管理用!C196=2,フラグ管理用!V196=1),"","error"),""))</f>
        <v/>
      </c>
      <c r="BD196" s="211" t="str">
        <f t="shared" si="49"/>
        <v/>
      </c>
      <c r="BE196" s="211" t="str">
        <f>IF(C196="","",IF(フラグ管理用!Z196=30,"error",IF(AND(フラグ管理用!AI196="事業始期_通常",フラグ管理用!Z196&lt;18),"error",IF(AND(フラグ管理用!AI196="事業始期_補助",フラグ管理用!Z196&lt;15),"error",""))))</f>
        <v/>
      </c>
      <c r="BF196" s="211" t="str">
        <f t="shared" si="50"/>
        <v/>
      </c>
      <c r="BG196" s="211" t="str">
        <f>IF(C196="","",IF(AND(フラグ管理用!AJ196="事業終期_通常",OR(フラグ管理用!AA196&lt;18,フラグ管理用!AA196&gt;29)),"error",IF(AND(フラグ管理用!AJ196="事業終期_R3基金・R4",フラグ管理用!AA196&lt;18),"error","")))</f>
        <v/>
      </c>
      <c r="BH196" s="211" t="str">
        <f>IF(C196="","",IF(VLOOKUP(Z196,―!$X$2:$Y$31,2,FALSE)&lt;=VLOOKUP(AA196,―!$X$2:$Y$31,2,FALSE),"","error"))</f>
        <v/>
      </c>
      <c r="BI196" s="211" t="str">
        <f t="shared" si="51"/>
        <v/>
      </c>
      <c r="BJ196" s="211" t="str">
        <f t="shared" si="54"/>
        <v/>
      </c>
      <c r="BK196" s="211" t="str">
        <f t="shared" si="52"/>
        <v/>
      </c>
      <c r="BL196" s="211" t="str">
        <f>IF(C196="","",IF(AND(フラグ管理用!AK196="予算区分_地単_通常",フラグ管理用!AF196&gt;4),"error",IF(AND(フラグ管理用!AK196="予算区分_地単_協力金等",フラグ管理用!AF196&gt;9),"error",IF(AND(フラグ管理用!AK196="予算区分_補助",フラグ管理用!AF196&lt;9),"error",""))))</f>
        <v/>
      </c>
      <c r="BM196" s="241" t="str">
        <f>フラグ管理用!AO196</f>
        <v/>
      </c>
    </row>
    <row r="197" spans="1:65" x14ac:dyDescent="0.15">
      <c r="A197" s="84">
        <v>176</v>
      </c>
      <c r="B197" s="285"/>
      <c r="C197" s="61"/>
      <c r="D197" s="61"/>
      <c r="E197" s="62"/>
      <c r="F197" s="146" t="str">
        <f>IF(C197="補",VLOOKUP(E197,'事業名一覧 '!$A$3:$C$55,3,FALSE),"")</f>
        <v/>
      </c>
      <c r="G197" s="63"/>
      <c r="H197" s="154"/>
      <c r="I197" s="63"/>
      <c r="J197" s="63"/>
      <c r="K197" s="63"/>
      <c r="L197" s="62"/>
      <c r="M197" s="99" t="str">
        <f t="shared" si="37"/>
        <v/>
      </c>
      <c r="N197" s="99" t="str">
        <f t="shared" si="53"/>
        <v/>
      </c>
      <c r="O197" s="65"/>
      <c r="P197" s="65"/>
      <c r="Q197" s="65"/>
      <c r="R197" s="65"/>
      <c r="S197" s="65"/>
      <c r="T197" s="65"/>
      <c r="U197" s="62"/>
      <c r="V197" s="63"/>
      <c r="W197" s="63"/>
      <c r="X197" s="63"/>
      <c r="Y197" s="61"/>
      <c r="Z197" s="61"/>
      <c r="AA197" s="61"/>
      <c r="AB197" s="230"/>
      <c r="AC197" s="230"/>
      <c r="AD197" s="62"/>
      <c r="AE197" s="62"/>
      <c r="AF197" s="301"/>
      <c r="AG197" s="165"/>
      <c r="AH197" s="274"/>
      <c r="AI197" s="226"/>
      <c r="AJ197" s="293" t="str">
        <f t="shared" si="38"/>
        <v/>
      </c>
      <c r="AK197" s="297" t="str">
        <f>IF(C197="","",IF(AND(フラグ管理用!B197=2,O197&gt;0),"error",IF(AND(フラグ管理用!B197=1,SUM(P197:R197)&gt;0),"error","")))</f>
        <v/>
      </c>
      <c r="AL197" s="289" t="str">
        <f t="shared" si="39"/>
        <v/>
      </c>
      <c r="AM197" s="235" t="str">
        <f t="shared" si="40"/>
        <v/>
      </c>
      <c r="AN197" s="211" t="str">
        <f>IF(C197="","",IF(フラグ管理用!AP197=1,"",IF(AND(フラグ管理用!C197=1,フラグ管理用!G197=1),"",IF(AND(フラグ管理用!C197=2,フラグ管理用!D197=1,フラグ管理用!G197=1),"",IF(AND(フラグ管理用!C197=2,フラグ管理用!D197=2),"","error")))))</f>
        <v/>
      </c>
      <c r="AO197" s="240" t="str">
        <f t="shared" si="41"/>
        <v/>
      </c>
      <c r="AP197" s="240" t="str">
        <f t="shared" si="42"/>
        <v/>
      </c>
      <c r="AQ197" s="240" t="str">
        <f>IF(C197="","",IF(AND(フラグ管理用!B197=1,フラグ管理用!I197&gt;0),"",IF(AND(フラグ管理用!B197=2,フラグ管理用!I197&gt;14),"","error")))</f>
        <v/>
      </c>
      <c r="AR197" s="240" t="str">
        <f>IF(C197="","",IF(PRODUCT(フラグ管理用!H197:J197)=0,"error",""))</f>
        <v/>
      </c>
      <c r="AS197" s="240" t="str">
        <f t="shared" si="43"/>
        <v/>
      </c>
      <c r="AT197" s="240" t="str">
        <f>IF(C197="","",IF(AND(フラグ管理用!G197=1,フラグ管理用!K197=1),"",IF(AND(フラグ管理用!G197=2,フラグ管理用!K197&gt;1),"","error")))</f>
        <v/>
      </c>
      <c r="AU197" s="240" t="str">
        <f>IF(C197="","",IF(AND(フラグ管理用!K197=10,ISBLANK(L197)=FALSE),"",IF(AND(フラグ管理用!K197&lt;10,ISBLANK(L197)=TRUE),"","error")))</f>
        <v/>
      </c>
      <c r="AV197" s="211" t="str">
        <f t="shared" si="44"/>
        <v/>
      </c>
      <c r="AW197" s="211" t="str">
        <f t="shared" si="45"/>
        <v/>
      </c>
      <c r="AX197" s="211" t="str">
        <f>IF(C197="","",IF(AND(フラグ管理用!D197=2,フラグ管理用!G197=1),IF(Q197&lt;&gt;0,"error",""),""))</f>
        <v/>
      </c>
      <c r="AY197" s="211" t="str">
        <f>IF(C197="","",IF(フラグ管理用!G197=2,IF(OR(O197&lt;&gt;0,P197&lt;&gt;0,R197&lt;&gt;0),"error",""),""))</f>
        <v/>
      </c>
      <c r="AZ197" s="211" t="str">
        <f t="shared" si="46"/>
        <v/>
      </c>
      <c r="BA197" s="211" t="str">
        <f t="shared" si="47"/>
        <v/>
      </c>
      <c r="BB197" s="211" t="str">
        <f t="shared" si="48"/>
        <v/>
      </c>
      <c r="BC197" s="211" t="str">
        <f>IF(C197="","",IF(フラグ管理用!Y197=2,IF(AND(フラグ管理用!C197=2,フラグ管理用!V197=1),"","error"),""))</f>
        <v/>
      </c>
      <c r="BD197" s="211" t="str">
        <f t="shared" si="49"/>
        <v/>
      </c>
      <c r="BE197" s="211" t="str">
        <f>IF(C197="","",IF(フラグ管理用!Z197=30,"error",IF(AND(フラグ管理用!AI197="事業始期_通常",フラグ管理用!Z197&lt;18),"error",IF(AND(フラグ管理用!AI197="事業始期_補助",フラグ管理用!Z197&lt;15),"error",""))))</f>
        <v/>
      </c>
      <c r="BF197" s="211" t="str">
        <f t="shared" si="50"/>
        <v/>
      </c>
      <c r="BG197" s="211" t="str">
        <f>IF(C197="","",IF(AND(フラグ管理用!AJ197="事業終期_通常",OR(フラグ管理用!AA197&lt;18,フラグ管理用!AA197&gt;29)),"error",IF(AND(フラグ管理用!AJ197="事業終期_R3基金・R4",フラグ管理用!AA197&lt;18),"error","")))</f>
        <v/>
      </c>
      <c r="BH197" s="211" t="str">
        <f>IF(C197="","",IF(VLOOKUP(Z197,―!$X$2:$Y$31,2,FALSE)&lt;=VLOOKUP(AA197,―!$X$2:$Y$31,2,FALSE),"","error"))</f>
        <v/>
      </c>
      <c r="BI197" s="211" t="str">
        <f t="shared" si="51"/>
        <v/>
      </c>
      <c r="BJ197" s="211" t="str">
        <f t="shared" si="54"/>
        <v/>
      </c>
      <c r="BK197" s="211" t="str">
        <f t="shared" si="52"/>
        <v/>
      </c>
      <c r="BL197" s="211" t="str">
        <f>IF(C197="","",IF(AND(フラグ管理用!AK197="予算区分_地単_通常",フラグ管理用!AF197&gt;4),"error",IF(AND(フラグ管理用!AK197="予算区分_地単_協力金等",フラグ管理用!AF197&gt;9),"error",IF(AND(フラグ管理用!AK197="予算区分_補助",フラグ管理用!AF197&lt;9),"error",""))))</f>
        <v/>
      </c>
      <c r="BM197" s="241" t="str">
        <f>フラグ管理用!AO197</f>
        <v/>
      </c>
    </row>
    <row r="198" spans="1:65" x14ac:dyDescent="0.15">
      <c r="A198" s="84">
        <v>177</v>
      </c>
      <c r="B198" s="285"/>
      <c r="C198" s="61"/>
      <c r="D198" s="61"/>
      <c r="E198" s="62"/>
      <c r="F198" s="146" t="str">
        <f>IF(C198="補",VLOOKUP(E198,'事業名一覧 '!$A$3:$C$55,3,FALSE),"")</f>
        <v/>
      </c>
      <c r="G198" s="63"/>
      <c r="H198" s="154"/>
      <c r="I198" s="63"/>
      <c r="J198" s="63"/>
      <c r="K198" s="63"/>
      <c r="L198" s="62"/>
      <c r="M198" s="99" t="str">
        <f t="shared" si="37"/>
        <v/>
      </c>
      <c r="N198" s="99" t="str">
        <f t="shared" si="53"/>
        <v/>
      </c>
      <c r="O198" s="65"/>
      <c r="P198" s="65"/>
      <c r="Q198" s="65"/>
      <c r="R198" s="65"/>
      <c r="S198" s="65"/>
      <c r="T198" s="65"/>
      <c r="U198" s="62"/>
      <c r="V198" s="63"/>
      <c r="W198" s="63"/>
      <c r="X198" s="63"/>
      <c r="Y198" s="61"/>
      <c r="Z198" s="61"/>
      <c r="AA198" s="61"/>
      <c r="AB198" s="230"/>
      <c r="AC198" s="230"/>
      <c r="AD198" s="62"/>
      <c r="AE198" s="62"/>
      <c r="AF198" s="301"/>
      <c r="AG198" s="165"/>
      <c r="AH198" s="274"/>
      <c r="AI198" s="226"/>
      <c r="AJ198" s="293" t="str">
        <f t="shared" si="38"/>
        <v/>
      </c>
      <c r="AK198" s="297" t="str">
        <f>IF(C198="","",IF(AND(フラグ管理用!B198=2,O198&gt;0),"error",IF(AND(フラグ管理用!B198=1,SUM(P198:R198)&gt;0),"error","")))</f>
        <v/>
      </c>
      <c r="AL198" s="289" t="str">
        <f t="shared" si="39"/>
        <v/>
      </c>
      <c r="AM198" s="235" t="str">
        <f t="shared" si="40"/>
        <v/>
      </c>
      <c r="AN198" s="211" t="str">
        <f>IF(C198="","",IF(フラグ管理用!AP198=1,"",IF(AND(フラグ管理用!C198=1,フラグ管理用!G198=1),"",IF(AND(フラグ管理用!C198=2,フラグ管理用!D198=1,フラグ管理用!G198=1),"",IF(AND(フラグ管理用!C198=2,フラグ管理用!D198=2),"","error")))))</f>
        <v/>
      </c>
      <c r="AO198" s="240" t="str">
        <f t="shared" si="41"/>
        <v/>
      </c>
      <c r="AP198" s="240" t="str">
        <f t="shared" si="42"/>
        <v/>
      </c>
      <c r="AQ198" s="240" t="str">
        <f>IF(C198="","",IF(AND(フラグ管理用!B198=1,フラグ管理用!I198&gt;0),"",IF(AND(フラグ管理用!B198=2,フラグ管理用!I198&gt;14),"","error")))</f>
        <v/>
      </c>
      <c r="AR198" s="240" t="str">
        <f>IF(C198="","",IF(PRODUCT(フラグ管理用!H198:J198)=0,"error",""))</f>
        <v/>
      </c>
      <c r="AS198" s="240" t="str">
        <f t="shared" si="43"/>
        <v/>
      </c>
      <c r="AT198" s="240" t="str">
        <f>IF(C198="","",IF(AND(フラグ管理用!G198=1,フラグ管理用!K198=1),"",IF(AND(フラグ管理用!G198=2,フラグ管理用!K198&gt;1),"","error")))</f>
        <v/>
      </c>
      <c r="AU198" s="240" t="str">
        <f>IF(C198="","",IF(AND(フラグ管理用!K198=10,ISBLANK(L198)=FALSE),"",IF(AND(フラグ管理用!K198&lt;10,ISBLANK(L198)=TRUE),"","error")))</f>
        <v/>
      </c>
      <c r="AV198" s="211" t="str">
        <f t="shared" si="44"/>
        <v/>
      </c>
      <c r="AW198" s="211" t="str">
        <f t="shared" si="45"/>
        <v/>
      </c>
      <c r="AX198" s="211" t="str">
        <f>IF(C198="","",IF(AND(フラグ管理用!D198=2,フラグ管理用!G198=1),IF(Q198&lt;&gt;0,"error",""),""))</f>
        <v/>
      </c>
      <c r="AY198" s="211" t="str">
        <f>IF(C198="","",IF(フラグ管理用!G198=2,IF(OR(O198&lt;&gt;0,P198&lt;&gt;0,R198&lt;&gt;0),"error",""),""))</f>
        <v/>
      </c>
      <c r="AZ198" s="211" t="str">
        <f t="shared" si="46"/>
        <v/>
      </c>
      <c r="BA198" s="211" t="str">
        <f t="shared" si="47"/>
        <v/>
      </c>
      <c r="BB198" s="211" t="str">
        <f t="shared" si="48"/>
        <v/>
      </c>
      <c r="BC198" s="211" t="str">
        <f>IF(C198="","",IF(フラグ管理用!Y198=2,IF(AND(フラグ管理用!C198=2,フラグ管理用!V198=1),"","error"),""))</f>
        <v/>
      </c>
      <c r="BD198" s="211" t="str">
        <f t="shared" si="49"/>
        <v/>
      </c>
      <c r="BE198" s="211" t="str">
        <f>IF(C198="","",IF(フラグ管理用!Z198=30,"error",IF(AND(フラグ管理用!AI198="事業始期_通常",フラグ管理用!Z198&lt;18),"error",IF(AND(フラグ管理用!AI198="事業始期_補助",フラグ管理用!Z198&lt;15),"error",""))))</f>
        <v/>
      </c>
      <c r="BF198" s="211" t="str">
        <f t="shared" si="50"/>
        <v/>
      </c>
      <c r="BG198" s="211" t="str">
        <f>IF(C198="","",IF(AND(フラグ管理用!AJ198="事業終期_通常",OR(フラグ管理用!AA198&lt;18,フラグ管理用!AA198&gt;29)),"error",IF(AND(フラグ管理用!AJ198="事業終期_R3基金・R4",フラグ管理用!AA198&lt;18),"error","")))</f>
        <v/>
      </c>
      <c r="BH198" s="211" t="str">
        <f>IF(C198="","",IF(VLOOKUP(Z198,―!$X$2:$Y$31,2,FALSE)&lt;=VLOOKUP(AA198,―!$X$2:$Y$31,2,FALSE),"","error"))</f>
        <v/>
      </c>
      <c r="BI198" s="211" t="str">
        <f t="shared" si="51"/>
        <v/>
      </c>
      <c r="BJ198" s="211" t="str">
        <f t="shared" si="54"/>
        <v/>
      </c>
      <c r="BK198" s="211" t="str">
        <f t="shared" si="52"/>
        <v/>
      </c>
      <c r="BL198" s="211" t="str">
        <f>IF(C198="","",IF(AND(フラグ管理用!AK198="予算区分_地単_通常",フラグ管理用!AF198&gt;4),"error",IF(AND(フラグ管理用!AK198="予算区分_地単_協力金等",フラグ管理用!AF198&gt;9),"error",IF(AND(フラグ管理用!AK198="予算区分_補助",フラグ管理用!AF198&lt;9),"error",""))))</f>
        <v/>
      </c>
      <c r="BM198" s="241" t="str">
        <f>フラグ管理用!AO198</f>
        <v/>
      </c>
    </row>
    <row r="199" spans="1:65" x14ac:dyDescent="0.15">
      <c r="A199" s="84">
        <v>178</v>
      </c>
      <c r="B199" s="285"/>
      <c r="C199" s="61"/>
      <c r="D199" s="61"/>
      <c r="E199" s="62"/>
      <c r="F199" s="146" t="str">
        <f>IF(C199="補",VLOOKUP(E199,'事業名一覧 '!$A$3:$C$55,3,FALSE),"")</f>
        <v/>
      </c>
      <c r="G199" s="63"/>
      <c r="H199" s="154"/>
      <c r="I199" s="63"/>
      <c r="J199" s="63"/>
      <c r="K199" s="63"/>
      <c r="L199" s="62"/>
      <c r="M199" s="99" t="str">
        <f t="shared" si="37"/>
        <v/>
      </c>
      <c r="N199" s="99" t="str">
        <f t="shared" si="53"/>
        <v/>
      </c>
      <c r="O199" s="65"/>
      <c r="P199" s="65"/>
      <c r="Q199" s="65"/>
      <c r="R199" s="65"/>
      <c r="S199" s="65"/>
      <c r="T199" s="65"/>
      <c r="U199" s="62"/>
      <c r="V199" s="63"/>
      <c r="W199" s="63"/>
      <c r="X199" s="63"/>
      <c r="Y199" s="61"/>
      <c r="Z199" s="61"/>
      <c r="AA199" s="61"/>
      <c r="AB199" s="230"/>
      <c r="AC199" s="230"/>
      <c r="AD199" s="62"/>
      <c r="AE199" s="62"/>
      <c r="AF199" s="301"/>
      <c r="AG199" s="165"/>
      <c r="AH199" s="274"/>
      <c r="AI199" s="226"/>
      <c r="AJ199" s="293" t="str">
        <f t="shared" si="38"/>
        <v/>
      </c>
      <c r="AK199" s="297" t="str">
        <f>IF(C199="","",IF(AND(フラグ管理用!B199=2,O199&gt;0),"error",IF(AND(フラグ管理用!B199=1,SUM(P199:R199)&gt;0),"error","")))</f>
        <v/>
      </c>
      <c r="AL199" s="289" t="str">
        <f t="shared" si="39"/>
        <v/>
      </c>
      <c r="AM199" s="235" t="str">
        <f t="shared" si="40"/>
        <v/>
      </c>
      <c r="AN199" s="211" t="str">
        <f>IF(C199="","",IF(フラグ管理用!AP199=1,"",IF(AND(フラグ管理用!C199=1,フラグ管理用!G199=1),"",IF(AND(フラグ管理用!C199=2,フラグ管理用!D199=1,フラグ管理用!G199=1),"",IF(AND(フラグ管理用!C199=2,フラグ管理用!D199=2),"","error")))))</f>
        <v/>
      </c>
      <c r="AO199" s="240" t="str">
        <f t="shared" si="41"/>
        <v/>
      </c>
      <c r="AP199" s="240" t="str">
        <f t="shared" si="42"/>
        <v/>
      </c>
      <c r="AQ199" s="240" t="str">
        <f>IF(C199="","",IF(AND(フラグ管理用!B199=1,フラグ管理用!I199&gt;0),"",IF(AND(フラグ管理用!B199=2,フラグ管理用!I199&gt;14),"","error")))</f>
        <v/>
      </c>
      <c r="AR199" s="240" t="str">
        <f>IF(C199="","",IF(PRODUCT(フラグ管理用!H199:J199)=0,"error",""))</f>
        <v/>
      </c>
      <c r="AS199" s="240" t="str">
        <f t="shared" si="43"/>
        <v/>
      </c>
      <c r="AT199" s="240" t="str">
        <f>IF(C199="","",IF(AND(フラグ管理用!G199=1,フラグ管理用!K199=1),"",IF(AND(フラグ管理用!G199=2,フラグ管理用!K199&gt;1),"","error")))</f>
        <v/>
      </c>
      <c r="AU199" s="240" t="str">
        <f>IF(C199="","",IF(AND(フラグ管理用!K199=10,ISBLANK(L199)=FALSE),"",IF(AND(フラグ管理用!K199&lt;10,ISBLANK(L199)=TRUE),"","error")))</f>
        <v/>
      </c>
      <c r="AV199" s="211" t="str">
        <f t="shared" si="44"/>
        <v/>
      </c>
      <c r="AW199" s="211" t="str">
        <f t="shared" si="45"/>
        <v/>
      </c>
      <c r="AX199" s="211" t="str">
        <f>IF(C199="","",IF(AND(フラグ管理用!D199=2,フラグ管理用!G199=1),IF(Q199&lt;&gt;0,"error",""),""))</f>
        <v/>
      </c>
      <c r="AY199" s="211" t="str">
        <f>IF(C199="","",IF(フラグ管理用!G199=2,IF(OR(O199&lt;&gt;0,P199&lt;&gt;0,R199&lt;&gt;0),"error",""),""))</f>
        <v/>
      </c>
      <c r="AZ199" s="211" t="str">
        <f t="shared" si="46"/>
        <v/>
      </c>
      <c r="BA199" s="211" t="str">
        <f t="shared" si="47"/>
        <v/>
      </c>
      <c r="BB199" s="211" t="str">
        <f t="shared" si="48"/>
        <v/>
      </c>
      <c r="BC199" s="211" t="str">
        <f>IF(C199="","",IF(フラグ管理用!Y199=2,IF(AND(フラグ管理用!C199=2,フラグ管理用!V199=1),"","error"),""))</f>
        <v/>
      </c>
      <c r="BD199" s="211" t="str">
        <f t="shared" si="49"/>
        <v/>
      </c>
      <c r="BE199" s="211" t="str">
        <f>IF(C199="","",IF(フラグ管理用!Z199=30,"error",IF(AND(フラグ管理用!AI199="事業始期_通常",フラグ管理用!Z199&lt;18),"error",IF(AND(フラグ管理用!AI199="事業始期_補助",フラグ管理用!Z199&lt;15),"error",""))))</f>
        <v/>
      </c>
      <c r="BF199" s="211" t="str">
        <f t="shared" si="50"/>
        <v/>
      </c>
      <c r="BG199" s="211" t="str">
        <f>IF(C199="","",IF(AND(フラグ管理用!AJ199="事業終期_通常",OR(フラグ管理用!AA199&lt;18,フラグ管理用!AA199&gt;29)),"error",IF(AND(フラグ管理用!AJ199="事業終期_R3基金・R4",フラグ管理用!AA199&lt;18),"error","")))</f>
        <v/>
      </c>
      <c r="BH199" s="211" t="str">
        <f>IF(C199="","",IF(VLOOKUP(Z199,―!$X$2:$Y$31,2,FALSE)&lt;=VLOOKUP(AA199,―!$X$2:$Y$31,2,FALSE),"","error"))</f>
        <v/>
      </c>
      <c r="BI199" s="211" t="str">
        <f t="shared" si="51"/>
        <v/>
      </c>
      <c r="BJ199" s="211" t="str">
        <f t="shared" si="54"/>
        <v/>
      </c>
      <c r="BK199" s="211" t="str">
        <f t="shared" si="52"/>
        <v/>
      </c>
      <c r="BL199" s="211" t="str">
        <f>IF(C199="","",IF(AND(フラグ管理用!AK199="予算区分_地単_通常",フラグ管理用!AF199&gt;4),"error",IF(AND(フラグ管理用!AK199="予算区分_地単_協力金等",フラグ管理用!AF199&gt;9),"error",IF(AND(フラグ管理用!AK199="予算区分_補助",フラグ管理用!AF199&lt;9),"error",""))))</f>
        <v/>
      </c>
      <c r="BM199" s="241" t="str">
        <f>フラグ管理用!AO199</f>
        <v/>
      </c>
    </row>
    <row r="200" spans="1:65" x14ac:dyDescent="0.15">
      <c r="A200" s="84">
        <v>179</v>
      </c>
      <c r="B200" s="285"/>
      <c r="C200" s="61"/>
      <c r="D200" s="61"/>
      <c r="E200" s="62"/>
      <c r="F200" s="146" t="str">
        <f>IF(C200="補",VLOOKUP(E200,'事業名一覧 '!$A$3:$C$55,3,FALSE),"")</f>
        <v/>
      </c>
      <c r="G200" s="63"/>
      <c r="H200" s="154"/>
      <c r="I200" s="63"/>
      <c r="J200" s="63"/>
      <c r="K200" s="63"/>
      <c r="L200" s="62"/>
      <c r="M200" s="99" t="str">
        <f t="shared" si="37"/>
        <v/>
      </c>
      <c r="N200" s="99" t="str">
        <f t="shared" si="53"/>
        <v/>
      </c>
      <c r="O200" s="65"/>
      <c r="P200" s="65"/>
      <c r="Q200" s="65"/>
      <c r="R200" s="65"/>
      <c r="S200" s="65"/>
      <c r="T200" s="65"/>
      <c r="U200" s="62"/>
      <c r="V200" s="63"/>
      <c r="W200" s="63"/>
      <c r="X200" s="63"/>
      <c r="Y200" s="61"/>
      <c r="Z200" s="61"/>
      <c r="AA200" s="61"/>
      <c r="AB200" s="230"/>
      <c r="AC200" s="230"/>
      <c r="AD200" s="62"/>
      <c r="AE200" s="62"/>
      <c r="AF200" s="301"/>
      <c r="AG200" s="165"/>
      <c r="AH200" s="274"/>
      <c r="AI200" s="226"/>
      <c r="AJ200" s="293" t="str">
        <f t="shared" si="38"/>
        <v/>
      </c>
      <c r="AK200" s="297" t="str">
        <f>IF(C200="","",IF(AND(フラグ管理用!B200=2,O200&gt;0),"error",IF(AND(フラグ管理用!B200=1,SUM(P200:R200)&gt;0),"error","")))</f>
        <v/>
      </c>
      <c r="AL200" s="289" t="str">
        <f t="shared" si="39"/>
        <v/>
      </c>
      <c r="AM200" s="235" t="str">
        <f t="shared" si="40"/>
        <v/>
      </c>
      <c r="AN200" s="211" t="str">
        <f>IF(C200="","",IF(フラグ管理用!AP200=1,"",IF(AND(フラグ管理用!C200=1,フラグ管理用!G200=1),"",IF(AND(フラグ管理用!C200=2,フラグ管理用!D200=1,フラグ管理用!G200=1),"",IF(AND(フラグ管理用!C200=2,フラグ管理用!D200=2),"","error")))))</f>
        <v/>
      </c>
      <c r="AO200" s="240" t="str">
        <f t="shared" si="41"/>
        <v/>
      </c>
      <c r="AP200" s="240" t="str">
        <f t="shared" si="42"/>
        <v/>
      </c>
      <c r="AQ200" s="240" t="str">
        <f>IF(C200="","",IF(AND(フラグ管理用!B200=1,フラグ管理用!I200&gt;0),"",IF(AND(フラグ管理用!B200=2,フラグ管理用!I200&gt;14),"","error")))</f>
        <v/>
      </c>
      <c r="AR200" s="240" t="str">
        <f>IF(C200="","",IF(PRODUCT(フラグ管理用!H200:J200)=0,"error",""))</f>
        <v/>
      </c>
      <c r="AS200" s="240" t="str">
        <f t="shared" si="43"/>
        <v/>
      </c>
      <c r="AT200" s="240" t="str">
        <f>IF(C200="","",IF(AND(フラグ管理用!G200=1,フラグ管理用!K200=1),"",IF(AND(フラグ管理用!G200=2,フラグ管理用!K200&gt;1),"","error")))</f>
        <v/>
      </c>
      <c r="AU200" s="240" t="str">
        <f>IF(C200="","",IF(AND(フラグ管理用!K200=10,ISBLANK(L200)=FALSE),"",IF(AND(フラグ管理用!K200&lt;10,ISBLANK(L200)=TRUE),"","error")))</f>
        <v/>
      </c>
      <c r="AV200" s="211" t="str">
        <f t="shared" si="44"/>
        <v/>
      </c>
      <c r="AW200" s="211" t="str">
        <f t="shared" si="45"/>
        <v/>
      </c>
      <c r="AX200" s="211" t="str">
        <f>IF(C200="","",IF(AND(フラグ管理用!D200=2,フラグ管理用!G200=1),IF(Q200&lt;&gt;0,"error",""),""))</f>
        <v/>
      </c>
      <c r="AY200" s="211" t="str">
        <f>IF(C200="","",IF(フラグ管理用!G200=2,IF(OR(O200&lt;&gt;0,P200&lt;&gt;0,R200&lt;&gt;0),"error",""),""))</f>
        <v/>
      </c>
      <c r="AZ200" s="211" t="str">
        <f t="shared" si="46"/>
        <v/>
      </c>
      <c r="BA200" s="211" t="str">
        <f t="shared" si="47"/>
        <v/>
      </c>
      <c r="BB200" s="211" t="str">
        <f t="shared" si="48"/>
        <v/>
      </c>
      <c r="BC200" s="211" t="str">
        <f>IF(C200="","",IF(フラグ管理用!Y200=2,IF(AND(フラグ管理用!C200=2,フラグ管理用!V200=1),"","error"),""))</f>
        <v/>
      </c>
      <c r="BD200" s="211" t="str">
        <f t="shared" si="49"/>
        <v/>
      </c>
      <c r="BE200" s="211" t="str">
        <f>IF(C200="","",IF(フラグ管理用!Z200=30,"error",IF(AND(フラグ管理用!AI200="事業始期_通常",フラグ管理用!Z200&lt;18),"error",IF(AND(フラグ管理用!AI200="事業始期_補助",フラグ管理用!Z200&lt;15),"error",""))))</f>
        <v/>
      </c>
      <c r="BF200" s="211" t="str">
        <f t="shared" si="50"/>
        <v/>
      </c>
      <c r="BG200" s="211" t="str">
        <f>IF(C200="","",IF(AND(フラグ管理用!AJ200="事業終期_通常",OR(フラグ管理用!AA200&lt;18,フラグ管理用!AA200&gt;29)),"error",IF(AND(フラグ管理用!AJ200="事業終期_R3基金・R4",フラグ管理用!AA200&lt;18),"error","")))</f>
        <v/>
      </c>
      <c r="BH200" s="211" t="str">
        <f>IF(C200="","",IF(VLOOKUP(Z200,―!$X$2:$Y$31,2,FALSE)&lt;=VLOOKUP(AA200,―!$X$2:$Y$31,2,FALSE),"","error"))</f>
        <v/>
      </c>
      <c r="BI200" s="211" t="str">
        <f t="shared" si="51"/>
        <v/>
      </c>
      <c r="BJ200" s="211" t="str">
        <f t="shared" si="54"/>
        <v/>
      </c>
      <c r="BK200" s="211" t="str">
        <f t="shared" si="52"/>
        <v/>
      </c>
      <c r="BL200" s="211" t="str">
        <f>IF(C200="","",IF(AND(フラグ管理用!AK200="予算区分_地単_通常",フラグ管理用!AF200&gt;4),"error",IF(AND(フラグ管理用!AK200="予算区分_地単_協力金等",フラグ管理用!AF200&gt;9),"error",IF(AND(フラグ管理用!AK200="予算区分_補助",フラグ管理用!AF200&lt;9),"error",""))))</f>
        <v/>
      </c>
      <c r="BM200" s="241" t="str">
        <f>フラグ管理用!AO200</f>
        <v/>
      </c>
    </row>
    <row r="201" spans="1:65" x14ac:dyDescent="0.15">
      <c r="A201" s="84">
        <v>180</v>
      </c>
      <c r="B201" s="285"/>
      <c r="C201" s="61"/>
      <c r="D201" s="61"/>
      <c r="E201" s="62"/>
      <c r="F201" s="146" t="str">
        <f>IF(C201="補",VLOOKUP(E201,'事業名一覧 '!$A$3:$C$55,3,FALSE),"")</f>
        <v/>
      </c>
      <c r="G201" s="63"/>
      <c r="H201" s="154"/>
      <c r="I201" s="63"/>
      <c r="J201" s="63"/>
      <c r="K201" s="63"/>
      <c r="L201" s="62"/>
      <c r="M201" s="99" t="str">
        <f t="shared" si="37"/>
        <v/>
      </c>
      <c r="N201" s="99" t="str">
        <f t="shared" si="53"/>
        <v/>
      </c>
      <c r="O201" s="65"/>
      <c r="P201" s="65"/>
      <c r="Q201" s="65"/>
      <c r="R201" s="65"/>
      <c r="S201" s="65"/>
      <c r="T201" s="65"/>
      <c r="U201" s="62"/>
      <c r="V201" s="63"/>
      <c r="W201" s="63"/>
      <c r="X201" s="63"/>
      <c r="Y201" s="61"/>
      <c r="Z201" s="61"/>
      <c r="AA201" s="61"/>
      <c r="AB201" s="230"/>
      <c r="AC201" s="230"/>
      <c r="AD201" s="62"/>
      <c r="AE201" s="62"/>
      <c r="AF201" s="301"/>
      <c r="AG201" s="165"/>
      <c r="AH201" s="274"/>
      <c r="AI201" s="226"/>
      <c r="AJ201" s="293" t="str">
        <f t="shared" si="38"/>
        <v/>
      </c>
      <c r="AK201" s="297" t="str">
        <f>IF(C201="","",IF(AND(フラグ管理用!B201=2,O201&gt;0),"error",IF(AND(フラグ管理用!B201=1,SUM(P201:R201)&gt;0),"error","")))</f>
        <v/>
      </c>
      <c r="AL201" s="289" t="str">
        <f t="shared" si="39"/>
        <v/>
      </c>
      <c r="AM201" s="235" t="str">
        <f t="shared" si="40"/>
        <v/>
      </c>
      <c r="AN201" s="211" t="str">
        <f>IF(C201="","",IF(フラグ管理用!AP201=1,"",IF(AND(フラグ管理用!C201=1,フラグ管理用!G201=1),"",IF(AND(フラグ管理用!C201=2,フラグ管理用!D201=1,フラグ管理用!G201=1),"",IF(AND(フラグ管理用!C201=2,フラグ管理用!D201=2),"","error")))))</f>
        <v/>
      </c>
      <c r="AO201" s="240" t="str">
        <f t="shared" si="41"/>
        <v/>
      </c>
      <c r="AP201" s="240" t="str">
        <f t="shared" si="42"/>
        <v/>
      </c>
      <c r="AQ201" s="240" t="str">
        <f>IF(C201="","",IF(AND(フラグ管理用!B201=1,フラグ管理用!I201&gt;0),"",IF(AND(フラグ管理用!B201=2,フラグ管理用!I201&gt;14),"","error")))</f>
        <v/>
      </c>
      <c r="AR201" s="240" t="str">
        <f>IF(C201="","",IF(PRODUCT(フラグ管理用!H201:J201)=0,"error",""))</f>
        <v/>
      </c>
      <c r="AS201" s="240" t="str">
        <f t="shared" si="43"/>
        <v/>
      </c>
      <c r="AT201" s="240" t="str">
        <f>IF(C201="","",IF(AND(フラグ管理用!G201=1,フラグ管理用!K201=1),"",IF(AND(フラグ管理用!G201=2,フラグ管理用!K201&gt;1),"","error")))</f>
        <v/>
      </c>
      <c r="AU201" s="240" t="str">
        <f>IF(C201="","",IF(AND(フラグ管理用!K201=10,ISBLANK(L201)=FALSE),"",IF(AND(フラグ管理用!K201&lt;10,ISBLANK(L201)=TRUE),"","error")))</f>
        <v/>
      </c>
      <c r="AV201" s="211" t="str">
        <f t="shared" si="44"/>
        <v/>
      </c>
      <c r="AW201" s="211" t="str">
        <f t="shared" si="45"/>
        <v/>
      </c>
      <c r="AX201" s="211" t="str">
        <f>IF(C201="","",IF(AND(フラグ管理用!D201=2,フラグ管理用!G201=1),IF(Q201&lt;&gt;0,"error",""),""))</f>
        <v/>
      </c>
      <c r="AY201" s="211" t="str">
        <f>IF(C201="","",IF(フラグ管理用!G201=2,IF(OR(O201&lt;&gt;0,P201&lt;&gt;0,R201&lt;&gt;0),"error",""),""))</f>
        <v/>
      </c>
      <c r="AZ201" s="211" t="str">
        <f t="shared" si="46"/>
        <v/>
      </c>
      <c r="BA201" s="211" t="str">
        <f t="shared" si="47"/>
        <v/>
      </c>
      <c r="BB201" s="211" t="str">
        <f t="shared" si="48"/>
        <v/>
      </c>
      <c r="BC201" s="211" t="str">
        <f>IF(C201="","",IF(フラグ管理用!Y201=2,IF(AND(フラグ管理用!C201=2,フラグ管理用!V201=1),"","error"),""))</f>
        <v/>
      </c>
      <c r="BD201" s="211" t="str">
        <f t="shared" si="49"/>
        <v/>
      </c>
      <c r="BE201" s="211" t="str">
        <f>IF(C201="","",IF(フラグ管理用!Z201=30,"error",IF(AND(フラグ管理用!AI201="事業始期_通常",フラグ管理用!Z201&lt;18),"error",IF(AND(フラグ管理用!AI201="事業始期_補助",フラグ管理用!Z201&lt;15),"error",""))))</f>
        <v/>
      </c>
      <c r="BF201" s="211" t="str">
        <f t="shared" si="50"/>
        <v/>
      </c>
      <c r="BG201" s="211" t="str">
        <f>IF(C201="","",IF(AND(フラグ管理用!AJ201="事業終期_通常",OR(フラグ管理用!AA201&lt;18,フラグ管理用!AA201&gt;29)),"error",IF(AND(フラグ管理用!AJ201="事業終期_R3基金・R4",フラグ管理用!AA201&lt;18),"error","")))</f>
        <v/>
      </c>
      <c r="BH201" s="211" t="str">
        <f>IF(C201="","",IF(VLOOKUP(Z201,―!$X$2:$Y$31,2,FALSE)&lt;=VLOOKUP(AA201,―!$X$2:$Y$31,2,FALSE),"","error"))</f>
        <v/>
      </c>
      <c r="BI201" s="211" t="str">
        <f t="shared" si="51"/>
        <v/>
      </c>
      <c r="BJ201" s="211" t="str">
        <f t="shared" si="54"/>
        <v/>
      </c>
      <c r="BK201" s="211" t="str">
        <f t="shared" si="52"/>
        <v/>
      </c>
      <c r="BL201" s="211" t="str">
        <f>IF(C201="","",IF(AND(フラグ管理用!AK201="予算区分_地単_通常",フラグ管理用!AF201&gt;4),"error",IF(AND(フラグ管理用!AK201="予算区分_地単_協力金等",フラグ管理用!AF201&gt;9),"error",IF(AND(フラグ管理用!AK201="予算区分_補助",フラグ管理用!AF201&lt;9),"error",""))))</f>
        <v/>
      </c>
      <c r="BM201" s="241" t="str">
        <f>フラグ管理用!AO201</f>
        <v/>
      </c>
    </row>
    <row r="202" spans="1:65" x14ac:dyDescent="0.15">
      <c r="A202" s="84">
        <v>181</v>
      </c>
      <c r="B202" s="285"/>
      <c r="C202" s="61"/>
      <c r="D202" s="61"/>
      <c r="E202" s="62"/>
      <c r="F202" s="146" t="str">
        <f>IF(C202="補",VLOOKUP(E202,'事業名一覧 '!$A$3:$C$55,3,FALSE),"")</f>
        <v/>
      </c>
      <c r="G202" s="63"/>
      <c r="H202" s="154"/>
      <c r="I202" s="63"/>
      <c r="J202" s="63"/>
      <c r="K202" s="63"/>
      <c r="L202" s="62"/>
      <c r="M202" s="99" t="str">
        <f t="shared" si="37"/>
        <v/>
      </c>
      <c r="N202" s="99" t="str">
        <f t="shared" si="53"/>
        <v/>
      </c>
      <c r="O202" s="65"/>
      <c r="P202" s="65"/>
      <c r="Q202" s="65"/>
      <c r="R202" s="65"/>
      <c r="S202" s="65"/>
      <c r="T202" s="65"/>
      <c r="U202" s="62"/>
      <c r="V202" s="63"/>
      <c r="W202" s="63"/>
      <c r="X202" s="63"/>
      <c r="Y202" s="61"/>
      <c r="Z202" s="61"/>
      <c r="AA202" s="61"/>
      <c r="AB202" s="230"/>
      <c r="AC202" s="230"/>
      <c r="AD202" s="62"/>
      <c r="AE202" s="62"/>
      <c r="AF202" s="301"/>
      <c r="AG202" s="165"/>
      <c r="AH202" s="274"/>
      <c r="AI202" s="226"/>
      <c r="AJ202" s="293" t="str">
        <f t="shared" si="38"/>
        <v/>
      </c>
      <c r="AK202" s="297" t="str">
        <f>IF(C202="","",IF(AND(フラグ管理用!B202=2,O202&gt;0),"error",IF(AND(フラグ管理用!B202=1,SUM(P202:R202)&gt;0),"error","")))</f>
        <v/>
      </c>
      <c r="AL202" s="289" t="str">
        <f t="shared" si="39"/>
        <v/>
      </c>
      <c r="AM202" s="235" t="str">
        <f t="shared" si="40"/>
        <v/>
      </c>
      <c r="AN202" s="211" t="str">
        <f>IF(C202="","",IF(フラグ管理用!AP202=1,"",IF(AND(フラグ管理用!C202=1,フラグ管理用!G202=1),"",IF(AND(フラグ管理用!C202=2,フラグ管理用!D202=1,フラグ管理用!G202=1),"",IF(AND(フラグ管理用!C202=2,フラグ管理用!D202=2),"","error")))))</f>
        <v/>
      </c>
      <c r="AO202" s="240" t="str">
        <f t="shared" si="41"/>
        <v/>
      </c>
      <c r="AP202" s="240" t="str">
        <f t="shared" si="42"/>
        <v/>
      </c>
      <c r="AQ202" s="240" t="str">
        <f>IF(C202="","",IF(AND(フラグ管理用!B202=1,フラグ管理用!I202&gt;0),"",IF(AND(フラグ管理用!B202=2,フラグ管理用!I202&gt;14),"","error")))</f>
        <v/>
      </c>
      <c r="AR202" s="240" t="str">
        <f>IF(C202="","",IF(PRODUCT(フラグ管理用!H202:J202)=0,"error",""))</f>
        <v/>
      </c>
      <c r="AS202" s="240" t="str">
        <f t="shared" si="43"/>
        <v/>
      </c>
      <c r="AT202" s="240" t="str">
        <f>IF(C202="","",IF(AND(フラグ管理用!G202=1,フラグ管理用!K202=1),"",IF(AND(フラグ管理用!G202=2,フラグ管理用!K202&gt;1),"","error")))</f>
        <v/>
      </c>
      <c r="AU202" s="240" t="str">
        <f>IF(C202="","",IF(AND(フラグ管理用!K202=10,ISBLANK(L202)=FALSE),"",IF(AND(フラグ管理用!K202&lt;10,ISBLANK(L202)=TRUE),"","error")))</f>
        <v/>
      </c>
      <c r="AV202" s="211" t="str">
        <f t="shared" si="44"/>
        <v/>
      </c>
      <c r="AW202" s="211" t="str">
        <f t="shared" si="45"/>
        <v/>
      </c>
      <c r="AX202" s="211" t="str">
        <f>IF(C202="","",IF(AND(フラグ管理用!D202=2,フラグ管理用!G202=1),IF(Q202&lt;&gt;0,"error",""),""))</f>
        <v/>
      </c>
      <c r="AY202" s="211" t="str">
        <f>IF(C202="","",IF(フラグ管理用!G202=2,IF(OR(O202&lt;&gt;0,P202&lt;&gt;0,R202&lt;&gt;0),"error",""),""))</f>
        <v/>
      </c>
      <c r="AZ202" s="211" t="str">
        <f t="shared" si="46"/>
        <v/>
      </c>
      <c r="BA202" s="211" t="str">
        <f t="shared" si="47"/>
        <v/>
      </c>
      <c r="BB202" s="211" t="str">
        <f t="shared" si="48"/>
        <v/>
      </c>
      <c r="BC202" s="211" t="str">
        <f>IF(C202="","",IF(フラグ管理用!Y202=2,IF(AND(フラグ管理用!C202=2,フラグ管理用!V202=1),"","error"),""))</f>
        <v/>
      </c>
      <c r="BD202" s="211" t="str">
        <f t="shared" si="49"/>
        <v/>
      </c>
      <c r="BE202" s="211" t="str">
        <f>IF(C202="","",IF(フラグ管理用!Z202=30,"error",IF(AND(フラグ管理用!AI202="事業始期_通常",フラグ管理用!Z202&lt;18),"error",IF(AND(フラグ管理用!AI202="事業始期_補助",フラグ管理用!Z202&lt;15),"error",""))))</f>
        <v/>
      </c>
      <c r="BF202" s="211" t="str">
        <f t="shared" si="50"/>
        <v/>
      </c>
      <c r="BG202" s="211" t="str">
        <f>IF(C202="","",IF(AND(フラグ管理用!AJ202="事業終期_通常",OR(フラグ管理用!AA202&lt;18,フラグ管理用!AA202&gt;29)),"error",IF(AND(フラグ管理用!AJ202="事業終期_R3基金・R4",フラグ管理用!AA202&lt;18),"error","")))</f>
        <v/>
      </c>
      <c r="BH202" s="211" t="str">
        <f>IF(C202="","",IF(VLOOKUP(Z202,―!$X$2:$Y$31,2,FALSE)&lt;=VLOOKUP(AA202,―!$X$2:$Y$31,2,FALSE),"","error"))</f>
        <v/>
      </c>
      <c r="BI202" s="211" t="str">
        <f t="shared" si="51"/>
        <v/>
      </c>
      <c r="BJ202" s="211" t="str">
        <f t="shared" si="54"/>
        <v/>
      </c>
      <c r="BK202" s="211" t="str">
        <f t="shared" si="52"/>
        <v/>
      </c>
      <c r="BL202" s="211" t="str">
        <f>IF(C202="","",IF(AND(フラグ管理用!AK202="予算区分_地単_通常",フラグ管理用!AF202&gt;4),"error",IF(AND(フラグ管理用!AK202="予算区分_地単_協力金等",フラグ管理用!AF202&gt;9),"error",IF(AND(フラグ管理用!AK202="予算区分_補助",フラグ管理用!AF202&lt;9),"error",""))))</f>
        <v/>
      </c>
      <c r="BM202" s="241" t="str">
        <f>フラグ管理用!AO202</f>
        <v/>
      </c>
    </row>
    <row r="203" spans="1:65" x14ac:dyDescent="0.15">
      <c r="A203" s="84">
        <v>182</v>
      </c>
      <c r="B203" s="285"/>
      <c r="C203" s="61"/>
      <c r="D203" s="61"/>
      <c r="E203" s="62"/>
      <c r="F203" s="146" t="str">
        <f>IF(C203="補",VLOOKUP(E203,'事業名一覧 '!$A$3:$C$55,3,FALSE),"")</f>
        <v/>
      </c>
      <c r="G203" s="63"/>
      <c r="H203" s="154"/>
      <c r="I203" s="63"/>
      <c r="J203" s="63"/>
      <c r="K203" s="63"/>
      <c r="L203" s="62"/>
      <c r="M203" s="99" t="str">
        <f t="shared" si="37"/>
        <v/>
      </c>
      <c r="N203" s="99" t="str">
        <f t="shared" si="53"/>
        <v/>
      </c>
      <c r="O203" s="65"/>
      <c r="P203" s="65"/>
      <c r="Q203" s="65"/>
      <c r="R203" s="65"/>
      <c r="S203" s="65"/>
      <c r="T203" s="65"/>
      <c r="U203" s="62"/>
      <c r="V203" s="63"/>
      <c r="W203" s="63"/>
      <c r="X203" s="63"/>
      <c r="Y203" s="61"/>
      <c r="Z203" s="61"/>
      <c r="AA203" s="61"/>
      <c r="AB203" s="230"/>
      <c r="AC203" s="230"/>
      <c r="AD203" s="62"/>
      <c r="AE203" s="62"/>
      <c r="AF203" s="301"/>
      <c r="AG203" s="165"/>
      <c r="AH203" s="274"/>
      <c r="AI203" s="226"/>
      <c r="AJ203" s="293" t="str">
        <f t="shared" si="38"/>
        <v/>
      </c>
      <c r="AK203" s="297" t="str">
        <f>IF(C203="","",IF(AND(フラグ管理用!B203=2,O203&gt;0),"error",IF(AND(フラグ管理用!B203=1,SUM(P203:R203)&gt;0),"error","")))</f>
        <v/>
      </c>
      <c r="AL203" s="289" t="str">
        <f t="shared" si="39"/>
        <v/>
      </c>
      <c r="AM203" s="235" t="str">
        <f t="shared" si="40"/>
        <v/>
      </c>
      <c r="AN203" s="211" t="str">
        <f>IF(C203="","",IF(フラグ管理用!AP203=1,"",IF(AND(フラグ管理用!C203=1,フラグ管理用!G203=1),"",IF(AND(フラグ管理用!C203=2,フラグ管理用!D203=1,フラグ管理用!G203=1),"",IF(AND(フラグ管理用!C203=2,フラグ管理用!D203=2),"","error")))))</f>
        <v/>
      </c>
      <c r="AO203" s="240" t="str">
        <f t="shared" si="41"/>
        <v/>
      </c>
      <c r="AP203" s="240" t="str">
        <f t="shared" si="42"/>
        <v/>
      </c>
      <c r="AQ203" s="240" t="str">
        <f>IF(C203="","",IF(AND(フラグ管理用!B203=1,フラグ管理用!I203&gt;0),"",IF(AND(フラグ管理用!B203=2,フラグ管理用!I203&gt;14),"","error")))</f>
        <v/>
      </c>
      <c r="AR203" s="240" t="str">
        <f>IF(C203="","",IF(PRODUCT(フラグ管理用!H203:J203)=0,"error",""))</f>
        <v/>
      </c>
      <c r="AS203" s="240" t="str">
        <f t="shared" si="43"/>
        <v/>
      </c>
      <c r="AT203" s="240" t="str">
        <f>IF(C203="","",IF(AND(フラグ管理用!G203=1,フラグ管理用!K203=1),"",IF(AND(フラグ管理用!G203=2,フラグ管理用!K203&gt;1),"","error")))</f>
        <v/>
      </c>
      <c r="AU203" s="240" t="str">
        <f>IF(C203="","",IF(AND(フラグ管理用!K203=10,ISBLANK(L203)=FALSE),"",IF(AND(フラグ管理用!K203&lt;10,ISBLANK(L203)=TRUE),"","error")))</f>
        <v/>
      </c>
      <c r="AV203" s="211" t="str">
        <f t="shared" si="44"/>
        <v/>
      </c>
      <c r="AW203" s="211" t="str">
        <f t="shared" si="45"/>
        <v/>
      </c>
      <c r="AX203" s="211" t="str">
        <f>IF(C203="","",IF(AND(フラグ管理用!D203=2,フラグ管理用!G203=1),IF(Q203&lt;&gt;0,"error",""),""))</f>
        <v/>
      </c>
      <c r="AY203" s="211" t="str">
        <f>IF(C203="","",IF(フラグ管理用!G203=2,IF(OR(O203&lt;&gt;0,P203&lt;&gt;0,R203&lt;&gt;0),"error",""),""))</f>
        <v/>
      </c>
      <c r="AZ203" s="211" t="str">
        <f t="shared" si="46"/>
        <v/>
      </c>
      <c r="BA203" s="211" t="str">
        <f t="shared" si="47"/>
        <v/>
      </c>
      <c r="BB203" s="211" t="str">
        <f t="shared" si="48"/>
        <v/>
      </c>
      <c r="BC203" s="211" t="str">
        <f>IF(C203="","",IF(フラグ管理用!Y203=2,IF(AND(フラグ管理用!C203=2,フラグ管理用!V203=1),"","error"),""))</f>
        <v/>
      </c>
      <c r="BD203" s="211" t="str">
        <f t="shared" si="49"/>
        <v/>
      </c>
      <c r="BE203" s="211" t="str">
        <f>IF(C203="","",IF(フラグ管理用!Z203=30,"error",IF(AND(フラグ管理用!AI203="事業始期_通常",フラグ管理用!Z203&lt;18),"error",IF(AND(フラグ管理用!AI203="事業始期_補助",フラグ管理用!Z203&lt;15),"error",""))))</f>
        <v/>
      </c>
      <c r="BF203" s="211" t="str">
        <f t="shared" si="50"/>
        <v/>
      </c>
      <c r="BG203" s="211" t="str">
        <f>IF(C203="","",IF(AND(フラグ管理用!AJ203="事業終期_通常",OR(フラグ管理用!AA203&lt;18,フラグ管理用!AA203&gt;29)),"error",IF(AND(フラグ管理用!AJ203="事業終期_R3基金・R4",フラグ管理用!AA203&lt;18),"error","")))</f>
        <v/>
      </c>
      <c r="BH203" s="211" t="str">
        <f>IF(C203="","",IF(VLOOKUP(Z203,―!$X$2:$Y$31,2,FALSE)&lt;=VLOOKUP(AA203,―!$X$2:$Y$31,2,FALSE),"","error"))</f>
        <v/>
      </c>
      <c r="BI203" s="211" t="str">
        <f t="shared" si="51"/>
        <v/>
      </c>
      <c r="BJ203" s="211" t="str">
        <f t="shared" si="54"/>
        <v/>
      </c>
      <c r="BK203" s="211" t="str">
        <f t="shared" si="52"/>
        <v/>
      </c>
      <c r="BL203" s="211" t="str">
        <f>IF(C203="","",IF(AND(フラグ管理用!AK203="予算区分_地単_通常",フラグ管理用!AF203&gt;4),"error",IF(AND(フラグ管理用!AK203="予算区分_地単_協力金等",フラグ管理用!AF203&gt;9),"error",IF(AND(フラグ管理用!AK203="予算区分_補助",フラグ管理用!AF203&lt;9),"error",""))))</f>
        <v/>
      </c>
      <c r="BM203" s="241" t="str">
        <f>フラグ管理用!AO203</f>
        <v/>
      </c>
    </row>
    <row r="204" spans="1:65" x14ac:dyDescent="0.15">
      <c r="A204" s="84">
        <v>183</v>
      </c>
      <c r="B204" s="285"/>
      <c r="C204" s="61"/>
      <c r="D204" s="61"/>
      <c r="E204" s="62"/>
      <c r="F204" s="146" t="str">
        <f>IF(C204="補",VLOOKUP(E204,'事業名一覧 '!$A$3:$C$55,3,FALSE),"")</f>
        <v/>
      </c>
      <c r="G204" s="63"/>
      <c r="H204" s="154"/>
      <c r="I204" s="63"/>
      <c r="J204" s="63"/>
      <c r="K204" s="63"/>
      <c r="L204" s="62"/>
      <c r="M204" s="99" t="str">
        <f t="shared" si="37"/>
        <v/>
      </c>
      <c r="N204" s="99" t="str">
        <f t="shared" si="53"/>
        <v/>
      </c>
      <c r="O204" s="65"/>
      <c r="P204" s="65"/>
      <c r="Q204" s="65"/>
      <c r="R204" s="65"/>
      <c r="S204" s="65"/>
      <c r="T204" s="65"/>
      <c r="U204" s="62"/>
      <c r="V204" s="63"/>
      <c r="W204" s="63"/>
      <c r="X204" s="63"/>
      <c r="Y204" s="61"/>
      <c r="Z204" s="61"/>
      <c r="AA204" s="61"/>
      <c r="AB204" s="230"/>
      <c r="AC204" s="230"/>
      <c r="AD204" s="62"/>
      <c r="AE204" s="62"/>
      <c r="AF204" s="301"/>
      <c r="AG204" s="165"/>
      <c r="AH204" s="274"/>
      <c r="AI204" s="226"/>
      <c r="AJ204" s="293" t="str">
        <f t="shared" si="38"/>
        <v/>
      </c>
      <c r="AK204" s="297" t="str">
        <f>IF(C204="","",IF(AND(フラグ管理用!B204=2,O204&gt;0),"error",IF(AND(フラグ管理用!B204=1,SUM(P204:R204)&gt;0),"error","")))</f>
        <v/>
      </c>
      <c r="AL204" s="289" t="str">
        <f t="shared" si="39"/>
        <v/>
      </c>
      <c r="AM204" s="235" t="str">
        <f t="shared" si="40"/>
        <v/>
      </c>
      <c r="AN204" s="211" t="str">
        <f>IF(C204="","",IF(フラグ管理用!AP204=1,"",IF(AND(フラグ管理用!C204=1,フラグ管理用!G204=1),"",IF(AND(フラグ管理用!C204=2,フラグ管理用!D204=1,フラグ管理用!G204=1),"",IF(AND(フラグ管理用!C204=2,フラグ管理用!D204=2),"","error")))))</f>
        <v/>
      </c>
      <c r="AO204" s="240" t="str">
        <f t="shared" si="41"/>
        <v/>
      </c>
      <c r="AP204" s="240" t="str">
        <f t="shared" si="42"/>
        <v/>
      </c>
      <c r="AQ204" s="240" t="str">
        <f>IF(C204="","",IF(AND(フラグ管理用!B204=1,フラグ管理用!I204&gt;0),"",IF(AND(フラグ管理用!B204=2,フラグ管理用!I204&gt;14),"","error")))</f>
        <v/>
      </c>
      <c r="AR204" s="240" t="str">
        <f>IF(C204="","",IF(PRODUCT(フラグ管理用!H204:J204)=0,"error",""))</f>
        <v/>
      </c>
      <c r="AS204" s="240" t="str">
        <f t="shared" si="43"/>
        <v/>
      </c>
      <c r="AT204" s="240" t="str">
        <f>IF(C204="","",IF(AND(フラグ管理用!G204=1,フラグ管理用!K204=1),"",IF(AND(フラグ管理用!G204=2,フラグ管理用!K204&gt;1),"","error")))</f>
        <v/>
      </c>
      <c r="AU204" s="240" t="str">
        <f>IF(C204="","",IF(AND(フラグ管理用!K204=10,ISBLANK(L204)=FALSE),"",IF(AND(フラグ管理用!K204&lt;10,ISBLANK(L204)=TRUE),"","error")))</f>
        <v/>
      </c>
      <c r="AV204" s="211" t="str">
        <f t="shared" si="44"/>
        <v/>
      </c>
      <c r="AW204" s="211" t="str">
        <f t="shared" si="45"/>
        <v/>
      </c>
      <c r="AX204" s="211" t="str">
        <f>IF(C204="","",IF(AND(フラグ管理用!D204=2,フラグ管理用!G204=1),IF(Q204&lt;&gt;0,"error",""),""))</f>
        <v/>
      </c>
      <c r="AY204" s="211" t="str">
        <f>IF(C204="","",IF(フラグ管理用!G204=2,IF(OR(O204&lt;&gt;0,P204&lt;&gt;0,R204&lt;&gt;0),"error",""),""))</f>
        <v/>
      </c>
      <c r="AZ204" s="211" t="str">
        <f t="shared" si="46"/>
        <v/>
      </c>
      <c r="BA204" s="211" t="str">
        <f t="shared" si="47"/>
        <v/>
      </c>
      <c r="BB204" s="211" t="str">
        <f t="shared" si="48"/>
        <v/>
      </c>
      <c r="BC204" s="211" t="str">
        <f>IF(C204="","",IF(フラグ管理用!Y204=2,IF(AND(フラグ管理用!C204=2,フラグ管理用!V204=1),"","error"),""))</f>
        <v/>
      </c>
      <c r="BD204" s="211" t="str">
        <f t="shared" si="49"/>
        <v/>
      </c>
      <c r="BE204" s="211" t="str">
        <f>IF(C204="","",IF(フラグ管理用!Z204=30,"error",IF(AND(フラグ管理用!AI204="事業始期_通常",フラグ管理用!Z204&lt;18),"error",IF(AND(フラグ管理用!AI204="事業始期_補助",フラグ管理用!Z204&lt;15),"error",""))))</f>
        <v/>
      </c>
      <c r="BF204" s="211" t="str">
        <f t="shared" si="50"/>
        <v/>
      </c>
      <c r="BG204" s="211" t="str">
        <f>IF(C204="","",IF(AND(フラグ管理用!AJ204="事業終期_通常",OR(フラグ管理用!AA204&lt;18,フラグ管理用!AA204&gt;29)),"error",IF(AND(フラグ管理用!AJ204="事業終期_R3基金・R4",フラグ管理用!AA204&lt;18),"error","")))</f>
        <v/>
      </c>
      <c r="BH204" s="211" t="str">
        <f>IF(C204="","",IF(VLOOKUP(Z204,―!$X$2:$Y$31,2,FALSE)&lt;=VLOOKUP(AA204,―!$X$2:$Y$31,2,FALSE),"","error"))</f>
        <v/>
      </c>
      <c r="BI204" s="211" t="str">
        <f t="shared" si="51"/>
        <v/>
      </c>
      <c r="BJ204" s="211" t="str">
        <f t="shared" si="54"/>
        <v/>
      </c>
      <c r="BK204" s="211" t="str">
        <f t="shared" si="52"/>
        <v/>
      </c>
      <c r="BL204" s="211" t="str">
        <f>IF(C204="","",IF(AND(フラグ管理用!AK204="予算区分_地単_通常",フラグ管理用!AF204&gt;4),"error",IF(AND(フラグ管理用!AK204="予算区分_地単_協力金等",フラグ管理用!AF204&gt;9),"error",IF(AND(フラグ管理用!AK204="予算区分_補助",フラグ管理用!AF204&lt;9),"error",""))))</f>
        <v/>
      </c>
      <c r="BM204" s="241" t="str">
        <f>フラグ管理用!AO204</f>
        <v/>
      </c>
    </row>
    <row r="205" spans="1:65" x14ac:dyDescent="0.15">
      <c r="A205" s="84">
        <v>184</v>
      </c>
      <c r="B205" s="285"/>
      <c r="C205" s="61"/>
      <c r="D205" s="61"/>
      <c r="E205" s="62"/>
      <c r="F205" s="146" t="str">
        <f>IF(C205="補",VLOOKUP(E205,'事業名一覧 '!$A$3:$C$55,3,FALSE),"")</f>
        <v/>
      </c>
      <c r="G205" s="63"/>
      <c r="H205" s="154"/>
      <c r="I205" s="63"/>
      <c r="J205" s="63"/>
      <c r="K205" s="63"/>
      <c r="L205" s="62"/>
      <c r="M205" s="99" t="str">
        <f t="shared" si="37"/>
        <v/>
      </c>
      <c r="N205" s="99" t="str">
        <f t="shared" si="53"/>
        <v/>
      </c>
      <c r="O205" s="65"/>
      <c r="P205" s="65"/>
      <c r="Q205" s="65"/>
      <c r="R205" s="65"/>
      <c r="S205" s="65"/>
      <c r="T205" s="65"/>
      <c r="U205" s="62"/>
      <c r="V205" s="63"/>
      <c r="W205" s="63"/>
      <c r="X205" s="63"/>
      <c r="Y205" s="61"/>
      <c r="Z205" s="61"/>
      <c r="AA205" s="61"/>
      <c r="AB205" s="230"/>
      <c r="AC205" s="230"/>
      <c r="AD205" s="62"/>
      <c r="AE205" s="62"/>
      <c r="AF205" s="301"/>
      <c r="AG205" s="165"/>
      <c r="AH205" s="274"/>
      <c r="AI205" s="226"/>
      <c r="AJ205" s="293" t="str">
        <f t="shared" si="38"/>
        <v/>
      </c>
      <c r="AK205" s="297" t="str">
        <f>IF(C205="","",IF(AND(フラグ管理用!B205=2,O205&gt;0),"error",IF(AND(フラグ管理用!B205=1,SUM(P205:R205)&gt;0),"error","")))</f>
        <v/>
      </c>
      <c r="AL205" s="289" t="str">
        <f t="shared" si="39"/>
        <v/>
      </c>
      <c r="AM205" s="235" t="str">
        <f t="shared" si="40"/>
        <v/>
      </c>
      <c r="AN205" s="211" t="str">
        <f>IF(C205="","",IF(フラグ管理用!AP205=1,"",IF(AND(フラグ管理用!C205=1,フラグ管理用!G205=1),"",IF(AND(フラグ管理用!C205=2,フラグ管理用!D205=1,フラグ管理用!G205=1),"",IF(AND(フラグ管理用!C205=2,フラグ管理用!D205=2),"","error")))))</f>
        <v/>
      </c>
      <c r="AO205" s="240" t="str">
        <f t="shared" si="41"/>
        <v/>
      </c>
      <c r="AP205" s="240" t="str">
        <f t="shared" si="42"/>
        <v/>
      </c>
      <c r="AQ205" s="240" t="str">
        <f>IF(C205="","",IF(AND(フラグ管理用!B205=1,フラグ管理用!I205&gt;0),"",IF(AND(フラグ管理用!B205=2,フラグ管理用!I205&gt;14),"","error")))</f>
        <v/>
      </c>
      <c r="AR205" s="240" t="str">
        <f>IF(C205="","",IF(PRODUCT(フラグ管理用!H205:J205)=0,"error",""))</f>
        <v/>
      </c>
      <c r="AS205" s="240" t="str">
        <f t="shared" si="43"/>
        <v/>
      </c>
      <c r="AT205" s="240" t="str">
        <f>IF(C205="","",IF(AND(フラグ管理用!G205=1,フラグ管理用!K205=1),"",IF(AND(フラグ管理用!G205=2,フラグ管理用!K205&gt;1),"","error")))</f>
        <v/>
      </c>
      <c r="AU205" s="240" t="str">
        <f>IF(C205="","",IF(AND(フラグ管理用!K205=10,ISBLANK(L205)=FALSE),"",IF(AND(フラグ管理用!K205&lt;10,ISBLANK(L205)=TRUE),"","error")))</f>
        <v/>
      </c>
      <c r="AV205" s="211" t="str">
        <f t="shared" si="44"/>
        <v/>
      </c>
      <c r="AW205" s="211" t="str">
        <f t="shared" si="45"/>
        <v/>
      </c>
      <c r="AX205" s="211" t="str">
        <f>IF(C205="","",IF(AND(フラグ管理用!D205=2,フラグ管理用!G205=1),IF(Q205&lt;&gt;0,"error",""),""))</f>
        <v/>
      </c>
      <c r="AY205" s="211" t="str">
        <f>IF(C205="","",IF(フラグ管理用!G205=2,IF(OR(O205&lt;&gt;0,P205&lt;&gt;0,R205&lt;&gt;0),"error",""),""))</f>
        <v/>
      </c>
      <c r="AZ205" s="211" t="str">
        <f t="shared" si="46"/>
        <v/>
      </c>
      <c r="BA205" s="211" t="str">
        <f t="shared" si="47"/>
        <v/>
      </c>
      <c r="BB205" s="211" t="str">
        <f t="shared" si="48"/>
        <v/>
      </c>
      <c r="BC205" s="211" t="str">
        <f>IF(C205="","",IF(フラグ管理用!Y205=2,IF(AND(フラグ管理用!C205=2,フラグ管理用!V205=1),"","error"),""))</f>
        <v/>
      </c>
      <c r="BD205" s="211" t="str">
        <f t="shared" si="49"/>
        <v/>
      </c>
      <c r="BE205" s="211" t="str">
        <f>IF(C205="","",IF(フラグ管理用!Z205=30,"error",IF(AND(フラグ管理用!AI205="事業始期_通常",フラグ管理用!Z205&lt;18),"error",IF(AND(フラグ管理用!AI205="事業始期_補助",フラグ管理用!Z205&lt;15),"error",""))))</f>
        <v/>
      </c>
      <c r="BF205" s="211" t="str">
        <f t="shared" si="50"/>
        <v/>
      </c>
      <c r="BG205" s="211" t="str">
        <f>IF(C205="","",IF(AND(フラグ管理用!AJ205="事業終期_通常",OR(フラグ管理用!AA205&lt;18,フラグ管理用!AA205&gt;29)),"error",IF(AND(フラグ管理用!AJ205="事業終期_R3基金・R4",フラグ管理用!AA205&lt;18),"error","")))</f>
        <v/>
      </c>
      <c r="BH205" s="211" t="str">
        <f>IF(C205="","",IF(VLOOKUP(Z205,―!$X$2:$Y$31,2,FALSE)&lt;=VLOOKUP(AA205,―!$X$2:$Y$31,2,FALSE),"","error"))</f>
        <v/>
      </c>
      <c r="BI205" s="211" t="str">
        <f t="shared" si="51"/>
        <v/>
      </c>
      <c r="BJ205" s="211" t="str">
        <f t="shared" si="54"/>
        <v/>
      </c>
      <c r="BK205" s="211" t="str">
        <f t="shared" si="52"/>
        <v/>
      </c>
      <c r="BL205" s="211" t="str">
        <f>IF(C205="","",IF(AND(フラグ管理用!AK205="予算区分_地単_通常",フラグ管理用!AF205&gt;4),"error",IF(AND(フラグ管理用!AK205="予算区分_地単_協力金等",フラグ管理用!AF205&gt;9),"error",IF(AND(フラグ管理用!AK205="予算区分_補助",フラグ管理用!AF205&lt;9),"error",""))))</f>
        <v/>
      </c>
      <c r="BM205" s="241" t="str">
        <f>フラグ管理用!AO205</f>
        <v/>
      </c>
    </row>
    <row r="206" spans="1:65" x14ac:dyDescent="0.15">
      <c r="A206" s="84">
        <v>185</v>
      </c>
      <c r="B206" s="285"/>
      <c r="C206" s="61"/>
      <c r="D206" s="61"/>
      <c r="E206" s="62"/>
      <c r="F206" s="146" t="str">
        <f>IF(C206="補",VLOOKUP(E206,'事業名一覧 '!$A$3:$C$55,3,FALSE),"")</f>
        <v/>
      </c>
      <c r="G206" s="63"/>
      <c r="H206" s="154"/>
      <c r="I206" s="63"/>
      <c r="J206" s="63"/>
      <c r="K206" s="63"/>
      <c r="L206" s="62"/>
      <c r="M206" s="99" t="str">
        <f t="shared" si="37"/>
        <v/>
      </c>
      <c r="N206" s="99" t="str">
        <f t="shared" si="53"/>
        <v/>
      </c>
      <c r="O206" s="65"/>
      <c r="P206" s="65"/>
      <c r="Q206" s="65"/>
      <c r="R206" s="65"/>
      <c r="S206" s="65"/>
      <c r="T206" s="65"/>
      <c r="U206" s="62"/>
      <c r="V206" s="63"/>
      <c r="W206" s="63"/>
      <c r="X206" s="63"/>
      <c r="Y206" s="61"/>
      <c r="Z206" s="61"/>
      <c r="AA206" s="61"/>
      <c r="AB206" s="230"/>
      <c r="AC206" s="230"/>
      <c r="AD206" s="62"/>
      <c r="AE206" s="62"/>
      <c r="AF206" s="301"/>
      <c r="AG206" s="165"/>
      <c r="AH206" s="274"/>
      <c r="AI206" s="226"/>
      <c r="AJ206" s="293" t="str">
        <f t="shared" si="38"/>
        <v/>
      </c>
      <c r="AK206" s="297" t="str">
        <f>IF(C206="","",IF(AND(フラグ管理用!B206=2,O206&gt;0),"error",IF(AND(フラグ管理用!B206=1,SUM(P206:R206)&gt;0),"error","")))</f>
        <v/>
      </c>
      <c r="AL206" s="289" t="str">
        <f t="shared" si="39"/>
        <v/>
      </c>
      <c r="AM206" s="235" t="str">
        <f t="shared" si="40"/>
        <v/>
      </c>
      <c r="AN206" s="211" t="str">
        <f>IF(C206="","",IF(フラグ管理用!AP206=1,"",IF(AND(フラグ管理用!C206=1,フラグ管理用!G206=1),"",IF(AND(フラグ管理用!C206=2,フラグ管理用!D206=1,フラグ管理用!G206=1),"",IF(AND(フラグ管理用!C206=2,フラグ管理用!D206=2),"","error")))))</f>
        <v/>
      </c>
      <c r="AO206" s="240" t="str">
        <f t="shared" si="41"/>
        <v/>
      </c>
      <c r="AP206" s="240" t="str">
        <f t="shared" si="42"/>
        <v/>
      </c>
      <c r="AQ206" s="240" t="str">
        <f>IF(C206="","",IF(AND(フラグ管理用!B206=1,フラグ管理用!I206&gt;0),"",IF(AND(フラグ管理用!B206=2,フラグ管理用!I206&gt;14),"","error")))</f>
        <v/>
      </c>
      <c r="AR206" s="240" t="str">
        <f>IF(C206="","",IF(PRODUCT(フラグ管理用!H206:J206)=0,"error",""))</f>
        <v/>
      </c>
      <c r="AS206" s="240" t="str">
        <f t="shared" si="43"/>
        <v/>
      </c>
      <c r="AT206" s="240" t="str">
        <f>IF(C206="","",IF(AND(フラグ管理用!G206=1,フラグ管理用!K206=1),"",IF(AND(フラグ管理用!G206=2,フラグ管理用!K206&gt;1),"","error")))</f>
        <v/>
      </c>
      <c r="AU206" s="240" t="str">
        <f>IF(C206="","",IF(AND(フラグ管理用!K206=10,ISBLANK(L206)=FALSE),"",IF(AND(フラグ管理用!K206&lt;10,ISBLANK(L206)=TRUE),"","error")))</f>
        <v/>
      </c>
      <c r="AV206" s="211" t="str">
        <f t="shared" si="44"/>
        <v/>
      </c>
      <c r="AW206" s="211" t="str">
        <f t="shared" si="45"/>
        <v/>
      </c>
      <c r="AX206" s="211" t="str">
        <f>IF(C206="","",IF(AND(フラグ管理用!D206=2,フラグ管理用!G206=1),IF(Q206&lt;&gt;0,"error",""),""))</f>
        <v/>
      </c>
      <c r="AY206" s="211" t="str">
        <f>IF(C206="","",IF(フラグ管理用!G206=2,IF(OR(O206&lt;&gt;0,P206&lt;&gt;0,R206&lt;&gt;0),"error",""),""))</f>
        <v/>
      </c>
      <c r="AZ206" s="211" t="str">
        <f t="shared" si="46"/>
        <v/>
      </c>
      <c r="BA206" s="211" t="str">
        <f t="shared" si="47"/>
        <v/>
      </c>
      <c r="BB206" s="211" t="str">
        <f t="shared" si="48"/>
        <v/>
      </c>
      <c r="BC206" s="211" t="str">
        <f>IF(C206="","",IF(フラグ管理用!Y206=2,IF(AND(フラグ管理用!C206=2,フラグ管理用!V206=1),"","error"),""))</f>
        <v/>
      </c>
      <c r="BD206" s="211" t="str">
        <f t="shared" si="49"/>
        <v/>
      </c>
      <c r="BE206" s="211" t="str">
        <f>IF(C206="","",IF(フラグ管理用!Z206=30,"error",IF(AND(フラグ管理用!AI206="事業始期_通常",フラグ管理用!Z206&lt;18),"error",IF(AND(フラグ管理用!AI206="事業始期_補助",フラグ管理用!Z206&lt;15),"error",""))))</f>
        <v/>
      </c>
      <c r="BF206" s="211" t="str">
        <f t="shared" si="50"/>
        <v/>
      </c>
      <c r="BG206" s="211" t="str">
        <f>IF(C206="","",IF(AND(フラグ管理用!AJ206="事業終期_通常",OR(フラグ管理用!AA206&lt;18,フラグ管理用!AA206&gt;29)),"error",IF(AND(フラグ管理用!AJ206="事業終期_R3基金・R4",フラグ管理用!AA206&lt;18),"error","")))</f>
        <v/>
      </c>
      <c r="BH206" s="211" t="str">
        <f>IF(C206="","",IF(VLOOKUP(Z206,―!$X$2:$Y$31,2,FALSE)&lt;=VLOOKUP(AA206,―!$X$2:$Y$31,2,FALSE),"","error"))</f>
        <v/>
      </c>
      <c r="BI206" s="211" t="str">
        <f t="shared" si="51"/>
        <v/>
      </c>
      <c r="BJ206" s="211" t="str">
        <f t="shared" si="54"/>
        <v/>
      </c>
      <c r="BK206" s="211" t="str">
        <f t="shared" si="52"/>
        <v/>
      </c>
      <c r="BL206" s="211" t="str">
        <f>IF(C206="","",IF(AND(フラグ管理用!AK206="予算区分_地単_通常",フラグ管理用!AF206&gt;4),"error",IF(AND(フラグ管理用!AK206="予算区分_地単_協力金等",フラグ管理用!AF206&gt;9),"error",IF(AND(フラグ管理用!AK206="予算区分_補助",フラグ管理用!AF206&lt;9),"error",""))))</f>
        <v/>
      </c>
      <c r="BM206" s="241" t="str">
        <f>フラグ管理用!AO206</f>
        <v/>
      </c>
    </row>
    <row r="207" spans="1:65" x14ac:dyDescent="0.15">
      <c r="A207" s="84">
        <v>186</v>
      </c>
      <c r="B207" s="285"/>
      <c r="C207" s="61"/>
      <c r="D207" s="61"/>
      <c r="E207" s="62"/>
      <c r="F207" s="146" t="str">
        <f>IF(C207="補",VLOOKUP(E207,'事業名一覧 '!$A$3:$C$55,3,FALSE),"")</f>
        <v/>
      </c>
      <c r="G207" s="63"/>
      <c r="H207" s="154"/>
      <c r="I207" s="63"/>
      <c r="J207" s="63"/>
      <c r="K207" s="63"/>
      <c r="L207" s="62"/>
      <c r="M207" s="99" t="str">
        <f t="shared" si="37"/>
        <v/>
      </c>
      <c r="N207" s="99" t="str">
        <f t="shared" si="53"/>
        <v/>
      </c>
      <c r="O207" s="65"/>
      <c r="P207" s="65"/>
      <c r="Q207" s="65"/>
      <c r="R207" s="65"/>
      <c r="S207" s="65"/>
      <c r="T207" s="65"/>
      <c r="U207" s="62"/>
      <c r="V207" s="63"/>
      <c r="W207" s="63"/>
      <c r="X207" s="63"/>
      <c r="Y207" s="61"/>
      <c r="Z207" s="61"/>
      <c r="AA207" s="61"/>
      <c r="AB207" s="230"/>
      <c r="AC207" s="230"/>
      <c r="AD207" s="62"/>
      <c r="AE207" s="62"/>
      <c r="AF207" s="301"/>
      <c r="AG207" s="165"/>
      <c r="AH207" s="274"/>
      <c r="AI207" s="226"/>
      <c r="AJ207" s="293" t="str">
        <f t="shared" si="38"/>
        <v/>
      </c>
      <c r="AK207" s="297" t="str">
        <f>IF(C207="","",IF(AND(フラグ管理用!B207=2,O207&gt;0),"error",IF(AND(フラグ管理用!B207=1,SUM(P207:R207)&gt;0),"error","")))</f>
        <v/>
      </c>
      <c r="AL207" s="289" t="str">
        <f t="shared" si="39"/>
        <v/>
      </c>
      <c r="AM207" s="235" t="str">
        <f t="shared" si="40"/>
        <v/>
      </c>
      <c r="AN207" s="211" t="str">
        <f>IF(C207="","",IF(フラグ管理用!AP207=1,"",IF(AND(フラグ管理用!C207=1,フラグ管理用!G207=1),"",IF(AND(フラグ管理用!C207=2,フラグ管理用!D207=1,フラグ管理用!G207=1),"",IF(AND(フラグ管理用!C207=2,フラグ管理用!D207=2),"","error")))))</f>
        <v/>
      </c>
      <c r="AO207" s="240" t="str">
        <f t="shared" si="41"/>
        <v/>
      </c>
      <c r="AP207" s="240" t="str">
        <f t="shared" si="42"/>
        <v/>
      </c>
      <c r="AQ207" s="240" t="str">
        <f>IF(C207="","",IF(AND(フラグ管理用!B207=1,フラグ管理用!I207&gt;0),"",IF(AND(フラグ管理用!B207=2,フラグ管理用!I207&gt;14),"","error")))</f>
        <v/>
      </c>
      <c r="AR207" s="240" t="str">
        <f>IF(C207="","",IF(PRODUCT(フラグ管理用!H207:J207)=0,"error",""))</f>
        <v/>
      </c>
      <c r="AS207" s="240" t="str">
        <f t="shared" si="43"/>
        <v/>
      </c>
      <c r="AT207" s="240" t="str">
        <f>IF(C207="","",IF(AND(フラグ管理用!G207=1,フラグ管理用!K207=1),"",IF(AND(フラグ管理用!G207=2,フラグ管理用!K207&gt;1),"","error")))</f>
        <v/>
      </c>
      <c r="AU207" s="240" t="str">
        <f>IF(C207="","",IF(AND(フラグ管理用!K207=10,ISBLANK(L207)=FALSE),"",IF(AND(フラグ管理用!K207&lt;10,ISBLANK(L207)=TRUE),"","error")))</f>
        <v/>
      </c>
      <c r="AV207" s="211" t="str">
        <f t="shared" si="44"/>
        <v/>
      </c>
      <c r="AW207" s="211" t="str">
        <f t="shared" si="45"/>
        <v/>
      </c>
      <c r="AX207" s="211" t="str">
        <f>IF(C207="","",IF(AND(フラグ管理用!D207=2,フラグ管理用!G207=1),IF(Q207&lt;&gt;0,"error",""),""))</f>
        <v/>
      </c>
      <c r="AY207" s="211" t="str">
        <f>IF(C207="","",IF(フラグ管理用!G207=2,IF(OR(O207&lt;&gt;0,P207&lt;&gt;0,R207&lt;&gt;0),"error",""),""))</f>
        <v/>
      </c>
      <c r="AZ207" s="211" t="str">
        <f t="shared" si="46"/>
        <v/>
      </c>
      <c r="BA207" s="211" t="str">
        <f t="shared" si="47"/>
        <v/>
      </c>
      <c r="BB207" s="211" t="str">
        <f t="shared" si="48"/>
        <v/>
      </c>
      <c r="BC207" s="211" t="str">
        <f>IF(C207="","",IF(フラグ管理用!Y207=2,IF(AND(フラグ管理用!C207=2,フラグ管理用!V207=1),"","error"),""))</f>
        <v/>
      </c>
      <c r="BD207" s="211" t="str">
        <f t="shared" si="49"/>
        <v/>
      </c>
      <c r="BE207" s="211" t="str">
        <f>IF(C207="","",IF(フラグ管理用!Z207=30,"error",IF(AND(フラグ管理用!AI207="事業始期_通常",フラグ管理用!Z207&lt;18),"error",IF(AND(フラグ管理用!AI207="事業始期_補助",フラグ管理用!Z207&lt;15),"error",""))))</f>
        <v/>
      </c>
      <c r="BF207" s="211" t="str">
        <f t="shared" si="50"/>
        <v/>
      </c>
      <c r="BG207" s="211" t="str">
        <f>IF(C207="","",IF(AND(フラグ管理用!AJ207="事業終期_通常",OR(フラグ管理用!AA207&lt;18,フラグ管理用!AA207&gt;29)),"error",IF(AND(フラグ管理用!AJ207="事業終期_R3基金・R4",フラグ管理用!AA207&lt;18),"error","")))</f>
        <v/>
      </c>
      <c r="BH207" s="211" t="str">
        <f>IF(C207="","",IF(VLOOKUP(Z207,―!$X$2:$Y$31,2,FALSE)&lt;=VLOOKUP(AA207,―!$X$2:$Y$31,2,FALSE),"","error"))</f>
        <v/>
      </c>
      <c r="BI207" s="211" t="str">
        <f t="shared" si="51"/>
        <v/>
      </c>
      <c r="BJ207" s="211" t="str">
        <f t="shared" si="54"/>
        <v/>
      </c>
      <c r="BK207" s="211" t="str">
        <f t="shared" si="52"/>
        <v/>
      </c>
      <c r="BL207" s="211" t="str">
        <f>IF(C207="","",IF(AND(フラグ管理用!AK207="予算区分_地単_通常",フラグ管理用!AF207&gt;4),"error",IF(AND(フラグ管理用!AK207="予算区分_地単_協力金等",フラグ管理用!AF207&gt;9),"error",IF(AND(フラグ管理用!AK207="予算区分_補助",フラグ管理用!AF207&lt;9),"error",""))))</f>
        <v/>
      </c>
      <c r="BM207" s="241" t="str">
        <f>フラグ管理用!AO207</f>
        <v/>
      </c>
    </row>
    <row r="208" spans="1:65" x14ac:dyDescent="0.15">
      <c r="A208" s="84">
        <v>187</v>
      </c>
      <c r="B208" s="285"/>
      <c r="C208" s="61"/>
      <c r="D208" s="61"/>
      <c r="E208" s="62"/>
      <c r="F208" s="146" t="str">
        <f>IF(C208="補",VLOOKUP(E208,'事業名一覧 '!$A$3:$C$55,3,FALSE),"")</f>
        <v/>
      </c>
      <c r="G208" s="63"/>
      <c r="H208" s="154"/>
      <c r="I208" s="63"/>
      <c r="J208" s="63"/>
      <c r="K208" s="63"/>
      <c r="L208" s="62"/>
      <c r="M208" s="99" t="str">
        <f t="shared" si="37"/>
        <v/>
      </c>
      <c r="N208" s="99" t="str">
        <f t="shared" si="53"/>
        <v/>
      </c>
      <c r="O208" s="65"/>
      <c r="P208" s="65"/>
      <c r="Q208" s="65"/>
      <c r="R208" s="65"/>
      <c r="S208" s="65"/>
      <c r="T208" s="65"/>
      <c r="U208" s="62"/>
      <c r="V208" s="63"/>
      <c r="W208" s="63"/>
      <c r="X208" s="63"/>
      <c r="Y208" s="61"/>
      <c r="Z208" s="61"/>
      <c r="AA208" s="61"/>
      <c r="AB208" s="230"/>
      <c r="AC208" s="230"/>
      <c r="AD208" s="62"/>
      <c r="AE208" s="62"/>
      <c r="AF208" s="301"/>
      <c r="AG208" s="165"/>
      <c r="AH208" s="274"/>
      <c r="AI208" s="226"/>
      <c r="AJ208" s="293" t="str">
        <f t="shared" si="38"/>
        <v/>
      </c>
      <c r="AK208" s="297" t="str">
        <f>IF(C208="","",IF(AND(フラグ管理用!B208=2,O208&gt;0),"error",IF(AND(フラグ管理用!B208=1,SUM(P208:R208)&gt;0),"error","")))</f>
        <v/>
      </c>
      <c r="AL208" s="289" t="str">
        <f t="shared" si="39"/>
        <v/>
      </c>
      <c r="AM208" s="235" t="str">
        <f t="shared" si="40"/>
        <v/>
      </c>
      <c r="AN208" s="211" t="str">
        <f>IF(C208="","",IF(フラグ管理用!AP208=1,"",IF(AND(フラグ管理用!C208=1,フラグ管理用!G208=1),"",IF(AND(フラグ管理用!C208=2,フラグ管理用!D208=1,フラグ管理用!G208=1),"",IF(AND(フラグ管理用!C208=2,フラグ管理用!D208=2),"","error")))))</f>
        <v/>
      </c>
      <c r="AO208" s="240" t="str">
        <f t="shared" si="41"/>
        <v/>
      </c>
      <c r="AP208" s="240" t="str">
        <f t="shared" si="42"/>
        <v/>
      </c>
      <c r="AQ208" s="240" t="str">
        <f>IF(C208="","",IF(AND(フラグ管理用!B208=1,フラグ管理用!I208&gt;0),"",IF(AND(フラグ管理用!B208=2,フラグ管理用!I208&gt;14),"","error")))</f>
        <v/>
      </c>
      <c r="AR208" s="240" t="str">
        <f>IF(C208="","",IF(PRODUCT(フラグ管理用!H208:J208)=0,"error",""))</f>
        <v/>
      </c>
      <c r="AS208" s="240" t="str">
        <f t="shared" si="43"/>
        <v/>
      </c>
      <c r="AT208" s="240" t="str">
        <f>IF(C208="","",IF(AND(フラグ管理用!G208=1,フラグ管理用!K208=1),"",IF(AND(フラグ管理用!G208=2,フラグ管理用!K208&gt;1),"","error")))</f>
        <v/>
      </c>
      <c r="AU208" s="240" t="str">
        <f>IF(C208="","",IF(AND(フラグ管理用!K208=10,ISBLANK(L208)=FALSE),"",IF(AND(フラグ管理用!K208&lt;10,ISBLANK(L208)=TRUE),"","error")))</f>
        <v/>
      </c>
      <c r="AV208" s="211" t="str">
        <f t="shared" si="44"/>
        <v/>
      </c>
      <c r="AW208" s="211" t="str">
        <f t="shared" si="45"/>
        <v/>
      </c>
      <c r="AX208" s="211" t="str">
        <f>IF(C208="","",IF(AND(フラグ管理用!D208=2,フラグ管理用!G208=1),IF(Q208&lt;&gt;0,"error",""),""))</f>
        <v/>
      </c>
      <c r="AY208" s="211" t="str">
        <f>IF(C208="","",IF(フラグ管理用!G208=2,IF(OR(O208&lt;&gt;0,P208&lt;&gt;0,R208&lt;&gt;0),"error",""),""))</f>
        <v/>
      </c>
      <c r="AZ208" s="211" t="str">
        <f t="shared" si="46"/>
        <v/>
      </c>
      <c r="BA208" s="211" t="str">
        <f t="shared" si="47"/>
        <v/>
      </c>
      <c r="BB208" s="211" t="str">
        <f t="shared" si="48"/>
        <v/>
      </c>
      <c r="BC208" s="211" t="str">
        <f>IF(C208="","",IF(フラグ管理用!Y208=2,IF(AND(フラグ管理用!C208=2,フラグ管理用!V208=1),"","error"),""))</f>
        <v/>
      </c>
      <c r="BD208" s="211" t="str">
        <f t="shared" si="49"/>
        <v/>
      </c>
      <c r="BE208" s="211" t="str">
        <f>IF(C208="","",IF(フラグ管理用!Z208=30,"error",IF(AND(フラグ管理用!AI208="事業始期_通常",フラグ管理用!Z208&lt;18),"error",IF(AND(フラグ管理用!AI208="事業始期_補助",フラグ管理用!Z208&lt;15),"error",""))))</f>
        <v/>
      </c>
      <c r="BF208" s="211" t="str">
        <f t="shared" si="50"/>
        <v/>
      </c>
      <c r="BG208" s="211" t="str">
        <f>IF(C208="","",IF(AND(フラグ管理用!AJ208="事業終期_通常",OR(フラグ管理用!AA208&lt;18,フラグ管理用!AA208&gt;29)),"error",IF(AND(フラグ管理用!AJ208="事業終期_R3基金・R4",フラグ管理用!AA208&lt;18),"error","")))</f>
        <v/>
      </c>
      <c r="BH208" s="211" t="str">
        <f>IF(C208="","",IF(VLOOKUP(Z208,―!$X$2:$Y$31,2,FALSE)&lt;=VLOOKUP(AA208,―!$X$2:$Y$31,2,FALSE),"","error"))</f>
        <v/>
      </c>
      <c r="BI208" s="211" t="str">
        <f t="shared" si="51"/>
        <v/>
      </c>
      <c r="BJ208" s="211" t="str">
        <f t="shared" si="54"/>
        <v/>
      </c>
      <c r="BK208" s="211" t="str">
        <f t="shared" si="52"/>
        <v/>
      </c>
      <c r="BL208" s="211" t="str">
        <f>IF(C208="","",IF(AND(フラグ管理用!AK208="予算区分_地単_通常",フラグ管理用!AF208&gt;4),"error",IF(AND(フラグ管理用!AK208="予算区分_地単_協力金等",フラグ管理用!AF208&gt;9),"error",IF(AND(フラグ管理用!AK208="予算区分_補助",フラグ管理用!AF208&lt;9),"error",""))))</f>
        <v/>
      </c>
      <c r="BM208" s="241" t="str">
        <f>フラグ管理用!AO208</f>
        <v/>
      </c>
    </row>
    <row r="209" spans="1:65" x14ac:dyDescent="0.15">
      <c r="A209" s="84">
        <v>188</v>
      </c>
      <c r="B209" s="285"/>
      <c r="C209" s="61"/>
      <c r="D209" s="61"/>
      <c r="E209" s="62"/>
      <c r="F209" s="146" t="str">
        <f>IF(C209="補",VLOOKUP(E209,'事業名一覧 '!$A$3:$C$55,3,FALSE),"")</f>
        <v/>
      </c>
      <c r="G209" s="63"/>
      <c r="H209" s="154"/>
      <c r="I209" s="63"/>
      <c r="J209" s="63"/>
      <c r="K209" s="63"/>
      <c r="L209" s="62"/>
      <c r="M209" s="99" t="str">
        <f t="shared" si="37"/>
        <v/>
      </c>
      <c r="N209" s="99" t="str">
        <f t="shared" si="53"/>
        <v/>
      </c>
      <c r="O209" s="65"/>
      <c r="P209" s="65"/>
      <c r="Q209" s="65"/>
      <c r="R209" s="65"/>
      <c r="S209" s="65"/>
      <c r="T209" s="65"/>
      <c r="U209" s="62"/>
      <c r="V209" s="63"/>
      <c r="W209" s="63"/>
      <c r="X209" s="63"/>
      <c r="Y209" s="61"/>
      <c r="Z209" s="61"/>
      <c r="AA209" s="61"/>
      <c r="AB209" s="230"/>
      <c r="AC209" s="230"/>
      <c r="AD209" s="62"/>
      <c r="AE209" s="62"/>
      <c r="AF209" s="301"/>
      <c r="AG209" s="165"/>
      <c r="AH209" s="274"/>
      <c r="AI209" s="226"/>
      <c r="AJ209" s="293" t="str">
        <f t="shared" si="38"/>
        <v/>
      </c>
      <c r="AK209" s="297" t="str">
        <f>IF(C209="","",IF(AND(フラグ管理用!B209=2,O209&gt;0),"error",IF(AND(フラグ管理用!B209=1,SUM(P209:R209)&gt;0),"error","")))</f>
        <v/>
      </c>
      <c r="AL209" s="289" t="str">
        <f t="shared" si="39"/>
        <v/>
      </c>
      <c r="AM209" s="235" t="str">
        <f t="shared" si="40"/>
        <v/>
      </c>
      <c r="AN209" s="211" t="str">
        <f>IF(C209="","",IF(フラグ管理用!AP209=1,"",IF(AND(フラグ管理用!C209=1,フラグ管理用!G209=1),"",IF(AND(フラグ管理用!C209=2,フラグ管理用!D209=1,フラグ管理用!G209=1),"",IF(AND(フラグ管理用!C209=2,フラグ管理用!D209=2),"","error")))))</f>
        <v/>
      </c>
      <c r="AO209" s="240" t="str">
        <f t="shared" si="41"/>
        <v/>
      </c>
      <c r="AP209" s="240" t="str">
        <f t="shared" si="42"/>
        <v/>
      </c>
      <c r="AQ209" s="240" t="str">
        <f>IF(C209="","",IF(AND(フラグ管理用!B209=1,フラグ管理用!I209&gt;0),"",IF(AND(フラグ管理用!B209=2,フラグ管理用!I209&gt;14),"","error")))</f>
        <v/>
      </c>
      <c r="AR209" s="240" t="str">
        <f>IF(C209="","",IF(PRODUCT(フラグ管理用!H209:J209)=0,"error",""))</f>
        <v/>
      </c>
      <c r="AS209" s="240" t="str">
        <f t="shared" si="43"/>
        <v/>
      </c>
      <c r="AT209" s="240" t="str">
        <f>IF(C209="","",IF(AND(フラグ管理用!G209=1,フラグ管理用!K209=1),"",IF(AND(フラグ管理用!G209=2,フラグ管理用!K209&gt;1),"","error")))</f>
        <v/>
      </c>
      <c r="AU209" s="240" t="str">
        <f>IF(C209="","",IF(AND(フラグ管理用!K209=10,ISBLANK(L209)=FALSE),"",IF(AND(フラグ管理用!K209&lt;10,ISBLANK(L209)=TRUE),"","error")))</f>
        <v/>
      </c>
      <c r="AV209" s="211" t="str">
        <f t="shared" si="44"/>
        <v/>
      </c>
      <c r="AW209" s="211" t="str">
        <f t="shared" si="45"/>
        <v/>
      </c>
      <c r="AX209" s="211" t="str">
        <f>IF(C209="","",IF(AND(フラグ管理用!D209=2,フラグ管理用!G209=1),IF(Q209&lt;&gt;0,"error",""),""))</f>
        <v/>
      </c>
      <c r="AY209" s="211" t="str">
        <f>IF(C209="","",IF(フラグ管理用!G209=2,IF(OR(O209&lt;&gt;0,P209&lt;&gt;0,R209&lt;&gt;0),"error",""),""))</f>
        <v/>
      </c>
      <c r="AZ209" s="211" t="str">
        <f t="shared" si="46"/>
        <v/>
      </c>
      <c r="BA209" s="211" t="str">
        <f t="shared" si="47"/>
        <v/>
      </c>
      <c r="BB209" s="211" t="str">
        <f t="shared" si="48"/>
        <v/>
      </c>
      <c r="BC209" s="211" t="str">
        <f>IF(C209="","",IF(フラグ管理用!Y209=2,IF(AND(フラグ管理用!C209=2,フラグ管理用!V209=1),"","error"),""))</f>
        <v/>
      </c>
      <c r="BD209" s="211" t="str">
        <f t="shared" si="49"/>
        <v/>
      </c>
      <c r="BE209" s="211" t="str">
        <f>IF(C209="","",IF(フラグ管理用!Z209=30,"error",IF(AND(フラグ管理用!AI209="事業始期_通常",フラグ管理用!Z209&lt;18),"error",IF(AND(フラグ管理用!AI209="事業始期_補助",フラグ管理用!Z209&lt;15),"error",""))))</f>
        <v/>
      </c>
      <c r="BF209" s="211" t="str">
        <f t="shared" si="50"/>
        <v/>
      </c>
      <c r="BG209" s="211" t="str">
        <f>IF(C209="","",IF(AND(フラグ管理用!AJ209="事業終期_通常",OR(フラグ管理用!AA209&lt;18,フラグ管理用!AA209&gt;29)),"error",IF(AND(フラグ管理用!AJ209="事業終期_R3基金・R4",フラグ管理用!AA209&lt;18),"error","")))</f>
        <v/>
      </c>
      <c r="BH209" s="211" t="str">
        <f>IF(C209="","",IF(VLOOKUP(Z209,―!$X$2:$Y$31,2,FALSE)&lt;=VLOOKUP(AA209,―!$X$2:$Y$31,2,FALSE),"","error"))</f>
        <v/>
      </c>
      <c r="BI209" s="211" t="str">
        <f t="shared" si="51"/>
        <v/>
      </c>
      <c r="BJ209" s="211" t="str">
        <f t="shared" si="54"/>
        <v/>
      </c>
      <c r="BK209" s="211" t="str">
        <f t="shared" si="52"/>
        <v/>
      </c>
      <c r="BL209" s="211" t="str">
        <f>IF(C209="","",IF(AND(フラグ管理用!AK209="予算区分_地単_通常",フラグ管理用!AF209&gt;4),"error",IF(AND(フラグ管理用!AK209="予算区分_地単_協力金等",フラグ管理用!AF209&gt;9),"error",IF(AND(フラグ管理用!AK209="予算区分_補助",フラグ管理用!AF209&lt;9),"error",""))))</f>
        <v/>
      </c>
      <c r="BM209" s="241" t="str">
        <f>フラグ管理用!AO209</f>
        <v/>
      </c>
    </row>
    <row r="210" spans="1:65" x14ac:dyDescent="0.15">
      <c r="A210" s="84">
        <v>189</v>
      </c>
      <c r="B210" s="285"/>
      <c r="C210" s="61"/>
      <c r="D210" s="61"/>
      <c r="E210" s="62"/>
      <c r="F210" s="146" t="str">
        <f>IF(C210="補",VLOOKUP(E210,'事業名一覧 '!$A$3:$C$55,3,FALSE),"")</f>
        <v/>
      </c>
      <c r="G210" s="63"/>
      <c r="H210" s="154"/>
      <c r="I210" s="63"/>
      <c r="J210" s="63"/>
      <c r="K210" s="63"/>
      <c r="L210" s="62"/>
      <c r="M210" s="99" t="str">
        <f t="shared" si="37"/>
        <v/>
      </c>
      <c r="N210" s="99" t="str">
        <f t="shared" si="53"/>
        <v/>
      </c>
      <c r="O210" s="65"/>
      <c r="P210" s="65"/>
      <c r="Q210" s="65"/>
      <c r="R210" s="65"/>
      <c r="S210" s="65"/>
      <c r="T210" s="65"/>
      <c r="U210" s="62"/>
      <c r="V210" s="63"/>
      <c r="W210" s="63"/>
      <c r="X210" s="63"/>
      <c r="Y210" s="61"/>
      <c r="Z210" s="61"/>
      <c r="AA210" s="61"/>
      <c r="AB210" s="230"/>
      <c r="AC210" s="230"/>
      <c r="AD210" s="62"/>
      <c r="AE210" s="62"/>
      <c r="AF210" s="301"/>
      <c r="AG210" s="165"/>
      <c r="AH210" s="274"/>
      <c r="AI210" s="226"/>
      <c r="AJ210" s="293" t="str">
        <f t="shared" si="38"/>
        <v/>
      </c>
      <c r="AK210" s="297" t="str">
        <f>IF(C210="","",IF(AND(フラグ管理用!B210=2,O210&gt;0),"error",IF(AND(フラグ管理用!B210=1,SUM(P210:R210)&gt;0),"error","")))</f>
        <v/>
      </c>
      <c r="AL210" s="289" t="str">
        <f t="shared" si="39"/>
        <v/>
      </c>
      <c r="AM210" s="235" t="str">
        <f t="shared" si="40"/>
        <v/>
      </c>
      <c r="AN210" s="211" t="str">
        <f>IF(C210="","",IF(フラグ管理用!AP210=1,"",IF(AND(フラグ管理用!C210=1,フラグ管理用!G210=1),"",IF(AND(フラグ管理用!C210=2,フラグ管理用!D210=1,フラグ管理用!G210=1),"",IF(AND(フラグ管理用!C210=2,フラグ管理用!D210=2),"","error")))))</f>
        <v/>
      </c>
      <c r="AO210" s="240" t="str">
        <f t="shared" si="41"/>
        <v/>
      </c>
      <c r="AP210" s="240" t="str">
        <f t="shared" si="42"/>
        <v/>
      </c>
      <c r="AQ210" s="240" t="str">
        <f>IF(C210="","",IF(AND(フラグ管理用!B210=1,フラグ管理用!I210&gt;0),"",IF(AND(フラグ管理用!B210=2,フラグ管理用!I210&gt;14),"","error")))</f>
        <v/>
      </c>
      <c r="AR210" s="240" t="str">
        <f>IF(C210="","",IF(PRODUCT(フラグ管理用!H210:J210)=0,"error",""))</f>
        <v/>
      </c>
      <c r="AS210" s="240" t="str">
        <f t="shared" si="43"/>
        <v/>
      </c>
      <c r="AT210" s="240" t="str">
        <f>IF(C210="","",IF(AND(フラグ管理用!G210=1,フラグ管理用!K210=1),"",IF(AND(フラグ管理用!G210=2,フラグ管理用!K210&gt;1),"","error")))</f>
        <v/>
      </c>
      <c r="AU210" s="240" t="str">
        <f>IF(C210="","",IF(AND(フラグ管理用!K210=10,ISBLANK(L210)=FALSE),"",IF(AND(フラグ管理用!K210&lt;10,ISBLANK(L210)=TRUE),"","error")))</f>
        <v/>
      </c>
      <c r="AV210" s="211" t="str">
        <f t="shared" si="44"/>
        <v/>
      </c>
      <c r="AW210" s="211" t="str">
        <f t="shared" si="45"/>
        <v/>
      </c>
      <c r="AX210" s="211" t="str">
        <f>IF(C210="","",IF(AND(フラグ管理用!D210=2,フラグ管理用!G210=1),IF(Q210&lt;&gt;0,"error",""),""))</f>
        <v/>
      </c>
      <c r="AY210" s="211" t="str">
        <f>IF(C210="","",IF(フラグ管理用!G210=2,IF(OR(O210&lt;&gt;0,P210&lt;&gt;0,R210&lt;&gt;0),"error",""),""))</f>
        <v/>
      </c>
      <c r="AZ210" s="211" t="str">
        <f t="shared" si="46"/>
        <v/>
      </c>
      <c r="BA210" s="211" t="str">
        <f t="shared" si="47"/>
        <v/>
      </c>
      <c r="BB210" s="211" t="str">
        <f t="shared" si="48"/>
        <v/>
      </c>
      <c r="BC210" s="211" t="str">
        <f>IF(C210="","",IF(フラグ管理用!Y210=2,IF(AND(フラグ管理用!C210=2,フラグ管理用!V210=1),"","error"),""))</f>
        <v/>
      </c>
      <c r="BD210" s="211" t="str">
        <f t="shared" si="49"/>
        <v/>
      </c>
      <c r="BE210" s="211" t="str">
        <f>IF(C210="","",IF(フラグ管理用!Z210=30,"error",IF(AND(フラグ管理用!AI210="事業始期_通常",フラグ管理用!Z210&lt;18),"error",IF(AND(フラグ管理用!AI210="事業始期_補助",フラグ管理用!Z210&lt;15),"error",""))))</f>
        <v/>
      </c>
      <c r="BF210" s="211" t="str">
        <f t="shared" si="50"/>
        <v/>
      </c>
      <c r="BG210" s="211" t="str">
        <f>IF(C210="","",IF(AND(フラグ管理用!AJ210="事業終期_通常",OR(フラグ管理用!AA210&lt;18,フラグ管理用!AA210&gt;29)),"error",IF(AND(フラグ管理用!AJ210="事業終期_R3基金・R4",フラグ管理用!AA210&lt;18),"error","")))</f>
        <v/>
      </c>
      <c r="BH210" s="211" t="str">
        <f>IF(C210="","",IF(VLOOKUP(Z210,―!$X$2:$Y$31,2,FALSE)&lt;=VLOOKUP(AA210,―!$X$2:$Y$31,2,FALSE),"","error"))</f>
        <v/>
      </c>
      <c r="BI210" s="211" t="str">
        <f t="shared" si="51"/>
        <v/>
      </c>
      <c r="BJ210" s="211" t="str">
        <f t="shared" si="54"/>
        <v/>
      </c>
      <c r="BK210" s="211" t="str">
        <f t="shared" si="52"/>
        <v/>
      </c>
      <c r="BL210" s="211" t="str">
        <f>IF(C210="","",IF(AND(フラグ管理用!AK210="予算区分_地単_通常",フラグ管理用!AF210&gt;4),"error",IF(AND(フラグ管理用!AK210="予算区分_地単_協力金等",フラグ管理用!AF210&gt;9),"error",IF(AND(フラグ管理用!AK210="予算区分_補助",フラグ管理用!AF210&lt;9),"error",""))))</f>
        <v/>
      </c>
      <c r="BM210" s="241" t="str">
        <f>フラグ管理用!AO210</f>
        <v/>
      </c>
    </row>
    <row r="211" spans="1:65" x14ac:dyDescent="0.15">
      <c r="A211" s="84">
        <v>190</v>
      </c>
      <c r="B211" s="285"/>
      <c r="C211" s="61"/>
      <c r="D211" s="61"/>
      <c r="E211" s="62"/>
      <c r="F211" s="146" t="str">
        <f>IF(C211="補",VLOOKUP(E211,'事業名一覧 '!$A$3:$C$55,3,FALSE),"")</f>
        <v/>
      </c>
      <c r="G211" s="63"/>
      <c r="H211" s="154"/>
      <c r="I211" s="63"/>
      <c r="J211" s="63"/>
      <c r="K211" s="63"/>
      <c r="L211" s="62"/>
      <c r="M211" s="99" t="str">
        <f t="shared" si="37"/>
        <v/>
      </c>
      <c r="N211" s="99" t="str">
        <f t="shared" si="53"/>
        <v/>
      </c>
      <c r="O211" s="65"/>
      <c r="P211" s="65"/>
      <c r="Q211" s="65"/>
      <c r="R211" s="65"/>
      <c r="S211" s="65"/>
      <c r="T211" s="65"/>
      <c r="U211" s="62"/>
      <c r="V211" s="63"/>
      <c r="W211" s="63"/>
      <c r="X211" s="63"/>
      <c r="Y211" s="61"/>
      <c r="Z211" s="61"/>
      <c r="AA211" s="61"/>
      <c r="AB211" s="230"/>
      <c r="AC211" s="230"/>
      <c r="AD211" s="62"/>
      <c r="AE211" s="62"/>
      <c r="AF211" s="301"/>
      <c r="AG211" s="165"/>
      <c r="AH211" s="274"/>
      <c r="AI211" s="226"/>
      <c r="AJ211" s="293" t="str">
        <f t="shared" si="38"/>
        <v/>
      </c>
      <c r="AK211" s="297" t="str">
        <f>IF(C211="","",IF(AND(フラグ管理用!B211=2,O211&gt;0),"error",IF(AND(フラグ管理用!B211=1,SUM(P211:R211)&gt;0),"error","")))</f>
        <v/>
      </c>
      <c r="AL211" s="289" t="str">
        <f t="shared" si="39"/>
        <v/>
      </c>
      <c r="AM211" s="235" t="str">
        <f t="shared" si="40"/>
        <v/>
      </c>
      <c r="AN211" s="211" t="str">
        <f>IF(C211="","",IF(フラグ管理用!AP211=1,"",IF(AND(フラグ管理用!C211=1,フラグ管理用!G211=1),"",IF(AND(フラグ管理用!C211=2,フラグ管理用!D211=1,フラグ管理用!G211=1),"",IF(AND(フラグ管理用!C211=2,フラグ管理用!D211=2),"","error")))))</f>
        <v/>
      </c>
      <c r="AO211" s="240" t="str">
        <f t="shared" si="41"/>
        <v/>
      </c>
      <c r="AP211" s="240" t="str">
        <f t="shared" si="42"/>
        <v/>
      </c>
      <c r="AQ211" s="240" t="str">
        <f>IF(C211="","",IF(AND(フラグ管理用!B211=1,フラグ管理用!I211&gt;0),"",IF(AND(フラグ管理用!B211=2,フラグ管理用!I211&gt;14),"","error")))</f>
        <v/>
      </c>
      <c r="AR211" s="240" t="str">
        <f>IF(C211="","",IF(PRODUCT(フラグ管理用!H211:J211)=0,"error",""))</f>
        <v/>
      </c>
      <c r="AS211" s="240" t="str">
        <f t="shared" si="43"/>
        <v/>
      </c>
      <c r="AT211" s="240" t="str">
        <f>IF(C211="","",IF(AND(フラグ管理用!G211=1,フラグ管理用!K211=1),"",IF(AND(フラグ管理用!G211=2,フラグ管理用!K211&gt;1),"","error")))</f>
        <v/>
      </c>
      <c r="AU211" s="240" t="str">
        <f>IF(C211="","",IF(AND(フラグ管理用!K211=10,ISBLANK(L211)=FALSE),"",IF(AND(フラグ管理用!K211&lt;10,ISBLANK(L211)=TRUE),"","error")))</f>
        <v/>
      </c>
      <c r="AV211" s="211" t="str">
        <f t="shared" si="44"/>
        <v/>
      </c>
      <c r="AW211" s="211" t="str">
        <f t="shared" si="45"/>
        <v/>
      </c>
      <c r="AX211" s="211" t="str">
        <f>IF(C211="","",IF(AND(フラグ管理用!D211=2,フラグ管理用!G211=1),IF(Q211&lt;&gt;0,"error",""),""))</f>
        <v/>
      </c>
      <c r="AY211" s="211" t="str">
        <f>IF(C211="","",IF(フラグ管理用!G211=2,IF(OR(O211&lt;&gt;0,P211&lt;&gt;0,R211&lt;&gt;0),"error",""),""))</f>
        <v/>
      </c>
      <c r="AZ211" s="211" t="str">
        <f t="shared" si="46"/>
        <v/>
      </c>
      <c r="BA211" s="211" t="str">
        <f t="shared" si="47"/>
        <v/>
      </c>
      <c r="BB211" s="211" t="str">
        <f t="shared" si="48"/>
        <v/>
      </c>
      <c r="BC211" s="211" t="str">
        <f>IF(C211="","",IF(フラグ管理用!Y211=2,IF(AND(フラグ管理用!C211=2,フラグ管理用!V211=1),"","error"),""))</f>
        <v/>
      </c>
      <c r="BD211" s="211" t="str">
        <f t="shared" si="49"/>
        <v/>
      </c>
      <c r="BE211" s="211" t="str">
        <f>IF(C211="","",IF(フラグ管理用!Z211=30,"error",IF(AND(フラグ管理用!AI211="事業始期_通常",フラグ管理用!Z211&lt;18),"error",IF(AND(フラグ管理用!AI211="事業始期_補助",フラグ管理用!Z211&lt;15),"error",""))))</f>
        <v/>
      </c>
      <c r="BF211" s="211" t="str">
        <f t="shared" si="50"/>
        <v/>
      </c>
      <c r="BG211" s="211" t="str">
        <f>IF(C211="","",IF(AND(フラグ管理用!AJ211="事業終期_通常",OR(フラグ管理用!AA211&lt;18,フラグ管理用!AA211&gt;29)),"error",IF(AND(フラグ管理用!AJ211="事業終期_R3基金・R4",フラグ管理用!AA211&lt;18),"error","")))</f>
        <v/>
      </c>
      <c r="BH211" s="211" t="str">
        <f>IF(C211="","",IF(VLOOKUP(Z211,―!$X$2:$Y$31,2,FALSE)&lt;=VLOOKUP(AA211,―!$X$2:$Y$31,2,FALSE),"","error"))</f>
        <v/>
      </c>
      <c r="BI211" s="211" t="str">
        <f t="shared" si="51"/>
        <v/>
      </c>
      <c r="BJ211" s="211" t="str">
        <f t="shared" si="54"/>
        <v/>
      </c>
      <c r="BK211" s="211" t="str">
        <f t="shared" si="52"/>
        <v/>
      </c>
      <c r="BL211" s="211" t="str">
        <f>IF(C211="","",IF(AND(フラグ管理用!AK211="予算区分_地単_通常",フラグ管理用!AF211&gt;4),"error",IF(AND(フラグ管理用!AK211="予算区分_地単_協力金等",フラグ管理用!AF211&gt;9),"error",IF(AND(フラグ管理用!AK211="予算区分_補助",フラグ管理用!AF211&lt;9),"error",""))))</f>
        <v/>
      </c>
      <c r="BM211" s="241" t="str">
        <f>フラグ管理用!AO211</f>
        <v/>
      </c>
    </row>
    <row r="212" spans="1:65" x14ac:dyDescent="0.15">
      <c r="A212" s="84">
        <v>191</v>
      </c>
      <c r="B212" s="285"/>
      <c r="C212" s="61"/>
      <c r="D212" s="61"/>
      <c r="E212" s="62"/>
      <c r="F212" s="146" t="str">
        <f>IF(C212="補",VLOOKUP(E212,'事業名一覧 '!$A$3:$C$55,3,FALSE),"")</f>
        <v/>
      </c>
      <c r="G212" s="63"/>
      <c r="H212" s="154"/>
      <c r="I212" s="63"/>
      <c r="J212" s="63"/>
      <c r="K212" s="63"/>
      <c r="L212" s="62"/>
      <c r="M212" s="99" t="str">
        <f t="shared" si="37"/>
        <v/>
      </c>
      <c r="N212" s="99" t="str">
        <f t="shared" si="53"/>
        <v/>
      </c>
      <c r="O212" s="65"/>
      <c r="P212" s="65"/>
      <c r="Q212" s="65"/>
      <c r="R212" s="65"/>
      <c r="S212" s="65"/>
      <c r="T212" s="65"/>
      <c r="U212" s="62"/>
      <c r="V212" s="63"/>
      <c r="W212" s="63"/>
      <c r="X212" s="63"/>
      <c r="Y212" s="61"/>
      <c r="Z212" s="61"/>
      <c r="AA212" s="61"/>
      <c r="AB212" s="230"/>
      <c r="AC212" s="230"/>
      <c r="AD212" s="62"/>
      <c r="AE212" s="62"/>
      <c r="AF212" s="301"/>
      <c r="AG212" s="165"/>
      <c r="AH212" s="274"/>
      <c r="AI212" s="226"/>
      <c r="AJ212" s="293" t="str">
        <f t="shared" si="38"/>
        <v/>
      </c>
      <c r="AK212" s="297" t="str">
        <f>IF(C212="","",IF(AND(フラグ管理用!B212=2,O212&gt;0),"error",IF(AND(フラグ管理用!B212=1,SUM(P212:R212)&gt;0),"error","")))</f>
        <v/>
      </c>
      <c r="AL212" s="289" t="str">
        <f t="shared" si="39"/>
        <v/>
      </c>
      <c r="AM212" s="235" t="str">
        <f t="shared" si="40"/>
        <v/>
      </c>
      <c r="AN212" s="211" t="str">
        <f>IF(C212="","",IF(フラグ管理用!AP212=1,"",IF(AND(フラグ管理用!C212=1,フラグ管理用!G212=1),"",IF(AND(フラグ管理用!C212=2,フラグ管理用!D212=1,フラグ管理用!G212=1),"",IF(AND(フラグ管理用!C212=2,フラグ管理用!D212=2),"","error")))))</f>
        <v/>
      </c>
      <c r="AO212" s="240" t="str">
        <f t="shared" si="41"/>
        <v/>
      </c>
      <c r="AP212" s="240" t="str">
        <f t="shared" si="42"/>
        <v/>
      </c>
      <c r="AQ212" s="240" t="str">
        <f>IF(C212="","",IF(AND(フラグ管理用!B212=1,フラグ管理用!I212&gt;0),"",IF(AND(フラグ管理用!B212=2,フラグ管理用!I212&gt;14),"","error")))</f>
        <v/>
      </c>
      <c r="AR212" s="240" t="str">
        <f>IF(C212="","",IF(PRODUCT(フラグ管理用!H212:J212)=0,"error",""))</f>
        <v/>
      </c>
      <c r="AS212" s="240" t="str">
        <f t="shared" si="43"/>
        <v/>
      </c>
      <c r="AT212" s="240" t="str">
        <f>IF(C212="","",IF(AND(フラグ管理用!G212=1,フラグ管理用!K212=1),"",IF(AND(フラグ管理用!G212=2,フラグ管理用!K212&gt;1),"","error")))</f>
        <v/>
      </c>
      <c r="AU212" s="240" t="str">
        <f>IF(C212="","",IF(AND(フラグ管理用!K212=10,ISBLANK(L212)=FALSE),"",IF(AND(フラグ管理用!K212&lt;10,ISBLANK(L212)=TRUE),"","error")))</f>
        <v/>
      </c>
      <c r="AV212" s="211" t="str">
        <f t="shared" si="44"/>
        <v/>
      </c>
      <c r="AW212" s="211" t="str">
        <f t="shared" si="45"/>
        <v/>
      </c>
      <c r="AX212" s="211" t="str">
        <f>IF(C212="","",IF(AND(フラグ管理用!D212=2,フラグ管理用!G212=1),IF(Q212&lt;&gt;0,"error",""),""))</f>
        <v/>
      </c>
      <c r="AY212" s="211" t="str">
        <f>IF(C212="","",IF(フラグ管理用!G212=2,IF(OR(O212&lt;&gt;0,P212&lt;&gt;0,R212&lt;&gt;0),"error",""),""))</f>
        <v/>
      </c>
      <c r="AZ212" s="211" t="str">
        <f t="shared" si="46"/>
        <v/>
      </c>
      <c r="BA212" s="211" t="str">
        <f t="shared" si="47"/>
        <v/>
      </c>
      <c r="BB212" s="211" t="str">
        <f t="shared" si="48"/>
        <v/>
      </c>
      <c r="BC212" s="211" t="str">
        <f>IF(C212="","",IF(フラグ管理用!Y212=2,IF(AND(フラグ管理用!C212=2,フラグ管理用!V212=1),"","error"),""))</f>
        <v/>
      </c>
      <c r="BD212" s="211" t="str">
        <f t="shared" si="49"/>
        <v/>
      </c>
      <c r="BE212" s="211" t="str">
        <f>IF(C212="","",IF(フラグ管理用!Z212=30,"error",IF(AND(フラグ管理用!AI212="事業始期_通常",フラグ管理用!Z212&lt;18),"error",IF(AND(フラグ管理用!AI212="事業始期_補助",フラグ管理用!Z212&lt;15),"error",""))))</f>
        <v/>
      </c>
      <c r="BF212" s="211" t="str">
        <f t="shared" si="50"/>
        <v/>
      </c>
      <c r="BG212" s="211" t="str">
        <f>IF(C212="","",IF(AND(フラグ管理用!AJ212="事業終期_通常",OR(フラグ管理用!AA212&lt;18,フラグ管理用!AA212&gt;29)),"error",IF(AND(フラグ管理用!AJ212="事業終期_R3基金・R4",フラグ管理用!AA212&lt;18),"error","")))</f>
        <v/>
      </c>
      <c r="BH212" s="211" t="str">
        <f>IF(C212="","",IF(VLOOKUP(Z212,―!$X$2:$Y$31,2,FALSE)&lt;=VLOOKUP(AA212,―!$X$2:$Y$31,2,FALSE),"","error"))</f>
        <v/>
      </c>
      <c r="BI212" s="211" t="str">
        <f t="shared" si="51"/>
        <v/>
      </c>
      <c r="BJ212" s="211" t="str">
        <f t="shared" si="54"/>
        <v/>
      </c>
      <c r="BK212" s="211" t="str">
        <f t="shared" si="52"/>
        <v/>
      </c>
      <c r="BL212" s="211" t="str">
        <f>IF(C212="","",IF(AND(フラグ管理用!AK212="予算区分_地単_通常",フラグ管理用!AF212&gt;4),"error",IF(AND(フラグ管理用!AK212="予算区分_地単_協力金等",フラグ管理用!AF212&gt;9),"error",IF(AND(フラグ管理用!AK212="予算区分_補助",フラグ管理用!AF212&lt;9),"error",""))))</f>
        <v/>
      </c>
      <c r="BM212" s="241" t="str">
        <f>フラグ管理用!AO212</f>
        <v/>
      </c>
    </row>
    <row r="213" spans="1:65" x14ac:dyDescent="0.15">
      <c r="A213" s="84">
        <v>192</v>
      </c>
      <c r="B213" s="285"/>
      <c r="C213" s="61"/>
      <c r="D213" s="61"/>
      <c r="E213" s="62"/>
      <c r="F213" s="146" t="str">
        <f>IF(C213="補",VLOOKUP(E213,'事業名一覧 '!$A$3:$C$55,3,FALSE),"")</f>
        <v/>
      </c>
      <c r="G213" s="63"/>
      <c r="H213" s="154"/>
      <c r="I213" s="63"/>
      <c r="J213" s="63"/>
      <c r="K213" s="63"/>
      <c r="L213" s="62"/>
      <c r="M213" s="99" t="str">
        <f t="shared" si="37"/>
        <v/>
      </c>
      <c r="N213" s="99" t="str">
        <f t="shared" si="53"/>
        <v/>
      </c>
      <c r="O213" s="65"/>
      <c r="P213" s="65"/>
      <c r="Q213" s="65"/>
      <c r="R213" s="65"/>
      <c r="S213" s="65"/>
      <c r="T213" s="65"/>
      <c r="U213" s="62"/>
      <c r="V213" s="63"/>
      <c r="W213" s="63"/>
      <c r="X213" s="63"/>
      <c r="Y213" s="61"/>
      <c r="Z213" s="61"/>
      <c r="AA213" s="61"/>
      <c r="AB213" s="230"/>
      <c r="AC213" s="230"/>
      <c r="AD213" s="62"/>
      <c r="AE213" s="62"/>
      <c r="AF213" s="301"/>
      <c r="AG213" s="165"/>
      <c r="AH213" s="274"/>
      <c r="AI213" s="226"/>
      <c r="AJ213" s="293" t="str">
        <f t="shared" si="38"/>
        <v/>
      </c>
      <c r="AK213" s="297" t="str">
        <f>IF(C213="","",IF(AND(フラグ管理用!B213=2,O213&gt;0),"error",IF(AND(フラグ管理用!B213=1,SUM(P213:R213)&gt;0),"error","")))</f>
        <v/>
      </c>
      <c r="AL213" s="289" t="str">
        <f t="shared" si="39"/>
        <v/>
      </c>
      <c r="AM213" s="235" t="str">
        <f t="shared" si="40"/>
        <v/>
      </c>
      <c r="AN213" s="211" t="str">
        <f>IF(C213="","",IF(フラグ管理用!AP213=1,"",IF(AND(フラグ管理用!C213=1,フラグ管理用!G213=1),"",IF(AND(フラグ管理用!C213=2,フラグ管理用!D213=1,フラグ管理用!G213=1),"",IF(AND(フラグ管理用!C213=2,フラグ管理用!D213=2),"","error")))))</f>
        <v/>
      </c>
      <c r="AO213" s="240" t="str">
        <f t="shared" si="41"/>
        <v/>
      </c>
      <c r="AP213" s="240" t="str">
        <f t="shared" si="42"/>
        <v/>
      </c>
      <c r="AQ213" s="240" t="str">
        <f>IF(C213="","",IF(AND(フラグ管理用!B213=1,フラグ管理用!I213&gt;0),"",IF(AND(フラグ管理用!B213=2,フラグ管理用!I213&gt;14),"","error")))</f>
        <v/>
      </c>
      <c r="AR213" s="240" t="str">
        <f>IF(C213="","",IF(PRODUCT(フラグ管理用!H213:J213)=0,"error",""))</f>
        <v/>
      </c>
      <c r="AS213" s="240" t="str">
        <f t="shared" si="43"/>
        <v/>
      </c>
      <c r="AT213" s="240" t="str">
        <f>IF(C213="","",IF(AND(フラグ管理用!G213=1,フラグ管理用!K213=1),"",IF(AND(フラグ管理用!G213=2,フラグ管理用!K213&gt;1),"","error")))</f>
        <v/>
      </c>
      <c r="AU213" s="240" t="str">
        <f>IF(C213="","",IF(AND(フラグ管理用!K213=10,ISBLANK(L213)=FALSE),"",IF(AND(フラグ管理用!K213&lt;10,ISBLANK(L213)=TRUE),"","error")))</f>
        <v/>
      </c>
      <c r="AV213" s="211" t="str">
        <f t="shared" si="44"/>
        <v/>
      </c>
      <c r="AW213" s="211" t="str">
        <f t="shared" si="45"/>
        <v/>
      </c>
      <c r="AX213" s="211" t="str">
        <f>IF(C213="","",IF(AND(フラグ管理用!D213=2,フラグ管理用!G213=1),IF(Q213&lt;&gt;0,"error",""),""))</f>
        <v/>
      </c>
      <c r="AY213" s="211" t="str">
        <f>IF(C213="","",IF(フラグ管理用!G213=2,IF(OR(O213&lt;&gt;0,P213&lt;&gt;0,R213&lt;&gt;0),"error",""),""))</f>
        <v/>
      </c>
      <c r="AZ213" s="211" t="str">
        <f t="shared" si="46"/>
        <v/>
      </c>
      <c r="BA213" s="211" t="str">
        <f t="shared" si="47"/>
        <v/>
      </c>
      <c r="BB213" s="211" t="str">
        <f t="shared" si="48"/>
        <v/>
      </c>
      <c r="BC213" s="211" t="str">
        <f>IF(C213="","",IF(フラグ管理用!Y213=2,IF(AND(フラグ管理用!C213=2,フラグ管理用!V213=1),"","error"),""))</f>
        <v/>
      </c>
      <c r="BD213" s="211" t="str">
        <f t="shared" si="49"/>
        <v/>
      </c>
      <c r="BE213" s="211" t="str">
        <f>IF(C213="","",IF(フラグ管理用!Z213=30,"error",IF(AND(フラグ管理用!AI213="事業始期_通常",フラグ管理用!Z213&lt;18),"error",IF(AND(フラグ管理用!AI213="事業始期_補助",フラグ管理用!Z213&lt;15),"error",""))))</f>
        <v/>
      </c>
      <c r="BF213" s="211" t="str">
        <f t="shared" si="50"/>
        <v/>
      </c>
      <c r="BG213" s="211" t="str">
        <f>IF(C213="","",IF(AND(フラグ管理用!AJ213="事業終期_通常",OR(フラグ管理用!AA213&lt;18,フラグ管理用!AA213&gt;29)),"error",IF(AND(フラグ管理用!AJ213="事業終期_R3基金・R4",フラグ管理用!AA213&lt;18),"error","")))</f>
        <v/>
      </c>
      <c r="BH213" s="211" t="str">
        <f>IF(C213="","",IF(VLOOKUP(Z213,―!$X$2:$Y$31,2,FALSE)&lt;=VLOOKUP(AA213,―!$X$2:$Y$31,2,FALSE),"","error"))</f>
        <v/>
      </c>
      <c r="BI213" s="211" t="str">
        <f t="shared" si="51"/>
        <v/>
      </c>
      <c r="BJ213" s="211" t="str">
        <f t="shared" si="54"/>
        <v/>
      </c>
      <c r="BK213" s="211" t="str">
        <f t="shared" si="52"/>
        <v/>
      </c>
      <c r="BL213" s="211" t="str">
        <f>IF(C213="","",IF(AND(フラグ管理用!AK213="予算区分_地単_通常",フラグ管理用!AF213&gt;4),"error",IF(AND(フラグ管理用!AK213="予算区分_地単_協力金等",フラグ管理用!AF213&gt;9),"error",IF(AND(フラグ管理用!AK213="予算区分_補助",フラグ管理用!AF213&lt;9),"error",""))))</f>
        <v/>
      </c>
      <c r="BM213" s="241" t="str">
        <f>フラグ管理用!AO213</f>
        <v/>
      </c>
    </row>
    <row r="214" spans="1:65" x14ac:dyDescent="0.15">
      <c r="A214" s="84">
        <v>193</v>
      </c>
      <c r="B214" s="285"/>
      <c r="C214" s="61"/>
      <c r="D214" s="61"/>
      <c r="E214" s="62"/>
      <c r="F214" s="146" t="str">
        <f>IF(C214="補",VLOOKUP(E214,'事業名一覧 '!$A$3:$C$55,3,FALSE),"")</f>
        <v/>
      </c>
      <c r="G214" s="63"/>
      <c r="H214" s="154"/>
      <c r="I214" s="63"/>
      <c r="J214" s="63"/>
      <c r="K214" s="63"/>
      <c r="L214" s="62"/>
      <c r="M214" s="99" t="str">
        <f t="shared" ref="M214:M277" si="55">IF(C214="","",SUM(N214,S214,T214))</f>
        <v/>
      </c>
      <c r="N214" s="99" t="str">
        <f t="shared" si="53"/>
        <v/>
      </c>
      <c r="O214" s="65"/>
      <c r="P214" s="65"/>
      <c r="Q214" s="65"/>
      <c r="R214" s="65"/>
      <c r="S214" s="65"/>
      <c r="T214" s="65"/>
      <c r="U214" s="62"/>
      <c r="V214" s="63"/>
      <c r="W214" s="63"/>
      <c r="X214" s="63"/>
      <c r="Y214" s="61"/>
      <c r="Z214" s="61"/>
      <c r="AA214" s="61"/>
      <c r="AB214" s="230"/>
      <c r="AC214" s="230"/>
      <c r="AD214" s="62"/>
      <c r="AE214" s="62"/>
      <c r="AF214" s="301"/>
      <c r="AG214" s="165"/>
      <c r="AH214" s="274"/>
      <c r="AI214" s="226"/>
      <c r="AJ214" s="293" t="str">
        <f t="shared" ref="AJ214:AJ277" si="56">IF(C214="","",IF(B214="","error",""))</f>
        <v/>
      </c>
      <c r="AK214" s="297" t="str">
        <f>IF(C214="","",IF(AND(フラグ管理用!B214=2,O214&gt;0),"error",IF(AND(フラグ管理用!B214=1,SUM(P214:R214)&gt;0),"error","")))</f>
        <v/>
      </c>
      <c r="AL214" s="289" t="str">
        <f t="shared" ref="AL214:AL277" si="57">IF(C214="","",IF(D214="","error",""))</f>
        <v/>
      </c>
      <c r="AM214" s="235" t="str">
        <f t="shared" ref="AM214:AM277" si="58">IF(C214="","",IF(G214="","error",""))</f>
        <v/>
      </c>
      <c r="AN214" s="211" t="str">
        <f>IF(C214="","",IF(フラグ管理用!AP214=1,"",IF(AND(フラグ管理用!C214=1,フラグ管理用!G214=1),"",IF(AND(フラグ管理用!C214=2,フラグ管理用!D214=1,フラグ管理用!G214=1),"",IF(AND(フラグ管理用!C214=2,フラグ管理用!D214=2),"","error")))))</f>
        <v/>
      </c>
      <c r="AO214" s="240" t="str">
        <f t="shared" ref="AO214:AO277" si="59">IF(C214="","",IF(ISERROR(F214)=TRUE,"error",""))</f>
        <v/>
      </c>
      <c r="AP214" s="240" t="str">
        <f t="shared" ref="AP214:AP277" si="60">IF(C214="","",IF(OR(H214="",I214="",J214=""),"error",""))</f>
        <v/>
      </c>
      <c r="AQ214" s="240" t="str">
        <f>IF(C214="","",IF(AND(フラグ管理用!B214=1,フラグ管理用!I214&gt;0),"",IF(AND(フラグ管理用!B214=2,フラグ管理用!I214&gt;14),"","error")))</f>
        <v/>
      </c>
      <c r="AR214" s="240" t="str">
        <f>IF(C214="","",IF(PRODUCT(フラグ管理用!H214:J214)=0,"error",""))</f>
        <v/>
      </c>
      <c r="AS214" s="240" t="str">
        <f t="shared" ref="AS214:AS277" si="61">IF(C214="","",IF(K214="","error",""))</f>
        <v/>
      </c>
      <c r="AT214" s="240" t="str">
        <f>IF(C214="","",IF(AND(フラグ管理用!G214=1,フラグ管理用!K214=1),"",IF(AND(フラグ管理用!G214=2,フラグ管理用!K214&gt;1),"","error")))</f>
        <v/>
      </c>
      <c r="AU214" s="240" t="str">
        <f>IF(C214="","",IF(AND(フラグ管理用!K214=10,ISBLANK(L214)=FALSE),"",IF(AND(フラグ管理用!K214&lt;10,ISBLANK(L214)=TRUE),"","error")))</f>
        <v/>
      </c>
      <c r="AV214" s="211" t="str">
        <f t="shared" ref="AV214:AV277" si="62">IF(C214="","",IF(C214="単",IF(S214&lt;&gt;0,"error",""),""))</f>
        <v/>
      </c>
      <c r="AW214" s="211" t="str">
        <f t="shared" ref="AW214:AW277" si="63">IF(C214="","",IF(D214="－",IF(OR(P214&lt;&gt;0,Q214&lt;&gt;0),"error",""),""))</f>
        <v/>
      </c>
      <c r="AX214" s="211" t="str">
        <f>IF(C214="","",IF(AND(フラグ管理用!D214=2,フラグ管理用!G214=1),IF(Q214&lt;&gt;0,"error",""),""))</f>
        <v/>
      </c>
      <c r="AY214" s="211" t="str">
        <f>IF(C214="","",IF(フラグ管理用!G214=2,IF(OR(O214&lt;&gt;0,P214&lt;&gt;0,R214&lt;&gt;0),"error",""),""))</f>
        <v/>
      </c>
      <c r="AZ214" s="211" t="str">
        <f t="shared" ref="AZ214:AZ277" si="64">IF(C214="","",IF(OR(AND(O214&lt;&gt;0,P214&lt;&gt;0),AND(O214&lt;&gt;0,Q214&lt;&gt;0),AND(O214&lt;&gt;0,R214&lt;&gt;0),AND(P214&lt;&gt;0,Q214&lt;&gt;0),AND(P214&lt;&gt;0,R214&lt;&gt;0),AND(Q214&lt;&gt;0,R214&lt;&gt;0)),"error",""))</f>
        <v/>
      </c>
      <c r="BA214" s="211" t="str">
        <f t="shared" ref="BA214:BA277" si="65">IF(C214="","",IF(N214&gt;0,"","error"))</f>
        <v/>
      </c>
      <c r="BB214" s="211" t="str">
        <f t="shared" ref="BB214:BB277" si="66">IF(C214="","",IF(OR(V214="",W214="",X214="",Y214=""),"error",""))</f>
        <v/>
      </c>
      <c r="BC214" s="211" t="str">
        <f>IF(C214="","",IF(フラグ管理用!Y214=2,IF(AND(フラグ管理用!C214=2,フラグ管理用!V214=1),"","error"),""))</f>
        <v/>
      </c>
      <c r="BD214" s="211" t="str">
        <f t="shared" ref="BD214:BD277" si="67">IF(C214="","",IF(Z214="","error",""))</f>
        <v/>
      </c>
      <c r="BE214" s="211" t="str">
        <f>IF(C214="","",IF(フラグ管理用!Z214=30,"error",IF(AND(フラグ管理用!AI214="事業始期_通常",フラグ管理用!Z214&lt;18),"error",IF(AND(フラグ管理用!AI214="事業始期_補助",フラグ管理用!Z214&lt;15),"error",""))))</f>
        <v/>
      </c>
      <c r="BF214" s="211" t="str">
        <f t="shared" ref="BF214:BF277" si="68">IF(C214="","",IF(AA214="","error",""))</f>
        <v/>
      </c>
      <c r="BG214" s="211" t="str">
        <f>IF(C214="","",IF(AND(フラグ管理用!AJ214="事業終期_通常",OR(フラグ管理用!AA214&lt;18,フラグ管理用!AA214&gt;29)),"error",IF(AND(フラグ管理用!AJ214="事業終期_R3基金・R4",フラグ管理用!AA214&lt;18),"error","")))</f>
        <v/>
      </c>
      <c r="BH214" s="211" t="str">
        <f>IF(C214="","",IF(VLOOKUP(Z214,―!$X$2:$Y$31,2,FALSE)&lt;=VLOOKUP(AA214,―!$X$2:$Y$31,2,FALSE),"","error"))</f>
        <v/>
      </c>
      <c r="BI214" s="211" t="str">
        <f t="shared" ref="BI214:BI277" si="69">IF(C214="","",IF(OR(AB214="",AC214=""),"error",""))</f>
        <v/>
      </c>
      <c r="BJ214" s="211" t="str">
        <f t="shared" si="54"/>
        <v/>
      </c>
      <c r="BK214" s="211" t="str">
        <f t="shared" ref="BK214:BK277" si="70">IF(C214="","",IF(AG214="","error",""))</f>
        <v/>
      </c>
      <c r="BL214" s="211" t="str">
        <f>IF(C214="","",IF(AND(フラグ管理用!AK214="予算区分_地単_通常",フラグ管理用!AF214&gt;4),"error",IF(AND(フラグ管理用!AK214="予算区分_地単_協力金等",フラグ管理用!AF214&gt;9),"error",IF(AND(フラグ管理用!AK214="予算区分_補助",フラグ管理用!AF214&lt;9),"error",""))))</f>
        <v/>
      </c>
      <c r="BM214" s="241" t="str">
        <f>フラグ管理用!AO214</f>
        <v/>
      </c>
    </row>
    <row r="215" spans="1:65" x14ac:dyDescent="0.15">
      <c r="A215" s="84">
        <v>194</v>
      </c>
      <c r="B215" s="285"/>
      <c r="C215" s="61"/>
      <c r="D215" s="61"/>
      <c r="E215" s="62"/>
      <c r="F215" s="146" t="str">
        <f>IF(C215="補",VLOOKUP(E215,'事業名一覧 '!$A$3:$C$55,3,FALSE),"")</f>
        <v/>
      </c>
      <c r="G215" s="63"/>
      <c r="H215" s="154"/>
      <c r="I215" s="63"/>
      <c r="J215" s="63"/>
      <c r="K215" s="63"/>
      <c r="L215" s="62"/>
      <c r="M215" s="99" t="str">
        <f t="shared" si="55"/>
        <v/>
      </c>
      <c r="N215" s="99" t="str">
        <f t="shared" ref="N215:N278" si="71">IF(C215="","",SUM(O215:R215))</f>
        <v/>
      </c>
      <c r="O215" s="65"/>
      <c r="P215" s="65"/>
      <c r="Q215" s="65"/>
      <c r="R215" s="65"/>
      <c r="S215" s="65"/>
      <c r="T215" s="65"/>
      <c r="U215" s="62"/>
      <c r="V215" s="63"/>
      <c r="W215" s="63"/>
      <c r="X215" s="63"/>
      <c r="Y215" s="61"/>
      <c r="Z215" s="61"/>
      <c r="AA215" s="61"/>
      <c r="AB215" s="230"/>
      <c r="AC215" s="230"/>
      <c r="AD215" s="62"/>
      <c r="AE215" s="62"/>
      <c r="AF215" s="301"/>
      <c r="AG215" s="165"/>
      <c r="AH215" s="274"/>
      <c r="AI215" s="226"/>
      <c r="AJ215" s="293" t="str">
        <f t="shared" si="56"/>
        <v/>
      </c>
      <c r="AK215" s="297" t="str">
        <f>IF(C215="","",IF(AND(フラグ管理用!B215=2,O215&gt;0),"error",IF(AND(フラグ管理用!B215=1,SUM(P215:R215)&gt;0),"error","")))</f>
        <v/>
      </c>
      <c r="AL215" s="289" t="str">
        <f t="shared" si="57"/>
        <v/>
      </c>
      <c r="AM215" s="235" t="str">
        <f t="shared" si="58"/>
        <v/>
      </c>
      <c r="AN215" s="211" t="str">
        <f>IF(C215="","",IF(フラグ管理用!AP215=1,"",IF(AND(フラグ管理用!C215=1,フラグ管理用!G215=1),"",IF(AND(フラグ管理用!C215=2,フラグ管理用!D215=1,フラグ管理用!G215=1),"",IF(AND(フラグ管理用!C215=2,フラグ管理用!D215=2),"","error")))))</f>
        <v/>
      </c>
      <c r="AO215" s="240" t="str">
        <f t="shared" si="59"/>
        <v/>
      </c>
      <c r="AP215" s="240" t="str">
        <f t="shared" si="60"/>
        <v/>
      </c>
      <c r="AQ215" s="240" t="str">
        <f>IF(C215="","",IF(AND(フラグ管理用!B215=1,フラグ管理用!I215&gt;0),"",IF(AND(フラグ管理用!B215=2,フラグ管理用!I215&gt;14),"","error")))</f>
        <v/>
      </c>
      <c r="AR215" s="240" t="str">
        <f>IF(C215="","",IF(PRODUCT(フラグ管理用!H215:J215)=0,"error",""))</f>
        <v/>
      </c>
      <c r="AS215" s="240" t="str">
        <f t="shared" si="61"/>
        <v/>
      </c>
      <c r="AT215" s="240" t="str">
        <f>IF(C215="","",IF(AND(フラグ管理用!G215=1,フラグ管理用!K215=1),"",IF(AND(フラグ管理用!G215=2,フラグ管理用!K215&gt;1),"","error")))</f>
        <v/>
      </c>
      <c r="AU215" s="240" t="str">
        <f>IF(C215="","",IF(AND(フラグ管理用!K215=10,ISBLANK(L215)=FALSE),"",IF(AND(フラグ管理用!K215&lt;10,ISBLANK(L215)=TRUE),"","error")))</f>
        <v/>
      </c>
      <c r="AV215" s="211" t="str">
        <f t="shared" si="62"/>
        <v/>
      </c>
      <c r="AW215" s="211" t="str">
        <f t="shared" si="63"/>
        <v/>
      </c>
      <c r="AX215" s="211" t="str">
        <f>IF(C215="","",IF(AND(フラグ管理用!D215=2,フラグ管理用!G215=1),IF(Q215&lt;&gt;0,"error",""),""))</f>
        <v/>
      </c>
      <c r="AY215" s="211" t="str">
        <f>IF(C215="","",IF(フラグ管理用!G215=2,IF(OR(O215&lt;&gt;0,P215&lt;&gt;0,R215&lt;&gt;0),"error",""),""))</f>
        <v/>
      </c>
      <c r="AZ215" s="211" t="str">
        <f t="shared" si="64"/>
        <v/>
      </c>
      <c r="BA215" s="211" t="str">
        <f t="shared" si="65"/>
        <v/>
      </c>
      <c r="BB215" s="211" t="str">
        <f t="shared" si="66"/>
        <v/>
      </c>
      <c r="BC215" s="211" t="str">
        <f>IF(C215="","",IF(フラグ管理用!Y215=2,IF(AND(フラグ管理用!C215=2,フラグ管理用!V215=1),"","error"),""))</f>
        <v/>
      </c>
      <c r="BD215" s="211" t="str">
        <f t="shared" si="67"/>
        <v/>
      </c>
      <c r="BE215" s="211" t="str">
        <f>IF(C215="","",IF(フラグ管理用!Z215=30,"error",IF(AND(フラグ管理用!AI215="事業始期_通常",フラグ管理用!Z215&lt;18),"error",IF(AND(フラグ管理用!AI215="事業始期_補助",フラグ管理用!Z215&lt;15),"error",""))))</f>
        <v/>
      </c>
      <c r="BF215" s="211" t="str">
        <f t="shared" si="68"/>
        <v/>
      </c>
      <c r="BG215" s="211" t="str">
        <f>IF(C215="","",IF(AND(フラグ管理用!AJ215="事業終期_通常",OR(フラグ管理用!AA215&lt;18,フラグ管理用!AA215&gt;29)),"error",IF(AND(フラグ管理用!AJ215="事業終期_R3基金・R4",フラグ管理用!AA215&lt;18),"error","")))</f>
        <v/>
      </c>
      <c r="BH215" s="211" t="str">
        <f>IF(C215="","",IF(VLOOKUP(Z215,―!$X$2:$Y$31,2,FALSE)&lt;=VLOOKUP(AA215,―!$X$2:$Y$31,2,FALSE),"","error"))</f>
        <v/>
      </c>
      <c r="BI215" s="211" t="str">
        <f t="shared" si="69"/>
        <v/>
      </c>
      <c r="BJ215" s="211" t="str">
        <f t="shared" ref="BJ215:BJ278" si="72">IF(C215="","",IF(AND(Y215="－",AA215="R5.4以降",AF215=""),"error",""))</f>
        <v/>
      </c>
      <c r="BK215" s="211" t="str">
        <f t="shared" si="70"/>
        <v/>
      </c>
      <c r="BL215" s="211" t="str">
        <f>IF(C215="","",IF(AND(フラグ管理用!AK215="予算区分_地単_通常",フラグ管理用!AF215&gt;4),"error",IF(AND(フラグ管理用!AK215="予算区分_地単_協力金等",フラグ管理用!AF215&gt;9),"error",IF(AND(フラグ管理用!AK215="予算区分_補助",フラグ管理用!AF215&lt;9),"error",""))))</f>
        <v/>
      </c>
      <c r="BM215" s="241" t="str">
        <f>フラグ管理用!AO215</f>
        <v/>
      </c>
    </row>
    <row r="216" spans="1:65" x14ac:dyDescent="0.15">
      <c r="A216" s="84">
        <v>195</v>
      </c>
      <c r="B216" s="285"/>
      <c r="C216" s="61"/>
      <c r="D216" s="61"/>
      <c r="E216" s="62"/>
      <c r="F216" s="146" t="str">
        <f>IF(C216="補",VLOOKUP(E216,'事業名一覧 '!$A$3:$C$55,3,FALSE),"")</f>
        <v/>
      </c>
      <c r="G216" s="63"/>
      <c r="H216" s="154"/>
      <c r="I216" s="63"/>
      <c r="J216" s="63"/>
      <c r="K216" s="63"/>
      <c r="L216" s="62"/>
      <c r="M216" s="99" t="str">
        <f t="shared" si="55"/>
        <v/>
      </c>
      <c r="N216" s="99" t="str">
        <f t="shared" si="71"/>
        <v/>
      </c>
      <c r="O216" s="65"/>
      <c r="P216" s="65"/>
      <c r="Q216" s="65"/>
      <c r="R216" s="65"/>
      <c r="S216" s="65"/>
      <c r="T216" s="65"/>
      <c r="U216" s="62"/>
      <c r="V216" s="63"/>
      <c r="W216" s="63"/>
      <c r="X216" s="63"/>
      <c r="Y216" s="61"/>
      <c r="Z216" s="61"/>
      <c r="AA216" s="61"/>
      <c r="AB216" s="230"/>
      <c r="AC216" s="230"/>
      <c r="AD216" s="62"/>
      <c r="AE216" s="62"/>
      <c r="AF216" s="301"/>
      <c r="AG216" s="165"/>
      <c r="AH216" s="274"/>
      <c r="AI216" s="226"/>
      <c r="AJ216" s="293" t="str">
        <f t="shared" si="56"/>
        <v/>
      </c>
      <c r="AK216" s="297" t="str">
        <f>IF(C216="","",IF(AND(フラグ管理用!B216=2,O216&gt;0),"error",IF(AND(フラグ管理用!B216=1,SUM(P216:R216)&gt;0),"error","")))</f>
        <v/>
      </c>
      <c r="AL216" s="289" t="str">
        <f t="shared" si="57"/>
        <v/>
      </c>
      <c r="AM216" s="235" t="str">
        <f t="shared" si="58"/>
        <v/>
      </c>
      <c r="AN216" s="211" t="str">
        <f>IF(C216="","",IF(フラグ管理用!AP216=1,"",IF(AND(フラグ管理用!C216=1,フラグ管理用!G216=1),"",IF(AND(フラグ管理用!C216=2,フラグ管理用!D216=1,フラグ管理用!G216=1),"",IF(AND(フラグ管理用!C216=2,フラグ管理用!D216=2),"","error")))))</f>
        <v/>
      </c>
      <c r="AO216" s="240" t="str">
        <f t="shared" si="59"/>
        <v/>
      </c>
      <c r="AP216" s="240" t="str">
        <f t="shared" si="60"/>
        <v/>
      </c>
      <c r="AQ216" s="240" t="str">
        <f>IF(C216="","",IF(AND(フラグ管理用!B216=1,フラグ管理用!I216&gt;0),"",IF(AND(フラグ管理用!B216=2,フラグ管理用!I216&gt;14),"","error")))</f>
        <v/>
      </c>
      <c r="AR216" s="240" t="str">
        <f>IF(C216="","",IF(PRODUCT(フラグ管理用!H216:J216)=0,"error",""))</f>
        <v/>
      </c>
      <c r="AS216" s="240" t="str">
        <f t="shared" si="61"/>
        <v/>
      </c>
      <c r="AT216" s="240" t="str">
        <f>IF(C216="","",IF(AND(フラグ管理用!G216=1,フラグ管理用!K216=1),"",IF(AND(フラグ管理用!G216=2,フラグ管理用!K216&gt;1),"","error")))</f>
        <v/>
      </c>
      <c r="AU216" s="240" t="str">
        <f>IF(C216="","",IF(AND(フラグ管理用!K216=10,ISBLANK(L216)=FALSE),"",IF(AND(フラグ管理用!K216&lt;10,ISBLANK(L216)=TRUE),"","error")))</f>
        <v/>
      </c>
      <c r="AV216" s="211" t="str">
        <f t="shared" si="62"/>
        <v/>
      </c>
      <c r="AW216" s="211" t="str">
        <f t="shared" si="63"/>
        <v/>
      </c>
      <c r="AX216" s="211" t="str">
        <f>IF(C216="","",IF(AND(フラグ管理用!D216=2,フラグ管理用!G216=1),IF(Q216&lt;&gt;0,"error",""),""))</f>
        <v/>
      </c>
      <c r="AY216" s="211" t="str">
        <f>IF(C216="","",IF(フラグ管理用!G216=2,IF(OR(O216&lt;&gt;0,P216&lt;&gt;0,R216&lt;&gt;0),"error",""),""))</f>
        <v/>
      </c>
      <c r="AZ216" s="211" t="str">
        <f t="shared" si="64"/>
        <v/>
      </c>
      <c r="BA216" s="211" t="str">
        <f t="shared" si="65"/>
        <v/>
      </c>
      <c r="BB216" s="211" t="str">
        <f t="shared" si="66"/>
        <v/>
      </c>
      <c r="BC216" s="211" t="str">
        <f>IF(C216="","",IF(フラグ管理用!Y216=2,IF(AND(フラグ管理用!C216=2,フラグ管理用!V216=1),"","error"),""))</f>
        <v/>
      </c>
      <c r="BD216" s="211" t="str">
        <f t="shared" si="67"/>
        <v/>
      </c>
      <c r="BE216" s="211" t="str">
        <f>IF(C216="","",IF(フラグ管理用!Z216=30,"error",IF(AND(フラグ管理用!AI216="事業始期_通常",フラグ管理用!Z216&lt;18),"error",IF(AND(フラグ管理用!AI216="事業始期_補助",フラグ管理用!Z216&lt;15),"error",""))))</f>
        <v/>
      </c>
      <c r="BF216" s="211" t="str">
        <f t="shared" si="68"/>
        <v/>
      </c>
      <c r="BG216" s="211" t="str">
        <f>IF(C216="","",IF(AND(フラグ管理用!AJ216="事業終期_通常",OR(フラグ管理用!AA216&lt;18,フラグ管理用!AA216&gt;29)),"error",IF(AND(フラグ管理用!AJ216="事業終期_R3基金・R4",フラグ管理用!AA216&lt;18),"error","")))</f>
        <v/>
      </c>
      <c r="BH216" s="211" t="str">
        <f>IF(C216="","",IF(VLOOKUP(Z216,―!$X$2:$Y$31,2,FALSE)&lt;=VLOOKUP(AA216,―!$X$2:$Y$31,2,FALSE),"","error"))</f>
        <v/>
      </c>
      <c r="BI216" s="211" t="str">
        <f t="shared" si="69"/>
        <v/>
      </c>
      <c r="BJ216" s="211" t="str">
        <f t="shared" si="72"/>
        <v/>
      </c>
      <c r="BK216" s="211" t="str">
        <f t="shared" si="70"/>
        <v/>
      </c>
      <c r="BL216" s="211" t="str">
        <f>IF(C216="","",IF(AND(フラグ管理用!AK216="予算区分_地単_通常",フラグ管理用!AF216&gt;4),"error",IF(AND(フラグ管理用!AK216="予算区分_地単_協力金等",フラグ管理用!AF216&gt;9),"error",IF(AND(フラグ管理用!AK216="予算区分_補助",フラグ管理用!AF216&lt;9),"error",""))))</f>
        <v/>
      </c>
      <c r="BM216" s="241" t="str">
        <f>フラグ管理用!AO216</f>
        <v/>
      </c>
    </row>
    <row r="217" spans="1:65" x14ac:dyDescent="0.15">
      <c r="A217" s="84">
        <v>196</v>
      </c>
      <c r="B217" s="285"/>
      <c r="C217" s="61"/>
      <c r="D217" s="61"/>
      <c r="E217" s="62"/>
      <c r="F217" s="146" t="str">
        <f>IF(C217="補",VLOOKUP(E217,'事業名一覧 '!$A$3:$C$55,3,FALSE),"")</f>
        <v/>
      </c>
      <c r="G217" s="63"/>
      <c r="H217" s="154"/>
      <c r="I217" s="63"/>
      <c r="J217" s="63"/>
      <c r="K217" s="63"/>
      <c r="L217" s="62"/>
      <c r="M217" s="99" t="str">
        <f t="shared" si="55"/>
        <v/>
      </c>
      <c r="N217" s="99" t="str">
        <f t="shared" si="71"/>
        <v/>
      </c>
      <c r="O217" s="65"/>
      <c r="P217" s="65"/>
      <c r="Q217" s="65"/>
      <c r="R217" s="65"/>
      <c r="S217" s="65"/>
      <c r="T217" s="65"/>
      <c r="U217" s="62"/>
      <c r="V217" s="63"/>
      <c r="W217" s="63"/>
      <c r="X217" s="63"/>
      <c r="Y217" s="61"/>
      <c r="Z217" s="61"/>
      <c r="AA217" s="61"/>
      <c r="AB217" s="230"/>
      <c r="AC217" s="230"/>
      <c r="AD217" s="62"/>
      <c r="AE217" s="62"/>
      <c r="AF217" s="301"/>
      <c r="AG217" s="165"/>
      <c r="AH217" s="274"/>
      <c r="AI217" s="226"/>
      <c r="AJ217" s="293" t="str">
        <f t="shared" si="56"/>
        <v/>
      </c>
      <c r="AK217" s="297" t="str">
        <f>IF(C217="","",IF(AND(フラグ管理用!B217=2,O217&gt;0),"error",IF(AND(フラグ管理用!B217=1,SUM(P217:R217)&gt;0),"error","")))</f>
        <v/>
      </c>
      <c r="AL217" s="289" t="str">
        <f t="shared" si="57"/>
        <v/>
      </c>
      <c r="AM217" s="235" t="str">
        <f t="shared" si="58"/>
        <v/>
      </c>
      <c r="AN217" s="211" t="str">
        <f>IF(C217="","",IF(フラグ管理用!AP217=1,"",IF(AND(フラグ管理用!C217=1,フラグ管理用!G217=1),"",IF(AND(フラグ管理用!C217=2,フラグ管理用!D217=1,フラグ管理用!G217=1),"",IF(AND(フラグ管理用!C217=2,フラグ管理用!D217=2),"","error")))))</f>
        <v/>
      </c>
      <c r="AO217" s="240" t="str">
        <f t="shared" si="59"/>
        <v/>
      </c>
      <c r="AP217" s="240" t="str">
        <f t="shared" si="60"/>
        <v/>
      </c>
      <c r="AQ217" s="240" t="str">
        <f>IF(C217="","",IF(AND(フラグ管理用!B217=1,フラグ管理用!I217&gt;0),"",IF(AND(フラグ管理用!B217=2,フラグ管理用!I217&gt;14),"","error")))</f>
        <v/>
      </c>
      <c r="AR217" s="240" t="str">
        <f>IF(C217="","",IF(PRODUCT(フラグ管理用!H217:J217)=0,"error",""))</f>
        <v/>
      </c>
      <c r="AS217" s="240" t="str">
        <f t="shared" si="61"/>
        <v/>
      </c>
      <c r="AT217" s="240" t="str">
        <f>IF(C217="","",IF(AND(フラグ管理用!G217=1,フラグ管理用!K217=1),"",IF(AND(フラグ管理用!G217=2,フラグ管理用!K217&gt;1),"","error")))</f>
        <v/>
      </c>
      <c r="AU217" s="240" t="str">
        <f>IF(C217="","",IF(AND(フラグ管理用!K217=10,ISBLANK(L217)=FALSE),"",IF(AND(フラグ管理用!K217&lt;10,ISBLANK(L217)=TRUE),"","error")))</f>
        <v/>
      </c>
      <c r="AV217" s="211" t="str">
        <f t="shared" si="62"/>
        <v/>
      </c>
      <c r="AW217" s="211" t="str">
        <f t="shared" si="63"/>
        <v/>
      </c>
      <c r="AX217" s="211" t="str">
        <f>IF(C217="","",IF(AND(フラグ管理用!D217=2,フラグ管理用!G217=1),IF(Q217&lt;&gt;0,"error",""),""))</f>
        <v/>
      </c>
      <c r="AY217" s="211" t="str">
        <f>IF(C217="","",IF(フラグ管理用!G217=2,IF(OR(O217&lt;&gt;0,P217&lt;&gt;0,R217&lt;&gt;0),"error",""),""))</f>
        <v/>
      </c>
      <c r="AZ217" s="211" t="str">
        <f t="shared" si="64"/>
        <v/>
      </c>
      <c r="BA217" s="211" t="str">
        <f t="shared" si="65"/>
        <v/>
      </c>
      <c r="BB217" s="211" t="str">
        <f t="shared" si="66"/>
        <v/>
      </c>
      <c r="BC217" s="211" t="str">
        <f>IF(C217="","",IF(フラグ管理用!Y217=2,IF(AND(フラグ管理用!C217=2,フラグ管理用!V217=1),"","error"),""))</f>
        <v/>
      </c>
      <c r="BD217" s="211" t="str">
        <f t="shared" si="67"/>
        <v/>
      </c>
      <c r="BE217" s="211" t="str">
        <f>IF(C217="","",IF(フラグ管理用!Z217=30,"error",IF(AND(フラグ管理用!AI217="事業始期_通常",フラグ管理用!Z217&lt;18),"error",IF(AND(フラグ管理用!AI217="事業始期_補助",フラグ管理用!Z217&lt;15),"error",""))))</f>
        <v/>
      </c>
      <c r="BF217" s="211" t="str">
        <f t="shared" si="68"/>
        <v/>
      </c>
      <c r="BG217" s="211" t="str">
        <f>IF(C217="","",IF(AND(フラグ管理用!AJ217="事業終期_通常",OR(フラグ管理用!AA217&lt;18,フラグ管理用!AA217&gt;29)),"error",IF(AND(フラグ管理用!AJ217="事業終期_R3基金・R4",フラグ管理用!AA217&lt;18),"error","")))</f>
        <v/>
      </c>
      <c r="BH217" s="211" t="str">
        <f>IF(C217="","",IF(VLOOKUP(Z217,―!$X$2:$Y$31,2,FALSE)&lt;=VLOOKUP(AA217,―!$X$2:$Y$31,2,FALSE),"","error"))</f>
        <v/>
      </c>
      <c r="BI217" s="211" t="str">
        <f t="shared" si="69"/>
        <v/>
      </c>
      <c r="BJ217" s="211" t="str">
        <f t="shared" si="72"/>
        <v/>
      </c>
      <c r="BK217" s="211" t="str">
        <f t="shared" si="70"/>
        <v/>
      </c>
      <c r="BL217" s="211" t="str">
        <f>IF(C217="","",IF(AND(フラグ管理用!AK217="予算区分_地単_通常",フラグ管理用!AF217&gt;4),"error",IF(AND(フラグ管理用!AK217="予算区分_地単_協力金等",フラグ管理用!AF217&gt;9),"error",IF(AND(フラグ管理用!AK217="予算区分_補助",フラグ管理用!AF217&lt;9),"error",""))))</f>
        <v/>
      </c>
      <c r="BM217" s="241" t="str">
        <f>フラグ管理用!AO217</f>
        <v/>
      </c>
    </row>
    <row r="218" spans="1:65" x14ac:dyDescent="0.15">
      <c r="A218" s="84">
        <v>197</v>
      </c>
      <c r="B218" s="285"/>
      <c r="C218" s="61"/>
      <c r="D218" s="61"/>
      <c r="E218" s="62"/>
      <c r="F218" s="146" t="str">
        <f>IF(C218="補",VLOOKUP(E218,'事業名一覧 '!$A$3:$C$55,3,FALSE),"")</f>
        <v/>
      </c>
      <c r="G218" s="63"/>
      <c r="H218" s="154"/>
      <c r="I218" s="63"/>
      <c r="J218" s="63"/>
      <c r="K218" s="63"/>
      <c r="L218" s="62"/>
      <c r="M218" s="99" t="str">
        <f t="shared" si="55"/>
        <v/>
      </c>
      <c r="N218" s="99" t="str">
        <f t="shared" si="71"/>
        <v/>
      </c>
      <c r="O218" s="65"/>
      <c r="P218" s="65"/>
      <c r="Q218" s="65"/>
      <c r="R218" s="65"/>
      <c r="S218" s="65"/>
      <c r="T218" s="65"/>
      <c r="U218" s="62"/>
      <c r="V218" s="63"/>
      <c r="W218" s="63"/>
      <c r="X218" s="63"/>
      <c r="Y218" s="61"/>
      <c r="Z218" s="61"/>
      <c r="AA218" s="61"/>
      <c r="AB218" s="230"/>
      <c r="AC218" s="230"/>
      <c r="AD218" s="62"/>
      <c r="AE218" s="62"/>
      <c r="AF218" s="301"/>
      <c r="AG218" s="165"/>
      <c r="AH218" s="274"/>
      <c r="AI218" s="226"/>
      <c r="AJ218" s="293" t="str">
        <f t="shared" si="56"/>
        <v/>
      </c>
      <c r="AK218" s="297" t="str">
        <f>IF(C218="","",IF(AND(フラグ管理用!B218=2,O218&gt;0),"error",IF(AND(フラグ管理用!B218=1,SUM(P218:R218)&gt;0),"error","")))</f>
        <v/>
      </c>
      <c r="AL218" s="289" t="str">
        <f t="shared" si="57"/>
        <v/>
      </c>
      <c r="AM218" s="235" t="str">
        <f t="shared" si="58"/>
        <v/>
      </c>
      <c r="AN218" s="211" t="str">
        <f>IF(C218="","",IF(フラグ管理用!AP218=1,"",IF(AND(フラグ管理用!C218=1,フラグ管理用!G218=1),"",IF(AND(フラグ管理用!C218=2,フラグ管理用!D218=1,フラグ管理用!G218=1),"",IF(AND(フラグ管理用!C218=2,フラグ管理用!D218=2),"","error")))))</f>
        <v/>
      </c>
      <c r="AO218" s="240" t="str">
        <f t="shared" si="59"/>
        <v/>
      </c>
      <c r="AP218" s="240" t="str">
        <f t="shared" si="60"/>
        <v/>
      </c>
      <c r="AQ218" s="240" t="str">
        <f>IF(C218="","",IF(AND(フラグ管理用!B218=1,フラグ管理用!I218&gt;0),"",IF(AND(フラグ管理用!B218=2,フラグ管理用!I218&gt;14),"","error")))</f>
        <v/>
      </c>
      <c r="AR218" s="240" t="str">
        <f>IF(C218="","",IF(PRODUCT(フラグ管理用!H218:J218)=0,"error",""))</f>
        <v/>
      </c>
      <c r="AS218" s="240" t="str">
        <f t="shared" si="61"/>
        <v/>
      </c>
      <c r="AT218" s="240" t="str">
        <f>IF(C218="","",IF(AND(フラグ管理用!G218=1,フラグ管理用!K218=1),"",IF(AND(フラグ管理用!G218=2,フラグ管理用!K218&gt;1),"","error")))</f>
        <v/>
      </c>
      <c r="AU218" s="240" t="str">
        <f>IF(C218="","",IF(AND(フラグ管理用!K218=10,ISBLANK(L218)=FALSE),"",IF(AND(フラグ管理用!K218&lt;10,ISBLANK(L218)=TRUE),"","error")))</f>
        <v/>
      </c>
      <c r="AV218" s="211" t="str">
        <f t="shared" si="62"/>
        <v/>
      </c>
      <c r="AW218" s="211" t="str">
        <f t="shared" si="63"/>
        <v/>
      </c>
      <c r="AX218" s="211" t="str">
        <f>IF(C218="","",IF(AND(フラグ管理用!D218=2,フラグ管理用!G218=1),IF(Q218&lt;&gt;0,"error",""),""))</f>
        <v/>
      </c>
      <c r="AY218" s="211" t="str">
        <f>IF(C218="","",IF(フラグ管理用!G218=2,IF(OR(O218&lt;&gt;0,P218&lt;&gt;0,R218&lt;&gt;0),"error",""),""))</f>
        <v/>
      </c>
      <c r="AZ218" s="211" t="str">
        <f t="shared" si="64"/>
        <v/>
      </c>
      <c r="BA218" s="211" t="str">
        <f t="shared" si="65"/>
        <v/>
      </c>
      <c r="BB218" s="211" t="str">
        <f t="shared" si="66"/>
        <v/>
      </c>
      <c r="BC218" s="211" t="str">
        <f>IF(C218="","",IF(フラグ管理用!Y218=2,IF(AND(フラグ管理用!C218=2,フラグ管理用!V218=1),"","error"),""))</f>
        <v/>
      </c>
      <c r="BD218" s="211" t="str">
        <f t="shared" si="67"/>
        <v/>
      </c>
      <c r="BE218" s="211" t="str">
        <f>IF(C218="","",IF(フラグ管理用!Z218=30,"error",IF(AND(フラグ管理用!AI218="事業始期_通常",フラグ管理用!Z218&lt;18),"error",IF(AND(フラグ管理用!AI218="事業始期_補助",フラグ管理用!Z218&lt;15),"error",""))))</f>
        <v/>
      </c>
      <c r="BF218" s="211" t="str">
        <f t="shared" si="68"/>
        <v/>
      </c>
      <c r="BG218" s="211" t="str">
        <f>IF(C218="","",IF(AND(フラグ管理用!AJ218="事業終期_通常",OR(フラグ管理用!AA218&lt;18,フラグ管理用!AA218&gt;29)),"error",IF(AND(フラグ管理用!AJ218="事業終期_R3基金・R4",フラグ管理用!AA218&lt;18),"error","")))</f>
        <v/>
      </c>
      <c r="BH218" s="211" t="str">
        <f>IF(C218="","",IF(VLOOKUP(Z218,―!$X$2:$Y$31,2,FALSE)&lt;=VLOOKUP(AA218,―!$X$2:$Y$31,2,FALSE),"","error"))</f>
        <v/>
      </c>
      <c r="BI218" s="211" t="str">
        <f t="shared" si="69"/>
        <v/>
      </c>
      <c r="BJ218" s="211" t="str">
        <f t="shared" si="72"/>
        <v/>
      </c>
      <c r="BK218" s="211" t="str">
        <f t="shared" si="70"/>
        <v/>
      </c>
      <c r="BL218" s="211" t="str">
        <f>IF(C218="","",IF(AND(フラグ管理用!AK218="予算区分_地単_通常",フラグ管理用!AF218&gt;4),"error",IF(AND(フラグ管理用!AK218="予算区分_地単_協力金等",フラグ管理用!AF218&gt;9),"error",IF(AND(フラグ管理用!AK218="予算区分_補助",フラグ管理用!AF218&lt;9),"error",""))))</f>
        <v/>
      </c>
      <c r="BM218" s="241" t="str">
        <f>フラグ管理用!AO218</f>
        <v/>
      </c>
    </row>
    <row r="219" spans="1:65" x14ac:dyDescent="0.15">
      <c r="A219" s="84">
        <v>198</v>
      </c>
      <c r="B219" s="285"/>
      <c r="C219" s="61"/>
      <c r="D219" s="61"/>
      <c r="E219" s="62"/>
      <c r="F219" s="146" t="str">
        <f>IF(C219="補",VLOOKUP(E219,'事業名一覧 '!$A$3:$C$55,3,FALSE),"")</f>
        <v/>
      </c>
      <c r="G219" s="63"/>
      <c r="H219" s="154"/>
      <c r="I219" s="63"/>
      <c r="J219" s="63"/>
      <c r="K219" s="63"/>
      <c r="L219" s="62"/>
      <c r="M219" s="99" t="str">
        <f t="shared" si="55"/>
        <v/>
      </c>
      <c r="N219" s="99" t="str">
        <f t="shared" si="71"/>
        <v/>
      </c>
      <c r="O219" s="65"/>
      <c r="P219" s="65"/>
      <c r="Q219" s="65"/>
      <c r="R219" s="65"/>
      <c r="S219" s="65"/>
      <c r="T219" s="65"/>
      <c r="U219" s="62"/>
      <c r="V219" s="63"/>
      <c r="W219" s="63"/>
      <c r="X219" s="63"/>
      <c r="Y219" s="61"/>
      <c r="Z219" s="61"/>
      <c r="AA219" s="61"/>
      <c r="AB219" s="230"/>
      <c r="AC219" s="230"/>
      <c r="AD219" s="62"/>
      <c r="AE219" s="62"/>
      <c r="AF219" s="301"/>
      <c r="AG219" s="165"/>
      <c r="AH219" s="274"/>
      <c r="AI219" s="226"/>
      <c r="AJ219" s="293" t="str">
        <f t="shared" si="56"/>
        <v/>
      </c>
      <c r="AK219" s="297" t="str">
        <f>IF(C219="","",IF(AND(フラグ管理用!B219=2,O219&gt;0),"error",IF(AND(フラグ管理用!B219=1,SUM(P219:R219)&gt;0),"error","")))</f>
        <v/>
      </c>
      <c r="AL219" s="289" t="str">
        <f t="shared" si="57"/>
        <v/>
      </c>
      <c r="AM219" s="235" t="str">
        <f t="shared" si="58"/>
        <v/>
      </c>
      <c r="AN219" s="211" t="str">
        <f>IF(C219="","",IF(フラグ管理用!AP219=1,"",IF(AND(フラグ管理用!C219=1,フラグ管理用!G219=1),"",IF(AND(フラグ管理用!C219=2,フラグ管理用!D219=1,フラグ管理用!G219=1),"",IF(AND(フラグ管理用!C219=2,フラグ管理用!D219=2),"","error")))))</f>
        <v/>
      </c>
      <c r="AO219" s="240" t="str">
        <f t="shared" si="59"/>
        <v/>
      </c>
      <c r="AP219" s="240" t="str">
        <f t="shared" si="60"/>
        <v/>
      </c>
      <c r="AQ219" s="240" t="str">
        <f>IF(C219="","",IF(AND(フラグ管理用!B219=1,フラグ管理用!I219&gt;0),"",IF(AND(フラグ管理用!B219=2,フラグ管理用!I219&gt;14),"","error")))</f>
        <v/>
      </c>
      <c r="AR219" s="240" t="str">
        <f>IF(C219="","",IF(PRODUCT(フラグ管理用!H219:J219)=0,"error",""))</f>
        <v/>
      </c>
      <c r="AS219" s="240" t="str">
        <f t="shared" si="61"/>
        <v/>
      </c>
      <c r="AT219" s="240" t="str">
        <f>IF(C219="","",IF(AND(フラグ管理用!G219=1,フラグ管理用!K219=1),"",IF(AND(フラグ管理用!G219=2,フラグ管理用!K219&gt;1),"","error")))</f>
        <v/>
      </c>
      <c r="AU219" s="240" t="str">
        <f>IF(C219="","",IF(AND(フラグ管理用!K219=10,ISBLANK(L219)=FALSE),"",IF(AND(フラグ管理用!K219&lt;10,ISBLANK(L219)=TRUE),"","error")))</f>
        <v/>
      </c>
      <c r="AV219" s="211" t="str">
        <f t="shared" si="62"/>
        <v/>
      </c>
      <c r="AW219" s="211" t="str">
        <f t="shared" si="63"/>
        <v/>
      </c>
      <c r="AX219" s="211" t="str">
        <f>IF(C219="","",IF(AND(フラグ管理用!D219=2,フラグ管理用!G219=1),IF(Q219&lt;&gt;0,"error",""),""))</f>
        <v/>
      </c>
      <c r="AY219" s="211" t="str">
        <f>IF(C219="","",IF(フラグ管理用!G219=2,IF(OR(O219&lt;&gt;0,P219&lt;&gt;0,R219&lt;&gt;0),"error",""),""))</f>
        <v/>
      </c>
      <c r="AZ219" s="211" t="str">
        <f t="shared" si="64"/>
        <v/>
      </c>
      <c r="BA219" s="211" t="str">
        <f t="shared" si="65"/>
        <v/>
      </c>
      <c r="BB219" s="211" t="str">
        <f t="shared" si="66"/>
        <v/>
      </c>
      <c r="BC219" s="211" t="str">
        <f>IF(C219="","",IF(フラグ管理用!Y219=2,IF(AND(フラグ管理用!C219=2,フラグ管理用!V219=1),"","error"),""))</f>
        <v/>
      </c>
      <c r="BD219" s="211" t="str">
        <f t="shared" si="67"/>
        <v/>
      </c>
      <c r="BE219" s="211" t="str">
        <f>IF(C219="","",IF(フラグ管理用!Z219=30,"error",IF(AND(フラグ管理用!AI219="事業始期_通常",フラグ管理用!Z219&lt;18),"error",IF(AND(フラグ管理用!AI219="事業始期_補助",フラグ管理用!Z219&lt;15),"error",""))))</f>
        <v/>
      </c>
      <c r="BF219" s="211" t="str">
        <f t="shared" si="68"/>
        <v/>
      </c>
      <c r="BG219" s="211" t="str">
        <f>IF(C219="","",IF(AND(フラグ管理用!AJ219="事業終期_通常",OR(フラグ管理用!AA219&lt;18,フラグ管理用!AA219&gt;29)),"error",IF(AND(フラグ管理用!AJ219="事業終期_R3基金・R4",フラグ管理用!AA219&lt;18),"error","")))</f>
        <v/>
      </c>
      <c r="BH219" s="211" t="str">
        <f>IF(C219="","",IF(VLOOKUP(Z219,―!$X$2:$Y$31,2,FALSE)&lt;=VLOOKUP(AA219,―!$X$2:$Y$31,2,FALSE),"","error"))</f>
        <v/>
      </c>
      <c r="BI219" s="211" t="str">
        <f t="shared" si="69"/>
        <v/>
      </c>
      <c r="BJ219" s="211" t="str">
        <f t="shared" si="72"/>
        <v/>
      </c>
      <c r="BK219" s="211" t="str">
        <f t="shared" si="70"/>
        <v/>
      </c>
      <c r="BL219" s="211" t="str">
        <f>IF(C219="","",IF(AND(フラグ管理用!AK219="予算区分_地単_通常",フラグ管理用!AF219&gt;4),"error",IF(AND(フラグ管理用!AK219="予算区分_地単_協力金等",フラグ管理用!AF219&gt;9),"error",IF(AND(フラグ管理用!AK219="予算区分_補助",フラグ管理用!AF219&lt;9),"error",""))))</f>
        <v/>
      </c>
      <c r="BM219" s="241" t="str">
        <f>フラグ管理用!AO219</f>
        <v/>
      </c>
    </row>
    <row r="220" spans="1:65" x14ac:dyDescent="0.15">
      <c r="A220" s="84">
        <v>199</v>
      </c>
      <c r="B220" s="285"/>
      <c r="C220" s="61"/>
      <c r="D220" s="61"/>
      <c r="E220" s="62"/>
      <c r="F220" s="146" t="str">
        <f>IF(C220="補",VLOOKUP(E220,'事業名一覧 '!$A$3:$C$55,3,FALSE),"")</f>
        <v/>
      </c>
      <c r="G220" s="63"/>
      <c r="H220" s="154"/>
      <c r="I220" s="63"/>
      <c r="J220" s="63"/>
      <c r="K220" s="63"/>
      <c r="L220" s="62"/>
      <c r="M220" s="99" t="str">
        <f t="shared" si="55"/>
        <v/>
      </c>
      <c r="N220" s="99" t="str">
        <f t="shared" si="71"/>
        <v/>
      </c>
      <c r="O220" s="65"/>
      <c r="P220" s="65"/>
      <c r="Q220" s="65"/>
      <c r="R220" s="65"/>
      <c r="S220" s="65"/>
      <c r="T220" s="65"/>
      <c r="U220" s="62"/>
      <c r="V220" s="63"/>
      <c r="W220" s="63"/>
      <c r="X220" s="63"/>
      <c r="Y220" s="61"/>
      <c r="Z220" s="61"/>
      <c r="AA220" s="61"/>
      <c r="AB220" s="230"/>
      <c r="AC220" s="230"/>
      <c r="AD220" s="62"/>
      <c r="AE220" s="62"/>
      <c r="AF220" s="301"/>
      <c r="AG220" s="165"/>
      <c r="AH220" s="274"/>
      <c r="AI220" s="226"/>
      <c r="AJ220" s="293" t="str">
        <f t="shared" si="56"/>
        <v/>
      </c>
      <c r="AK220" s="297" t="str">
        <f>IF(C220="","",IF(AND(フラグ管理用!B220=2,O220&gt;0),"error",IF(AND(フラグ管理用!B220=1,SUM(P220:R220)&gt;0),"error","")))</f>
        <v/>
      </c>
      <c r="AL220" s="289" t="str">
        <f t="shared" si="57"/>
        <v/>
      </c>
      <c r="AM220" s="235" t="str">
        <f t="shared" si="58"/>
        <v/>
      </c>
      <c r="AN220" s="211" t="str">
        <f>IF(C220="","",IF(フラグ管理用!AP220=1,"",IF(AND(フラグ管理用!C220=1,フラグ管理用!G220=1),"",IF(AND(フラグ管理用!C220=2,フラグ管理用!D220=1,フラグ管理用!G220=1),"",IF(AND(フラグ管理用!C220=2,フラグ管理用!D220=2),"","error")))))</f>
        <v/>
      </c>
      <c r="AO220" s="240" t="str">
        <f t="shared" si="59"/>
        <v/>
      </c>
      <c r="AP220" s="240" t="str">
        <f t="shared" si="60"/>
        <v/>
      </c>
      <c r="AQ220" s="240" t="str">
        <f>IF(C220="","",IF(AND(フラグ管理用!B220=1,フラグ管理用!I220&gt;0),"",IF(AND(フラグ管理用!B220=2,フラグ管理用!I220&gt;14),"","error")))</f>
        <v/>
      </c>
      <c r="AR220" s="240" t="str">
        <f>IF(C220="","",IF(PRODUCT(フラグ管理用!H220:J220)=0,"error",""))</f>
        <v/>
      </c>
      <c r="AS220" s="240" t="str">
        <f t="shared" si="61"/>
        <v/>
      </c>
      <c r="AT220" s="240" t="str">
        <f>IF(C220="","",IF(AND(フラグ管理用!G220=1,フラグ管理用!K220=1),"",IF(AND(フラグ管理用!G220=2,フラグ管理用!K220&gt;1),"","error")))</f>
        <v/>
      </c>
      <c r="AU220" s="240" t="str">
        <f>IF(C220="","",IF(AND(フラグ管理用!K220=10,ISBLANK(L220)=FALSE),"",IF(AND(フラグ管理用!K220&lt;10,ISBLANK(L220)=TRUE),"","error")))</f>
        <v/>
      </c>
      <c r="AV220" s="211" t="str">
        <f t="shared" si="62"/>
        <v/>
      </c>
      <c r="AW220" s="211" t="str">
        <f t="shared" si="63"/>
        <v/>
      </c>
      <c r="AX220" s="211" t="str">
        <f>IF(C220="","",IF(AND(フラグ管理用!D220=2,フラグ管理用!G220=1),IF(Q220&lt;&gt;0,"error",""),""))</f>
        <v/>
      </c>
      <c r="AY220" s="211" t="str">
        <f>IF(C220="","",IF(フラグ管理用!G220=2,IF(OR(O220&lt;&gt;0,P220&lt;&gt;0,R220&lt;&gt;0),"error",""),""))</f>
        <v/>
      </c>
      <c r="AZ220" s="211" t="str">
        <f t="shared" si="64"/>
        <v/>
      </c>
      <c r="BA220" s="211" t="str">
        <f t="shared" si="65"/>
        <v/>
      </c>
      <c r="BB220" s="211" t="str">
        <f t="shared" si="66"/>
        <v/>
      </c>
      <c r="BC220" s="211" t="str">
        <f>IF(C220="","",IF(フラグ管理用!Y220=2,IF(AND(フラグ管理用!C220=2,フラグ管理用!V220=1),"","error"),""))</f>
        <v/>
      </c>
      <c r="BD220" s="211" t="str">
        <f t="shared" si="67"/>
        <v/>
      </c>
      <c r="BE220" s="211" t="str">
        <f>IF(C220="","",IF(フラグ管理用!Z220=30,"error",IF(AND(フラグ管理用!AI220="事業始期_通常",フラグ管理用!Z220&lt;18),"error",IF(AND(フラグ管理用!AI220="事業始期_補助",フラグ管理用!Z220&lt;15),"error",""))))</f>
        <v/>
      </c>
      <c r="BF220" s="211" t="str">
        <f t="shared" si="68"/>
        <v/>
      </c>
      <c r="BG220" s="211" t="str">
        <f>IF(C220="","",IF(AND(フラグ管理用!AJ220="事業終期_通常",OR(フラグ管理用!AA220&lt;18,フラグ管理用!AA220&gt;29)),"error",IF(AND(フラグ管理用!AJ220="事業終期_R3基金・R4",フラグ管理用!AA220&lt;18),"error","")))</f>
        <v/>
      </c>
      <c r="BH220" s="211" t="str">
        <f>IF(C220="","",IF(VLOOKUP(Z220,―!$X$2:$Y$31,2,FALSE)&lt;=VLOOKUP(AA220,―!$X$2:$Y$31,2,FALSE),"","error"))</f>
        <v/>
      </c>
      <c r="BI220" s="211" t="str">
        <f t="shared" si="69"/>
        <v/>
      </c>
      <c r="BJ220" s="211" t="str">
        <f t="shared" si="72"/>
        <v/>
      </c>
      <c r="BK220" s="211" t="str">
        <f t="shared" si="70"/>
        <v/>
      </c>
      <c r="BL220" s="211" t="str">
        <f>IF(C220="","",IF(AND(フラグ管理用!AK220="予算区分_地単_通常",フラグ管理用!AF220&gt;4),"error",IF(AND(フラグ管理用!AK220="予算区分_地単_協力金等",フラグ管理用!AF220&gt;9),"error",IF(AND(フラグ管理用!AK220="予算区分_補助",フラグ管理用!AF220&lt;9),"error",""))))</f>
        <v/>
      </c>
      <c r="BM220" s="241" t="str">
        <f>フラグ管理用!AO220</f>
        <v/>
      </c>
    </row>
    <row r="221" spans="1:65" x14ac:dyDescent="0.15">
      <c r="A221" s="84">
        <v>200</v>
      </c>
      <c r="B221" s="285"/>
      <c r="C221" s="61"/>
      <c r="D221" s="61"/>
      <c r="E221" s="62"/>
      <c r="F221" s="146" t="str">
        <f>IF(C221="補",VLOOKUP(E221,'事業名一覧 '!$A$3:$C$55,3,FALSE),"")</f>
        <v/>
      </c>
      <c r="G221" s="63"/>
      <c r="H221" s="154"/>
      <c r="I221" s="63"/>
      <c r="J221" s="63"/>
      <c r="K221" s="63"/>
      <c r="L221" s="62"/>
      <c r="M221" s="99" t="str">
        <f t="shared" si="55"/>
        <v/>
      </c>
      <c r="N221" s="99" t="str">
        <f t="shared" si="71"/>
        <v/>
      </c>
      <c r="O221" s="65"/>
      <c r="P221" s="65"/>
      <c r="Q221" s="65"/>
      <c r="R221" s="65"/>
      <c r="S221" s="65"/>
      <c r="T221" s="65"/>
      <c r="U221" s="62"/>
      <c r="V221" s="63"/>
      <c r="W221" s="63"/>
      <c r="X221" s="63"/>
      <c r="Y221" s="61"/>
      <c r="Z221" s="61"/>
      <c r="AA221" s="61"/>
      <c r="AB221" s="230"/>
      <c r="AC221" s="230"/>
      <c r="AD221" s="62"/>
      <c r="AE221" s="62"/>
      <c r="AF221" s="301"/>
      <c r="AG221" s="165"/>
      <c r="AH221" s="274"/>
      <c r="AI221" s="226"/>
      <c r="AJ221" s="293" t="str">
        <f t="shared" si="56"/>
        <v/>
      </c>
      <c r="AK221" s="297" t="str">
        <f>IF(C221="","",IF(AND(フラグ管理用!B221=2,O221&gt;0),"error",IF(AND(フラグ管理用!B221=1,SUM(P221:R221)&gt;0),"error","")))</f>
        <v/>
      </c>
      <c r="AL221" s="289" t="str">
        <f t="shared" si="57"/>
        <v/>
      </c>
      <c r="AM221" s="235" t="str">
        <f t="shared" si="58"/>
        <v/>
      </c>
      <c r="AN221" s="211" t="str">
        <f>IF(C221="","",IF(フラグ管理用!AP221=1,"",IF(AND(フラグ管理用!C221=1,フラグ管理用!G221=1),"",IF(AND(フラグ管理用!C221=2,フラグ管理用!D221=1,フラグ管理用!G221=1),"",IF(AND(フラグ管理用!C221=2,フラグ管理用!D221=2),"","error")))))</f>
        <v/>
      </c>
      <c r="AO221" s="240" t="str">
        <f t="shared" si="59"/>
        <v/>
      </c>
      <c r="AP221" s="240" t="str">
        <f t="shared" si="60"/>
        <v/>
      </c>
      <c r="AQ221" s="240" t="str">
        <f>IF(C221="","",IF(AND(フラグ管理用!B221=1,フラグ管理用!I221&gt;0),"",IF(AND(フラグ管理用!B221=2,フラグ管理用!I221&gt;14),"","error")))</f>
        <v/>
      </c>
      <c r="AR221" s="240" t="str">
        <f>IF(C221="","",IF(PRODUCT(フラグ管理用!H221:J221)=0,"error",""))</f>
        <v/>
      </c>
      <c r="AS221" s="240" t="str">
        <f t="shared" si="61"/>
        <v/>
      </c>
      <c r="AT221" s="240" t="str">
        <f>IF(C221="","",IF(AND(フラグ管理用!G221=1,フラグ管理用!K221=1),"",IF(AND(フラグ管理用!G221=2,フラグ管理用!K221&gt;1),"","error")))</f>
        <v/>
      </c>
      <c r="AU221" s="240" t="str">
        <f>IF(C221="","",IF(AND(フラグ管理用!K221=10,ISBLANK(L221)=FALSE),"",IF(AND(フラグ管理用!K221&lt;10,ISBLANK(L221)=TRUE),"","error")))</f>
        <v/>
      </c>
      <c r="AV221" s="211" t="str">
        <f t="shared" si="62"/>
        <v/>
      </c>
      <c r="AW221" s="211" t="str">
        <f t="shared" si="63"/>
        <v/>
      </c>
      <c r="AX221" s="211" t="str">
        <f>IF(C221="","",IF(AND(フラグ管理用!D221=2,フラグ管理用!G221=1),IF(Q221&lt;&gt;0,"error",""),""))</f>
        <v/>
      </c>
      <c r="AY221" s="211" t="str">
        <f>IF(C221="","",IF(フラグ管理用!G221=2,IF(OR(O221&lt;&gt;0,P221&lt;&gt;0,R221&lt;&gt;0),"error",""),""))</f>
        <v/>
      </c>
      <c r="AZ221" s="211" t="str">
        <f t="shared" si="64"/>
        <v/>
      </c>
      <c r="BA221" s="211" t="str">
        <f t="shared" si="65"/>
        <v/>
      </c>
      <c r="BB221" s="211" t="str">
        <f t="shared" si="66"/>
        <v/>
      </c>
      <c r="BC221" s="211" t="str">
        <f>IF(C221="","",IF(フラグ管理用!Y221=2,IF(AND(フラグ管理用!C221=2,フラグ管理用!V221=1),"","error"),""))</f>
        <v/>
      </c>
      <c r="BD221" s="211" t="str">
        <f t="shared" si="67"/>
        <v/>
      </c>
      <c r="BE221" s="211" t="str">
        <f>IF(C221="","",IF(フラグ管理用!Z221=30,"error",IF(AND(フラグ管理用!AI221="事業始期_通常",フラグ管理用!Z221&lt;18),"error",IF(AND(フラグ管理用!AI221="事業始期_補助",フラグ管理用!Z221&lt;15),"error",""))))</f>
        <v/>
      </c>
      <c r="BF221" s="211" t="str">
        <f t="shared" si="68"/>
        <v/>
      </c>
      <c r="BG221" s="211" t="str">
        <f>IF(C221="","",IF(AND(フラグ管理用!AJ221="事業終期_通常",OR(フラグ管理用!AA221&lt;18,フラグ管理用!AA221&gt;29)),"error",IF(AND(フラグ管理用!AJ221="事業終期_R3基金・R4",フラグ管理用!AA221&lt;18),"error","")))</f>
        <v/>
      </c>
      <c r="BH221" s="211" t="str">
        <f>IF(C221="","",IF(VLOOKUP(Z221,―!$X$2:$Y$31,2,FALSE)&lt;=VLOOKUP(AA221,―!$X$2:$Y$31,2,FALSE),"","error"))</f>
        <v/>
      </c>
      <c r="BI221" s="211" t="str">
        <f t="shared" si="69"/>
        <v/>
      </c>
      <c r="BJ221" s="211" t="str">
        <f t="shared" si="72"/>
        <v/>
      </c>
      <c r="BK221" s="211" t="str">
        <f t="shared" si="70"/>
        <v/>
      </c>
      <c r="BL221" s="211" t="str">
        <f>IF(C221="","",IF(AND(フラグ管理用!AK221="予算区分_地単_通常",フラグ管理用!AF221&gt;4),"error",IF(AND(フラグ管理用!AK221="予算区分_地単_協力金等",フラグ管理用!AF221&gt;9),"error",IF(AND(フラグ管理用!AK221="予算区分_補助",フラグ管理用!AF221&lt;9),"error",""))))</f>
        <v/>
      </c>
      <c r="BM221" s="241" t="str">
        <f>フラグ管理用!AO221</f>
        <v/>
      </c>
    </row>
    <row r="222" spans="1:65" x14ac:dyDescent="0.15">
      <c r="A222" s="84">
        <v>201</v>
      </c>
      <c r="B222" s="285"/>
      <c r="C222" s="61"/>
      <c r="D222" s="61"/>
      <c r="E222" s="62"/>
      <c r="F222" s="146" t="str">
        <f>IF(C222="補",VLOOKUP(E222,'事業名一覧 '!$A$3:$C$55,3,FALSE),"")</f>
        <v/>
      </c>
      <c r="G222" s="63"/>
      <c r="H222" s="154"/>
      <c r="I222" s="63"/>
      <c r="J222" s="63"/>
      <c r="K222" s="63"/>
      <c r="L222" s="62"/>
      <c r="M222" s="99" t="str">
        <f t="shared" si="55"/>
        <v/>
      </c>
      <c r="N222" s="99" t="str">
        <f t="shared" si="71"/>
        <v/>
      </c>
      <c r="O222" s="65"/>
      <c r="P222" s="65"/>
      <c r="Q222" s="65"/>
      <c r="R222" s="65"/>
      <c r="S222" s="65"/>
      <c r="T222" s="65"/>
      <c r="U222" s="62"/>
      <c r="V222" s="63"/>
      <c r="W222" s="63"/>
      <c r="X222" s="63"/>
      <c r="Y222" s="61"/>
      <c r="Z222" s="61"/>
      <c r="AA222" s="61"/>
      <c r="AB222" s="230"/>
      <c r="AC222" s="230"/>
      <c r="AD222" s="62"/>
      <c r="AE222" s="62"/>
      <c r="AF222" s="301"/>
      <c r="AG222" s="165"/>
      <c r="AH222" s="274"/>
      <c r="AI222" s="226"/>
      <c r="AJ222" s="293" t="str">
        <f t="shared" si="56"/>
        <v/>
      </c>
      <c r="AK222" s="297" t="str">
        <f>IF(C222="","",IF(AND(フラグ管理用!B222=2,O222&gt;0),"error",IF(AND(フラグ管理用!B222=1,SUM(P222:R222)&gt;0),"error","")))</f>
        <v/>
      </c>
      <c r="AL222" s="289" t="str">
        <f t="shared" si="57"/>
        <v/>
      </c>
      <c r="AM222" s="235" t="str">
        <f t="shared" si="58"/>
        <v/>
      </c>
      <c r="AN222" s="211" t="str">
        <f>IF(C222="","",IF(フラグ管理用!AP222=1,"",IF(AND(フラグ管理用!C222=1,フラグ管理用!G222=1),"",IF(AND(フラグ管理用!C222=2,フラグ管理用!D222=1,フラグ管理用!G222=1),"",IF(AND(フラグ管理用!C222=2,フラグ管理用!D222=2),"","error")))))</f>
        <v/>
      </c>
      <c r="AO222" s="240" t="str">
        <f t="shared" si="59"/>
        <v/>
      </c>
      <c r="AP222" s="240" t="str">
        <f t="shared" si="60"/>
        <v/>
      </c>
      <c r="AQ222" s="240" t="str">
        <f>IF(C222="","",IF(AND(フラグ管理用!B222=1,フラグ管理用!I222&gt;0),"",IF(AND(フラグ管理用!B222=2,フラグ管理用!I222&gt;14),"","error")))</f>
        <v/>
      </c>
      <c r="AR222" s="240" t="str">
        <f>IF(C222="","",IF(PRODUCT(フラグ管理用!H222:J222)=0,"error",""))</f>
        <v/>
      </c>
      <c r="AS222" s="240" t="str">
        <f t="shared" si="61"/>
        <v/>
      </c>
      <c r="AT222" s="240" t="str">
        <f>IF(C222="","",IF(AND(フラグ管理用!G222=1,フラグ管理用!K222=1),"",IF(AND(フラグ管理用!G222=2,フラグ管理用!K222&gt;1),"","error")))</f>
        <v/>
      </c>
      <c r="AU222" s="240" t="str">
        <f>IF(C222="","",IF(AND(フラグ管理用!K222=10,ISBLANK(L222)=FALSE),"",IF(AND(フラグ管理用!K222&lt;10,ISBLANK(L222)=TRUE),"","error")))</f>
        <v/>
      </c>
      <c r="AV222" s="211" t="str">
        <f t="shared" si="62"/>
        <v/>
      </c>
      <c r="AW222" s="211" t="str">
        <f t="shared" si="63"/>
        <v/>
      </c>
      <c r="AX222" s="211" t="str">
        <f>IF(C222="","",IF(AND(フラグ管理用!D222=2,フラグ管理用!G222=1),IF(Q222&lt;&gt;0,"error",""),""))</f>
        <v/>
      </c>
      <c r="AY222" s="211" t="str">
        <f>IF(C222="","",IF(フラグ管理用!G222=2,IF(OR(O222&lt;&gt;0,P222&lt;&gt;0,R222&lt;&gt;0),"error",""),""))</f>
        <v/>
      </c>
      <c r="AZ222" s="211" t="str">
        <f t="shared" si="64"/>
        <v/>
      </c>
      <c r="BA222" s="211" t="str">
        <f t="shared" si="65"/>
        <v/>
      </c>
      <c r="BB222" s="211" t="str">
        <f t="shared" si="66"/>
        <v/>
      </c>
      <c r="BC222" s="211" t="str">
        <f>IF(C222="","",IF(フラグ管理用!Y222=2,IF(AND(フラグ管理用!C222=2,フラグ管理用!V222=1),"","error"),""))</f>
        <v/>
      </c>
      <c r="BD222" s="211" t="str">
        <f t="shared" si="67"/>
        <v/>
      </c>
      <c r="BE222" s="211" t="str">
        <f>IF(C222="","",IF(フラグ管理用!Z222=30,"error",IF(AND(フラグ管理用!AI222="事業始期_通常",フラグ管理用!Z222&lt;18),"error",IF(AND(フラグ管理用!AI222="事業始期_補助",フラグ管理用!Z222&lt;15),"error",""))))</f>
        <v/>
      </c>
      <c r="BF222" s="211" t="str">
        <f t="shared" si="68"/>
        <v/>
      </c>
      <c r="BG222" s="211" t="str">
        <f>IF(C222="","",IF(AND(フラグ管理用!AJ222="事業終期_通常",OR(フラグ管理用!AA222&lt;18,フラグ管理用!AA222&gt;29)),"error",IF(AND(フラグ管理用!AJ222="事業終期_R3基金・R4",フラグ管理用!AA222&lt;18),"error","")))</f>
        <v/>
      </c>
      <c r="BH222" s="211" t="str">
        <f>IF(C222="","",IF(VLOOKUP(Z222,―!$X$2:$Y$31,2,FALSE)&lt;=VLOOKUP(AA222,―!$X$2:$Y$31,2,FALSE),"","error"))</f>
        <v/>
      </c>
      <c r="BI222" s="211" t="str">
        <f t="shared" si="69"/>
        <v/>
      </c>
      <c r="BJ222" s="211" t="str">
        <f t="shared" si="72"/>
        <v/>
      </c>
      <c r="BK222" s="211" t="str">
        <f t="shared" si="70"/>
        <v/>
      </c>
      <c r="BL222" s="211" t="str">
        <f>IF(C222="","",IF(AND(フラグ管理用!AK222="予算区分_地単_通常",フラグ管理用!AF222&gt;4),"error",IF(AND(フラグ管理用!AK222="予算区分_地単_協力金等",フラグ管理用!AF222&gt;9),"error",IF(AND(フラグ管理用!AK222="予算区分_補助",フラグ管理用!AF222&lt;9),"error",""))))</f>
        <v/>
      </c>
      <c r="BM222" s="241" t="str">
        <f>フラグ管理用!AO222</f>
        <v/>
      </c>
    </row>
    <row r="223" spans="1:65" x14ac:dyDescent="0.15">
      <c r="A223" s="84">
        <v>202</v>
      </c>
      <c r="B223" s="285"/>
      <c r="C223" s="61"/>
      <c r="D223" s="61"/>
      <c r="E223" s="62"/>
      <c r="F223" s="146" t="str">
        <f>IF(C223="補",VLOOKUP(E223,'事業名一覧 '!$A$3:$C$55,3,FALSE),"")</f>
        <v/>
      </c>
      <c r="G223" s="63"/>
      <c r="H223" s="154"/>
      <c r="I223" s="63"/>
      <c r="J223" s="63"/>
      <c r="K223" s="63"/>
      <c r="L223" s="62"/>
      <c r="M223" s="99" t="str">
        <f t="shared" si="55"/>
        <v/>
      </c>
      <c r="N223" s="99" t="str">
        <f t="shared" si="71"/>
        <v/>
      </c>
      <c r="O223" s="65"/>
      <c r="P223" s="65"/>
      <c r="Q223" s="65"/>
      <c r="R223" s="65"/>
      <c r="S223" s="65"/>
      <c r="T223" s="65"/>
      <c r="U223" s="62"/>
      <c r="V223" s="63"/>
      <c r="W223" s="63"/>
      <c r="X223" s="63"/>
      <c r="Y223" s="61"/>
      <c r="Z223" s="61"/>
      <c r="AA223" s="61"/>
      <c r="AB223" s="230"/>
      <c r="AC223" s="230"/>
      <c r="AD223" s="62"/>
      <c r="AE223" s="62"/>
      <c r="AF223" s="301"/>
      <c r="AG223" s="165"/>
      <c r="AH223" s="274"/>
      <c r="AI223" s="226"/>
      <c r="AJ223" s="293" t="str">
        <f t="shared" si="56"/>
        <v/>
      </c>
      <c r="AK223" s="297" t="str">
        <f>IF(C223="","",IF(AND(フラグ管理用!B223=2,O223&gt;0),"error",IF(AND(フラグ管理用!B223=1,SUM(P223:R223)&gt;0),"error","")))</f>
        <v/>
      </c>
      <c r="AL223" s="289" t="str">
        <f t="shared" si="57"/>
        <v/>
      </c>
      <c r="AM223" s="235" t="str">
        <f t="shared" si="58"/>
        <v/>
      </c>
      <c r="AN223" s="211" t="str">
        <f>IF(C223="","",IF(フラグ管理用!AP223=1,"",IF(AND(フラグ管理用!C223=1,フラグ管理用!G223=1),"",IF(AND(フラグ管理用!C223=2,フラグ管理用!D223=1,フラグ管理用!G223=1),"",IF(AND(フラグ管理用!C223=2,フラグ管理用!D223=2),"","error")))))</f>
        <v/>
      </c>
      <c r="AO223" s="240" t="str">
        <f t="shared" si="59"/>
        <v/>
      </c>
      <c r="AP223" s="240" t="str">
        <f t="shared" si="60"/>
        <v/>
      </c>
      <c r="AQ223" s="240" t="str">
        <f>IF(C223="","",IF(AND(フラグ管理用!B223=1,フラグ管理用!I223&gt;0),"",IF(AND(フラグ管理用!B223=2,フラグ管理用!I223&gt;14),"","error")))</f>
        <v/>
      </c>
      <c r="AR223" s="240" t="str">
        <f>IF(C223="","",IF(PRODUCT(フラグ管理用!H223:J223)=0,"error",""))</f>
        <v/>
      </c>
      <c r="AS223" s="240" t="str">
        <f t="shared" si="61"/>
        <v/>
      </c>
      <c r="AT223" s="240" t="str">
        <f>IF(C223="","",IF(AND(フラグ管理用!G223=1,フラグ管理用!K223=1),"",IF(AND(フラグ管理用!G223=2,フラグ管理用!K223&gt;1),"","error")))</f>
        <v/>
      </c>
      <c r="AU223" s="240" t="str">
        <f>IF(C223="","",IF(AND(フラグ管理用!K223=10,ISBLANK(L223)=FALSE),"",IF(AND(フラグ管理用!K223&lt;10,ISBLANK(L223)=TRUE),"","error")))</f>
        <v/>
      </c>
      <c r="AV223" s="211" t="str">
        <f t="shared" si="62"/>
        <v/>
      </c>
      <c r="AW223" s="211" t="str">
        <f t="shared" si="63"/>
        <v/>
      </c>
      <c r="AX223" s="211" t="str">
        <f>IF(C223="","",IF(AND(フラグ管理用!D223=2,フラグ管理用!G223=1),IF(Q223&lt;&gt;0,"error",""),""))</f>
        <v/>
      </c>
      <c r="AY223" s="211" t="str">
        <f>IF(C223="","",IF(フラグ管理用!G223=2,IF(OR(O223&lt;&gt;0,P223&lt;&gt;0,R223&lt;&gt;0),"error",""),""))</f>
        <v/>
      </c>
      <c r="AZ223" s="211" t="str">
        <f t="shared" si="64"/>
        <v/>
      </c>
      <c r="BA223" s="211" t="str">
        <f t="shared" si="65"/>
        <v/>
      </c>
      <c r="BB223" s="211" t="str">
        <f t="shared" si="66"/>
        <v/>
      </c>
      <c r="BC223" s="211" t="str">
        <f>IF(C223="","",IF(フラグ管理用!Y223=2,IF(AND(フラグ管理用!C223=2,フラグ管理用!V223=1),"","error"),""))</f>
        <v/>
      </c>
      <c r="BD223" s="211" t="str">
        <f t="shared" si="67"/>
        <v/>
      </c>
      <c r="BE223" s="211" t="str">
        <f>IF(C223="","",IF(フラグ管理用!Z223=30,"error",IF(AND(フラグ管理用!AI223="事業始期_通常",フラグ管理用!Z223&lt;18),"error",IF(AND(フラグ管理用!AI223="事業始期_補助",フラグ管理用!Z223&lt;15),"error",""))))</f>
        <v/>
      </c>
      <c r="BF223" s="211" t="str">
        <f t="shared" si="68"/>
        <v/>
      </c>
      <c r="BG223" s="211" t="str">
        <f>IF(C223="","",IF(AND(フラグ管理用!AJ223="事業終期_通常",OR(フラグ管理用!AA223&lt;18,フラグ管理用!AA223&gt;29)),"error",IF(AND(フラグ管理用!AJ223="事業終期_R3基金・R4",フラグ管理用!AA223&lt;18),"error","")))</f>
        <v/>
      </c>
      <c r="BH223" s="211" t="str">
        <f>IF(C223="","",IF(VLOOKUP(Z223,―!$X$2:$Y$31,2,FALSE)&lt;=VLOOKUP(AA223,―!$X$2:$Y$31,2,FALSE),"","error"))</f>
        <v/>
      </c>
      <c r="BI223" s="211" t="str">
        <f t="shared" si="69"/>
        <v/>
      </c>
      <c r="BJ223" s="211" t="str">
        <f t="shared" si="72"/>
        <v/>
      </c>
      <c r="BK223" s="211" t="str">
        <f t="shared" si="70"/>
        <v/>
      </c>
      <c r="BL223" s="211" t="str">
        <f>IF(C223="","",IF(AND(フラグ管理用!AK223="予算区分_地単_通常",フラグ管理用!AF223&gt;4),"error",IF(AND(フラグ管理用!AK223="予算区分_地単_協力金等",フラグ管理用!AF223&gt;9),"error",IF(AND(フラグ管理用!AK223="予算区分_補助",フラグ管理用!AF223&lt;9),"error",""))))</f>
        <v/>
      </c>
      <c r="BM223" s="241" t="str">
        <f>フラグ管理用!AO223</f>
        <v/>
      </c>
    </row>
    <row r="224" spans="1:65" x14ac:dyDescent="0.15">
      <c r="A224" s="84">
        <v>203</v>
      </c>
      <c r="B224" s="285"/>
      <c r="C224" s="61"/>
      <c r="D224" s="61"/>
      <c r="E224" s="62"/>
      <c r="F224" s="146" t="str">
        <f>IF(C224="補",VLOOKUP(E224,'事業名一覧 '!$A$3:$C$55,3,FALSE),"")</f>
        <v/>
      </c>
      <c r="G224" s="63"/>
      <c r="H224" s="154"/>
      <c r="I224" s="63"/>
      <c r="J224" s="63"/>
      <c r="K224" s="63"/>
      <c r="L224" s="62"/>
      <c r="M224" s="99" t="str">
        <f t="shared" si="55"/>
        <v/>
      </c>
      <c r="N224" s="99" t="str">
        <f t="shared" si="71"/>
        <v/>
      </c>
      <c r="O224" s="65"/>
      <c r="P224" s="65"/>
      <c r="Q224" s="65"/>
      <c r="R224" s="65"/>
      <c r="S224" s="65"/>
      <c r="T224" s="65"/>
      <c r="U224" s="62"/>
      <c r="V224" s="63"/>
      <c r="W224" s="63"/>
      <c r="X224" s="63"/>
      <c r="Y224" s="61"/>
      <c r="Z224" s="61"/>
      <c r="AA224" s="61"/>
      <c r="AB224" s="230"/>
      <c r="AC224" s="230"/>
      <c r="AD224" s="62"/>
      <c r="AE224" s="62"/>
      <c r="AF224" s="301"/>
      <c r="AG224" s="165"/>
      <c r="AH224" s="274"/>
      <c r="AI224" s="226"/>
      <c r="AJ224" s="293" t="str">
        <f t="shared" si="56"/>
        <v/>
      </c>
      <c r="AK224" s="297" t="str">
        <f>IF(C224="","",IF(AND(フラグ管理用!B224=2,O224&gt;0),"error",IF(AND(フラグ管理用!B224=1,SUM(P224:R224)&gt;0),"error","")))</f>
        <v/>
      </c>
      <c r="AL224" s="289" t="str">
        <f t="shared" si="57"/>
        <v/>
      </c>
      <c r="AM224" s="235" t="str">
        <f t="shared" si="58"/>
        <v/>
      </c>
      <c r="AN224" s="211" t="str">
        <f>IF(C224="","",IF(フラグ管理用!AP224=1,"",IF(AND(フラグ管理用!C224=1,フラグ管理用!G224=1),"",IF(AND(フラグ管理用!C224=2,フラグ管理用!D224=1,フラグ管理用!G224=1),"",IF(AND(フラグ管理用!C224=2,フラグ管理用!D224=2),"","error")))))</f>
        <v/>
      </c>
      <c r="AO224" s="240" t="str">
        <f t="shared" si="59"/>
        <v/>
      </c>
      <c r="AP224" s="240" t="str">
        <f t="shared" si="60"/>
        <v/>
      </c>
      <c r="AQ224" s="240" t="str">
        <f>IF(C224="","",IF(AND(フラグ管理用!B224=1,フラグ管理用!I224&gt;0),"",IF(AND(フラグ管理用!B224=2,フラグ管理用!I224&gt;14),"","error")))</f>
        <v/>
      </c>
      <c r="AR224" s="240" t="str">
        <f>IF(C224="","",IF(PRODUCT(フラグ管理用!H224:J224)=0,"error",""))</f>
        <v/>
      </c>
      <c r="AS224" s="240" t="str">
        <f t="shared" si="61"/>
        <v/>
      </c>
      <c r="AT224" s="240" t="str">
        <f>IF(C224="","",IF(AND(フラグ管理用!G224=1,フラグ管理用!K224=1),"",IF(AND(フラグ管理用!G224=2,フラグ管理用!K224&gt;1),"","error")))</f>
        <v/>
      </c>
      <c r="AU224" s="240" t="str">
        <f>IF(C224="","",IF(AND(フラグ管理用!K224=10,ISBLANK(L224)=FALSE),"",IF(AND(フラグ管理用!K224&lt;10,ISBLANK(L224)=TRUE),"","error")))</f>
        <v/>
      </c>
      <c r="AV224" s="211" t="str">
        <f t="shared" si="62"/>
        <v/>
      </c>
      <c r="AW224" s="211" t="str">
        <f t="shared" si="63"/>
        <v/>
      </c>
      <c r="AX224" s="211" t="str">
        <f>IF(C224="","",IF(AND(フラグ管理用!D224=2,フラグ管理用!G224=1),IF(Q224&lt;&gt;0,"error",""),""))</f>
        <v/>
      </c>
      <c r="AY224" s="211" t="str">
        <f>IF(C224="","",IF(フラグ管理用!G224=2,IF(OR(O224&lt;&gt;0,P224&lt;&gt;0,R224&lt;&gt;0),"error",""),""))</f>
        <v/>
      </c>
      <c r="AZ224" s="211" t="str">
        <f t="shared" si="64"/>
        <v/>
      </c>
      <c r="BA224" s="211" t="str">
        <f t="shared" si="65"/>
        <v/>
      </c>
      <c r="BB224" s="211" t="str">
        <f t="shared" si="66"/>
        <v/>
      </c>
      <c r="BC224" s="211" t="str">
        <f>IF(C224="","",IF(フラグ管理用!Y224=2,IF(AND(フラグ管理用!C224=2,フラグ管理用!V224=1),"","error"),""))</f>
        <v/>
      </c>
      <c r="BD224" s="211" t="str">
        <f t="shared" si="67"/>
        <v/>
      </c>
      <c r="BE224" s="211" t="str">
        <f>IF(C224="","",IF(フラグ管理用!Z224=30,"error",IF(AND(フラグ管理用!AI224="事業始期_通常",フラグ管理用!Z224&lt;18),"error",IF(AND(フラグ管理用!AI224="事業始期_補助",フラグ管理用!Z224&lt;15),"error",""))))</f>
        <v/>
      </c>
      <c r="BF224" s="211" t="str">
        <f t="shared" si="68"/>
        <v/>
      </c>
      <c r="BG224" s="211" t="str">
        <f>IF(C224="","",IF(AND(フラグ管理用!AJ224="事業終期_通常",OR(フラグ管理用!AA224&lt;18,フラグ管理用!AA224&gt;29)),"error",IF(AND(フラグ管理用!AJ224="事業終期_R3基金・R4",フラグ管理用!AA224&lt;18),"error","")))</f>
        <v/>
      </c>
      <c r="BH224" s="211" t="str">
        <f>IF(C224="","",IF(VLOOKUP(Z224,―!$X$2:$Y$31,2,FALSE)&lt;=VLOOKUP(AA224,―!$X$2:$Y$31,2,FALSE),"","error"))</f>
        <v/>
      </c>
      <c r="BI224" s="211" t="str">
        <f t="shared" si="69"/>
        <v/>
      </c>
      <c r="BJ224" s="211" t="str">
        <f t="shared" si="72"/>
        <v/>
      </c>
      <c r="BK224" s="211" t="str">
        <f t="shared" si="70"/>
        <v/>
      </c>
      <c r="BL224" s="211" t="str">
        <f>IF(C224="","",IF(AND(フラグ管理用!AK224="予算区分_地単_通常",フラグ管理用!AF224&gt;4),"error",IF(AND(フラグ管理用!AK224="予算区分_地単_協力金等",フラグ管理用!AF224&gt;9),"error",IF(AND(フラグ管理用!AK224="予算区分_補助",フラグ管理用!AF224&lt;9),"error",""))))</f>
        <v/>
      </c>
      <c r="BM224" s="241" t="str">
        <f>フラグ管理用!AO224</f>
        <v/>
      </c>
    </row>
    <row r="225" spans="1:65" x14ac:dyDescent="0.15">
      <c r="A225" s="84">
        <v>204</v>
      </c>
      <c r="B225" s="285"/>
      <c r="C225" s="61"/>
      <c r="D225" s="61"/>
      <c r="E225" s="62"/>
      <c r="F225" s="146" t="str">
        <f>IF(C225="補",VLOOKUP(E225,'事業名一覧 '!$A$3:$C$55,3,FALSE),"")</f>
        <v/>
      </c>
      <c r="G225" s="63"/>
      <c r="H225" s="154"/>
      <c r="I225" s="63"/>
      <c r="J225" s="63"/>
      <c r="K225" s="63"/>
      <c r="L225" s="62"/>
      <c r="M225" s="99" t="str">
        <f t="shared" si="55"/>
        <v/>
      </c>
      <c r="N225" s="99" t="str">
        <f t="shared" si="71"/>
        <v/>
      </c>
      <c r="O225" s="65"/>
      <c r="P225" s="65"/>
      <c r="Q225" s="65"/>
      <c r="R225" s="65"/>
      <c r="S225" s="65"/>
      <c r="T225" s="65"/>
      <c r="U225" s="62"/>
      <c r="V225" s="63"/>
      <c r="W225" s="63"/>
      <c r="X225" s="63"/>
      <c r="Y225" s="61"/>
      <c r="Z225" s="61"/>
      <c r="AA225" s="61"/>
      <c r="AB225" s="230"/>
      <c r="AC225" s="230"/>
      <c r="AD225" s="62"/>
      <c r="AE225" s="62"/>
      <c r="AF225" s="301"/>
      <c r="AG225" s="165"/>
      <c r="AH225" s="274"/>
      <c r="AI225" s="226"/>
      <c r="AJ225" s="293" t="str">
        <f t="shared" si="56"/>
        <v/>
      </c>
      <c r="AK225" s="297" t="str">
        <f>IF(C225="","",IF(AND(フラグ管理用!B225=2,O225&gt;0),"error",IF(AND(フラグ管理用!B225=1,SUM(P225:R225)&gt;0),"error","")))</f>
        <v/>
      </c>
      <c r="AL225" s="289" t="str">
        <f t="shared" si="57"/>
        <v/>
      </c>
      <c r="AM225" s="235" t="str">
        <f t="shared" si="58"/>
        <v/>
      </c>
      <c r="AN225" s="211" t="str">
        <f>IF(C225="","",IF(フラグ管理用!AP225=1,"",IF(AND(フラグ管理用!C225=1,フラグ管理用!G225=1),"",IF(AND(フラグ管理用!C225=2,フラグ管理用!D225=1,フラグ管理用!G225=1),"",IF(AND(フラグ管理用!C225=2,フラグ管理用!D225=2),"","error")))))</f>
        <v/>
      </c>
      <c r="AO225" s="240" t="str">
        <f t="shared" si="59"/>
        <v/>
      </c>
      <c r="AP225" s="240" t="str">
        <f t="shared" si="60"/>
        <v/>
      </c>
      <c r="AQ225" s="240" t="str">
        <f>IF(C225="","",IF(AND(フラグ管理用!B225=1,フラグ管理用!I225&gt;0),"",IF(AND(フラグ管理用!B225=2,フラグ管理用!I225&gt;14),"","error")))</f>
        <v/>
      </c>
      <c r="AR225" s="240" t="str">
        <f>IF(C225="","",IF(PRODUCT(フラグ管理用!H225:J225)=0,"error",""))</f>
        <v/>
      </c>
      <c r="AS225" s="240" t="str">
        <f t="shared" si="61"/>
        <v/>
      </c>
      <c r="AT225" s="240" t="str">
        <f>IF(C225="","",IF(AND(フラグ管理用!G225=1,フラグ管理用!K225=1),"",IF(AND(フラグ管理用!G225=2,フラグ管理用!K225&gt;1),"","error")))</f>
        <v/>
      </c>
      <c r="AU225" s="240" t="str">
        <f>IF(C225="","",IF(AND(フラグ管理用!K225=10,ISBLANK(L225)=FALSE),"",IF(AND(フラグ管理用!K225&lt;10,ISBLANK(L225)=TRUE),"","error")))</f>
        <v/>
      </c>
      <c r="AV225" s="211" t="str">
        <f t="shared" si="62"/>
        <v/>
      </c>
      <c r="AW225" s="211" t="str">
        <f t="shared" si="63"/>
        <v/>
      </c>
      <c r="AX225" s="211" t="str">
        <f>IF(C225="","",IF(AND(フラグ管理用!D225=2,フラグ管理用!G225=1),IF(Q225&lt;&gt;0,"error",""),""))</f>
        <v/>
      </c>
      <c r="AY225" s="211" t="str">
        <f>IF(C225="","",IF(フラグ管理用!G225=2,IF(OR(O225&lt;&gt;0,P225&lt;&gt;0,R225&lt;&gt;0),"error",""),""))</f>
        <v/>
      </c>
      <c r="AZ225" s="211" t="str">
        <f t="shared" si="64"/>
        <v/>
      </c>
      <c r="BA225" s="211" t="str">
        <f t="shared" si="65"/>
        <v/>
      </c>
      <c r="BB225" s="211" t="str">
        <f t="shared" si="66"/>
        <v/>
      </c>
      <c r="BC225" s="211" t="str">
        <f>IF(C225="","",IF(フラグ管理用!Y225=2,IF(AND(フラグ管理用!C225=2,フラグ管理用!V225=1),"","error"),""))</f>
        <v/>
      </c>
      <c r="BD225" s="211" t="str">
        <f t="shared" si="67"/>
        <v/>
      </c>
      <c r="BE225" s="211" t="str">
        <f>IF(C225="","",IF(フラグ管理用!Z225=30,"error",IF(AND(フラグ管理用!AI225="事業始期_通常",フラグ管理用!Z225&lt;18),"error",IF(AND(フラグ管理用!AI225="事業始期_補助",フラグ管理用!Z225&lt;15),"error",""))))</f>
        <v/>
      </c>
      <c r="BF225" s="211" t="str">
        <f t="shared" si="68"/>
        <v/>
      </c>
      <c r="BG225" s="211" t="str">
        <f>IF(C225="","",IF(AND(フラグ管理用!AJ225="事業終期_通常",OR(フラグ管理用!AA225&lt;18,フラグ管理用!AA225&gt;29)),"error",IF(AND(フラグ管理用!AJ225="事業終期_R3基金・R4",フラグ管理用!AA225&lt;18),"error","")))</f>
        <v/>
      </c>
      <c r="BH225" s="211" t="str">
        <f>IF(C225="","",IF(VLOOKUP(Z225,―!$X$2:$Y$31,2,FALSE)&lt;=VLOOKUP(AA225,―!$X$2:$Y$31,2,FALSE),"","error"))</f>
        <v/>
      </c>
      <c r="BI225" s="211" t="str">
        <f t="shared" si="69"/>
        <v/>
      </c>
      <c r="BJ225" s="211" t="str">
        <f t="shared" si="72"/>
        <v/>
      </c>
      <c r="BK225" s="211" t="str">
        <f t="shared" si="70"/>
        <v/>
      </c>
      <c r="BL225" s="211" t="str">
        <f>IF(C225="","",IF(AND(フラグ管理用!AK225="予算区分_地単_通常",フラグ管理用!AF225&gt;4),"error",IF(AND(フラグ管理用!AK225="予算区分_地単_協力金等",フラグ管理用!AF225&gt;9),"error",IF(AND(フラグ管理用!AK225="予算区分_補助",フラグ管理用!AF225&lt;9),"error",""))))</f>
        <v/>
      </c>
      <c r="BM225" s="241" t="str">
        <f>フラグ管理用!AO225</f>
        <v/>
      </c>
    </row>
    <row r="226" spans="1:65" x14ac:dyDescent="0.15">
      <c r="A226" s="84">
        <v>205</v>
      </c>
      <c r="B226" s="285"/>
      <c r="C226" s="61"/>
      <c r="D226" s="61"/>
      <c r="E226" s="62"/>
      <c r="F226" s="146" t="str">
        <f>IF(C226="補",VLOOKUP(E226,'事業名一覧 '!$A$3:$C$55,3,FALSE),"")</f>
        <v/>
      </c>
      <c r="G226" s="63"/>
      <c r="H226" s="154"/>
      <c r="I226" s="63"/>
      <c r="J226" s="63"/>
      <c r="K226" s="63"/>
      <c r="L226" s="62"/>
      <c r="M226" s="99" t="str">
        <f t="shared" si="55"/>
        <v/>
      </c>
      <c r="N226" s="99" t="str">
        <f t="shared" si="71"/>
        <v/>
      </c>
      <c r="O226" s="65"/>
      <c r="P226" s="65"/>
      <c r="Q226" s="65"/>
      <c r="R226" s="65"/>
      <c r="S226" s="65"/>
      <c r="T226" s="65"/>
      <c r="U226" s="62"/>
      <c r="V226" s="63"/>
      <c r="W226" s="63"/>
      <c r="X226" s="63"/>
      <c r="Y226" s="61"/>
      <c r="Z226" s="61"/>
      <c r="AA226" s="61"/>
      <c r="AB226" s="230"/>
      <c r="AC226" s="230"/>
      <c r="AD226" s="62"/>
      <c r="AE226" s="62"/>
      <c r="AF226" s="301"/>
      <c r="AG226" s="165"/>
      <c r="AH226" s="274"/>
      <c r="AI226" s="226"/>
      <c r="AJ226" s="293" t="str">
        <f t="shared" si="56"/>
        <v/>
      </c>
      <c r="AK226" s="297" t="str">
        <f>IF(C226="","",IF(AND(フラグ管理用!B226=2,O226&gt;0),"error",IF(AND(フラグ管理用!B226=1,SUM(P226:R226)&gt;0),"error","")))</f>
        <v/>
      </c>
      <c r="AL226" s="289" t="str">
        <f t="shared" si="57"/>
        <v/>
      </c>
      <c r="AM226" s="235" t="str">
        <f t="shared" si="58"/>
        <v/>
      </c>
      <c r="AN226" s="211" t="str">
        <f>IF(C226="","",IF(フラグ管理用!AP226=1,"",IF(AND(フラグ管理用!C226=1,フラグ管理用!G226=1),"",IF(AND(フラグ管理用!C226=2,フラグ管理用!D226=1,フラグ管理用!G226=1),"",IF(AND(フラグ管理用!C226=2,フラグ管理用!D226=2),"","error")))))</f>
        <v/>
      </c>
      <c r="AO226" s="240" t="str">
        <f t="shared" si="59"/>
        <v/>
      </c>
      <c r="AP226" s="240" t="str">
        <f t="shared" si="60"/>
        <v/>
      </c>
      <c r="AQ226" s="240" t="str">
        <f>IF(C226="","",IF(AND(フラグ管理用!B226=1,フラグ管理用!I226&gt;0),"",IF(AND(フラグ管理用!B226=2,フラグ管理用!I226&gt;14),"","error")))</f>
        <v/>
      </c>
      <c r="AR226" s="240" t="str">
        <f>IF(C226="","",IF(PRODUCT(フラグ管理用!H226:J226)=0,"error",""))</f>
        <v/>
      </c>
      <c r="AS226" s="240" t="str">
        <f t="shared" si="61"/>
        <v/>
      </c>
      <c r="AT226" s="240" t="str">
        <f>IF(C226="","",IF(AND(フラグ管理用!G226=1,フラグ管理用!K226=1),"",IF(AND(フラグ管理用!G226=2,フラグ管理用!K226&gt;1),"","error")))</f>
        <v/>
      </c>
      <c r="AU226" s="240" t="str">
        <f>IF(C226="","",IF(AND(フラグ管理用!K226=10,ISBLANK(L226)=FALSE),"",IF(AND(フラグ管理用!K226&lt;10,ISBLANK(L226)=TRUE),"","error")))</f>
        <v/>
      </c>
      <c r="AV226" s="211" t="str">
        <f t="shared" si="62"/>
        <v/>
      </c>
      <c r="AW226" s="211" t="str">
        <f t="shared" si="63"/>
        <v/>
      </c>
      <c r="AX226" s="211" t="str">
        <f>IF(C226="","",IF(AND(フラグ管理用!D226=2,フラグ管理用!G226=1),IF(Q226&lt;&gt;0,"error",""),""))</f>
        <v/>
      </c>
      <c r="AY226" s="211" t="str">
        <f>IF(C226="","",IF(フラグ管理用!G226=2,IF(OR(O226&lt;&gt;0,P226&lt;&gt;0,R226&lt;&gt;0),"error",""),""))</f>
        <v/>
      </c>
      <c r="AZ226" s="211" t="str">
        <f t="shared" si="64"/>
        <v/>
      </c>
      <c r="BA226" s="211" t="str">
        <f t="shared" si="65"/>
        <v/>
      </c>
      <c r="BB226" s="211" t="str">
        <f t="shared" si="66"/>
        <v/>
      </c>
      <c r="BC226" s="211" t="str">
        <f>IF(C226="","",IF(フラグ管理用!Y226=2,IF(AND(フラグ管理用!C226=2,フラグ管理用!V226=1),"","error"),""))</f>
        <v/>
      </c>
      <c r="BD226" s="211" t="str">
        <f t="shared" si="67"/>
        <v/>
      </c>
      <c r="BE226" s="211" t="str">
        <f>IF(C226="","",IF(フラグ管理用!Z226=30,"error",IF(AND(フラグ管理用!AI226="事業始期_通常",フラグ管理用!Z226&lt;18),"error",IF(AND(フラグ管理用!AI226="事業始期_補助",フラグ管理用!Z226&lt;15),"error",""))))</f>
        <v/>
      </c>
      <c r="BF226" s="211" t="str">
        <f t="shared" si="68"/>
        <v/>
      </c>
      <c r="BG226" s="211" t="str">
        <f>IF(C226="","",IF(AND(フラグ管理用!AJ226="事業終期_通常",OR(フラグ管理用!AA226&lt;18,フラグ管理用!AA226&gt;29)),"error",IF(AND(フラグ管理用!AJ226="事業終期_R3基金・R4",フラグ管理用!AA226&lt;18),"error","")))</f>
        <v/>
      </c>
      <c r="BH226" s="211" t="str">
        <f>IF(C226="","",IF(VLOOKUP(Z226,―!$X$2:$Y$31,2,FALSE)&lt;=VLOOKUP(AA226,―!$X$2:$Y$31,2,FALSE),"","error"))</f>
        <v/>
      </c>
      <c r="BI226" s="211" t="str">
        <f t="shared" si="69"/>
        <v/>
      </c>
      <c r="BJ226" s="211" t="str">
        <f t="shared" si="72"/>
        <v/>
      </c>
      <c r="BK226" s="211" t="str">
        <f t="shared" si="70"/>
        <v/>
      </c>
      <c r="BL226" s="211" t="str">
        <f>IF(C226="","",IF(AND(フラグ管理用!AK226="予算区分_地単_通常",フラグ管理用!AF226&gt;4),"error",IF(AND(フラグ管理用!AK226="予算区分_地単_協力金等",フラグ管理用!AF226&gt;9),"error",IF(AND(フラグ管理用!AK226="予算区分_補助",フラグ管理用!AF226&lt;9),"error",""))))</f>
        <v/>
      </c>
      <c r="BM226" s="241" t="str">
        <f>フラグ管理用!AO226</f>
        <v/>
      </c>
    </row>
    <row r="227" spans="1:65" x14ac:dyDescent="0.15">
      <c r="A227" s="84">
        <v>206</v>
      </c>
      <c r="B227" s="285"/>
      <c r="C227" s="61"/>
      <c r="D227" s="61"/>
      <c r="E227" s="62"/>
      <c r="F227" s="146" t="str">
        <f>IF(C227="補",VLOOKUP(E227,'事業名一覧 '!$A$3:$C$55,3,FALSE),"")</f>
        <v/>
      </c>
      <c r="G227" s="63"/>
      <c r="H227" s="154"/>
      <c r="I227" s="63"/>
      <c r="J227" s="63"/>
      <c r="K227" s="63"/>
      <c r="L227" s="62"/>
      <c r="M227" s="99" t="str">
        <f t="shared" si="55"/>
        <v/>
      </c>
      <c r="N227" s="99" t="str">
        <f t="shared" si="71"/>
        <v/>
      </c>
      <c r="O227" s="65"/>
      <c r="P227" s="65"/>
      <c r="Q227" s="65"/>
      <c r="R227" s="65"/>
      <c r="S227" s="65"/>
      <c r="T227" s="65"/>
      <c r="U227" s="62"/>
      <c r="V227" s="63"/>
      <c r="W227" s="63"/>
      <c r="X227" s="63"/>
      <c r="Y227" s="61"/>
      <c r="Z227" s="61"/>
      <c r="AA227" s="61"/>
      <c r="AB227" s="230"/>
      <c r="AC227" s="230"/>
      <c r="AD227" s="62"/>
      <c r="AE227" s="62"/>
      <c r="AF227" s="301"/>
      <c r="AG227" s="165"/>
      <c r="AH227" s="274"/>
      <c r="AI227" s="226"/>
      <c r="AJ227" s="293" t="str">
        <f t="shared" si="56"/>
        <v/>
      </c>
      <c r="AK227" s="297" t="str">
        <f>IF(C227="","",IF(AND(フラグ管理用!B227=2,O227&gt;0),"error",IF(AND(フラグ管理用!B227=1,SUM(P227:R227)&gt;0),"error","")))</f>
        <v/>
      </c>
      <c r="AL227" s="289" t="str">
        <f t="shared" si="57"/>
        <v/>
      </c>
      <c r="AM227" s="235" t="str">
        <f t="shared" si="58"/>
        <v/>
      </c>
      <c r="AN227" s="211" t="str">
        <f>IF(C227="","",IF(フラグ管理用!AP227=1,"",IF(AND(フラグ管理用!C227=1,フラグ管理用!G227=1),"",IF(AND(フラグ管理用!C227=2,フラグ管理用!D227=1,フラグ管理用!G227=1),"",IF(AND(フラグ管理用!C227=2,フラグ管理用!D227=2),"","error")))))</f>
        <v/>
      </c>
      <c r="AO227" s="240" t="str">
        <f t="shared" si="59"/>
        <v/>
      </c>
      <c r="AP227" s="240" t="str">
        <f t="shared" si="60"/>
        <v/>
      </c>
      <c r="AQ227" s="240" t="str">
        <f>IF(C227="","",IF(AND(フラグ管理用!B227=1,フラグ管理用!I227&gt;0),"",IF(AND(フラグ管理用!B227=2,フラグ管理用!I227&gt;14),"","error")))</f>
        <v/>
      </c>
      <c r="AR227" s="240" t="str">
        <f>IF(C227="","",IF(PRODUCT(フラグ管理用!H227:J227)=0,"error",""))</f>
        <v/>
      </c>
      <c r="AS227" s="240" t="str">
        <f t="shared" si="61"/>
        <v/>
      </c>
      <c r="AT227" s="240" t="str">
        <f>IF(C227="","",IF(AND(フラグ管理用!G227=1,フラグ管理用!K227=1),"",IF(AND(フラグ管理用!G227=2,フラグ管理用!K227&gt;1),"","error")))</f>
        <v/>
      </c>
      <c r="AU227" s="240" t="str">
        <f>IF(C227="","",IF(AND(フラグ管理用!K227=10,ISBLANK(L227)=FALSE),"",IF(AND(フラグ管理用!K227&lt;10,ISBLANK(L227)=TRUE),"","error")))</f>
        <v/>
      </c>
      <c r="AV227" s="211" t="str">
        <f t="shared" si="62"/>
        <v/>
      </c>
      <c r="AW227" s="211" t="str">
        <f t="shared" si="63"/>
        <v/>
      </c>
      <c r="AX227" s="211" t="str">
        <f>IF(C227="","",IF(AND(フラグ管理用!D227=2,フラグ管理用!G227=1),IF(Q227&lt;&gt;0,"error",""),""))</f>
        <v/>
      </c>
      <c r="AY227" s="211" t="str">
        <f>IF(C227="","",IF(フラグ管理用!G227=2,IF(OR(O227&lt;&gt;0,P227&lt;&gt;0,R227&lt;&gt;0),"error",""),""))</f>
        <v/>
      </c>
      <c r="AZ227" s="211" t="str">
        <f t="shared" si="64"/>
        <v/>
      </c>
      <c r="BA227" s="211" t="str">
        <f t="shared" si="65"/>
        <v/>
      </c>
      <c r="BB227" s="211" t="str">
        <f t="shared" si="66"/>
        <v/>
      </c>
      <c r="BC227" s="211" t="str">
        <f>IF(C227="","",IF(フラグ管理用!Y227=2,IF(AND(フラグ管理用!C227=2,フラグ管理用!V227=1),"","error"),""))</f>
        <v/>
      </c>
      <c r="BD227" s="211" t="str">
        <f t="shared" si="67"/>
        <v/>
      </c>
      <c r="BE227" s="211" t="str">
        <f>IF(C227="","",IF(フラグ管理用!Z227=30,"error",IF(AND(フラグ管理用!AI227="事業始期_通常",フラグ管理用!Z227&lt;18),"error",IF(AND(フラグ管理用!AI227="事業始期_補助",フラグ管理用!Z227&lt;15),"error",""))))</f>
        <v/>
      </c>
      <c r="BF227" s="211" t="str">
        <f t="shared" si="68"/>
        <v/>
      </c>
      <c r="BG227" s="211" t="str">
        <f>IF(C227="","",IF(AND(フラグ管理用!AJ227="事業終期_通常",OR(フラグ管理用!AA227&lt;18,フラグ管理用!AA227&gt;29)),"error",IF(AND(フラグ管理用!AJ227="事業終期_R3基金・R4",フラグ管理用!AA227&lt;18),"error","")))</f>
        <v/>
      </c>
      <c r="BH227" s="211" t="str">
        <f>IF(C227="","",IF(VLOOKUP(Z227,―!$X$2:$Y$31,2,FALSE)&lt;=VLOOKUP(AA227,―!$X$2:$Y$31,2,FALSE),"","error"))</f>
        <v/>
      </c>
      <c r="BI227" s="211" t="str">
        <f t="shared" si="69"/>
        <v/>
      </c>
      <c r="BJ227" s="211" t="str">
        <f t="shared" si="72"/>
        <v/>
      </c>
      <c r="BK227" s="211" t="str">
        <f t="shared" si="70"/>
        <v/>
      </c>
      <c r="BL227" s="211" t="str">
        <f>IF(C227="","",IF(AND(フラグ管理用!AK227="予算区分_地単_通常",フラグ管理用!AF227&gt;4),"error",IF(AND(フラグ管理用!AK227="予算区分_地単_協力金等",フラグ管理用!AF227&gt;9),"error",IF(AND(フラグ管理用!AK227="予算区分_補助",フラグ管理用!AF227&lt;9),"error",""))))</f>
        <v/>
      </c>
      <c r="BM227" s="241" t="str">
        <f>フラグ管理用!AO227</f>
        <v/>
      </c>
    </row>
    <row r="228" spans="1:65" x14ac:dyDescent="0.15">
      <c r="A228" s="84">
        <v>207</v>
      </c>
      <c r="B228" s="285"/>
      <c r="C228" s="61"/>
      <c r="D228" s="61"/>
      <c r="E228" s="62"/>
      <c r="F228" s="146" t="str">
        <f>IF(C228="補",VLOOKUP(E228,'事業名一覧 '!$A$3:$C$55,3,FALSE),"")</f>
        <v/>
      </c>
      <c r="G228" s="63"/>
      <c r="H228" s="154"/>
      <c r="I228" s="63"/>
      <c r="J228" s="63"/>
      <c r="K228" s="63"/>
      <c r="L228" s="62"/>
      <c r="M228" s="99" t="str">
        <f t="shared" si="55"/>
        <v/>
      </c>
      <c r="N228" s="99" t="str">
        <f t="shared" si="71"/>
        <v/>
      </c>
      <c r="O228" s="65"/>
      <c r="P228" s="65"/>
      <c r="Q228" s="65"/>
      <c r="R228" s="65"/>
      <c r="S228" s="65"/>
      <c r="T228" s="65"/>
      <c r="U228" s="62"/>
      <c r="V228" s="63"/>
      <c r="W228" s="63"/>
      <c r="X228" s="63"/>
      <c r="Y228" s="61"/>
      <c r="Z228" s="61"/>
      <c r="AA228" s="61"/>
      <c r="AB228" s="230"/>
      <c r="AC228" s="230"/>
      <c r="AD228" s="62"/>
      <c r="AE228" s="62"/>
      <c r="AF228" s="301"/>
      <c r="AG228" s="165"/>
      <c r="AH228" s="274"/>
      <c r="AI228" s="226"/>
      <c r="AJ228" s="293" t="str">
        <f t="shared" si="56"/>
        <v/>
      </c>
      <c r="AK228" s="297" t="str">
        <f>IF(C228="","",IF(AND(フラグ管理用!B228=2,O228&gt;0),"error",IF(AND(フラグ管理用!B228=1,SUM(P228:R228)&gt;0),"error","")))</f>
        <v/>
      </c>
      <c r="AL228" s="289" t="str">
        <f t="shared" si="57"/>
        <v/>
      </c>
      <c r="AM228" s="235" t="str">
        <f t="shared" si="58"/>
        <v/>
      </c>
      <c r="AN228" s="211" t="str">
        <f>IF(C228="","",IF(フラグ管理用!AP228=1,"",IF(AND(フラグ管理用!C228=1,フラグ管理用!G228=1),"",IF(AND(フラグ管理用!C228=2,フラグ管理用!D228=1,フラグ管理用!G228=1),"",IF(AND(フラグ管理用!C228=2,フラグ管理用!D228=2),"","error")))))</f>
        <v/>
      </c>
      <c r="AO228" s="240" t="str">
        <f t="shared" si="59"/>
        <v/>
      </c>
      <c r="AP228" s="240" t="str">
        <f t="shared" si="60"/>
        <v/>
      </c>
      <c r="AQ228" s="240" t="str">
        <f>IF(C228="","",IF(AND(フラグ管理用!B228=1,フラグ管理用!I228&gt;0),"",IF(AND(フラグ管理用!B228=2,フラグ管理用!I228&gt;14),"","error")))</f>
        <v/>
      </c>
      <c r="AR228" s="240" t="str">
        <f>IF(C228="","",IF(PRODUCT(フラグ管理用!H228:J228)=0,"error",""))</f>
        <v/>
      </c>
      <c r="AS228" s="240" t="str">
        <f t="shared" si="61"/>
        <v/>
      </c>
      <c r="AT228" s="240" t="str">
        <f>IF(C228="","",IF(AND(フラグ管理用!G228=1,フラグ管理用!K228=1),"",IF(AND(フラグ管理用!G228=2,フラグ管理用!K228&gt;1),"","error")))</f>
        <v/>
      </c>
      <c r="AU228" s="240" t="str">
        <f>IF(C228="","",IF(AND(フラグ管理用!K228=10,ISBLANK(L228)=FALSE),"",IF(AND(フラグ管理用!K228&lt;10,ISBLANK(L228)=TRUE),"","error")))</f>
        <v/>
      </c>
      <c r="AV228" s="211" t="str">
        <f t="shared" si="62"/>
        <v/>
      </c>
      <c r="AW228" s="211" t="str">
        <f t="shared" si="63"/>
        <v/>
      </c>
      <c r="AX228" s="211" t="str">
        <f>IF(C228="","",IF(AND(フラグ管理用!D228=2,フラグ管理用!G228=1),IF(Q228&lt;&gt;0,"error",""),""))</f>
        <v/>
      </c>
      <c r="AY228" s="211" t="str">
        <f>IF(C228="","",IF(フラグ管理用!G228=2,IF(OR(O228&lt;&gt;0,P228&lt;&gt;0,R228&lt;&gt;0),"error",""),""))</f>
        <v/>
      </c>
      <c r="AZ228" s="211" t="str">
        <f t="shared" si="64"/>
        <v/>
      </c>
      <c r="BA228" s="211" t="str">
        <f t="shared" si="65"/>
        <v/>
      </c>
      <c r="BB228" s="211" t="str">
        <f t="shared" si="66"/>
        <v/>
      </c>
      <c r="BC228" s="211" t="str">
        <f>IF(C228="","",IF(フラグ管理用!Y228=2,IF(AND(フラグ管理用!C228=2,フラグ管理用!V228=1),"","error"),""))</f>
        <v/>
      </c>
      <c r="BD228" s="211" t="str">
        <f t="shared" si="67"/>
        <v/>
      </c>
      <c r="BE228" s="211" t="str">
        <f>IF(C228="","",IF(フラグ管理用!Z228=30,"error",IF(AND(フラグ管理用!AI228="事業始期_通常",フラグ管理用!Z228&lt;18),"error",IF(AND(フラグ管理用!AI228="事業始期_補助",フラグ管理用!Z228&lt;15),"error",""))))</f>
        <v/>
      </c>
      <c r="BF228" s="211" t="str">
        <f t="shared" si="68"/>
        <v/>
      </c>
      <c r="BG228" s="211" t="str">
        <f>IF(C228="","",IF(AND(フラグ管理用!AJ228="事業終期_通常",OR(フラグ管理用!AA228&lt;18,フラグ管理用!AA228&gt;29)),"error",IF(AND(フラグ管理用!AJ228="事業終期_R3基金・R4",フラグ管理用!AA228&lt;18),"error","")))</f>
        <v/>
      </c>
      <c r="BH228" s="211" t="str">
        <f>IF(C228="","",IF(VLOOKUP(Z228,―!$X$2:$Y$31,2,FALSE)&lt;=VLOOKUP(AA228,―!$X$2:$Y$31,2,FALSE),"","error"))</f>
        <v/>
      </c>
      <c r="BI228" s="211" t="str">
        <f t="shared" si="69"/>
        <v/>
      </c>
      <c r="BJ228" s="211" t="str">
        <f t="shared" si="72"/>
        <v/>
      </c>
      <c r="BK228" s="211" t="str">
        <f t="shared" si="70"/>
        <v/>
      </c>
      <c r="BL228" s="211" t="str">
        <f>IF(C228="","",IF(AND(フラグ管理用!AK228="予算区分_地単_通常",フラグ管理用!AF228&gt;4),"error",IF(AND(フラグ管理用!AK228="予算区分_地単_協力金等",フラグ管理用!AF228&gt;9),"error",IF(AND(フラグ管理用!AK228="予算区分_補助",フラグ管理用!AF228&lt;9),"error",""))))</f>
        <v/>
      </c>
      <c r="BM228" s="241" t="str">
        <f>フラグ管理用!AO228</f>
        <v/>
      </c>
    </row>
    <row r="229" spans="1:65" x14ac:dyDescent="0.15">
      <c r="A229" s="84">
        <v>208</v>
      </c>
      <c r="B229" s="285"/>
      <c r="C229" s="61"/>
      <c r="D229" s="61"/>
      <c r="E229" s="62"/>
      <c r="F229" s="146" t="str">
        <f>IF(C229="補",VLOOKUP(E229,'事業名一覧 '!$A$3:$C$55,3,FALSE),"")</f>
        <v/>
      </c>
      <c r="G229" s="63"/>
      <c r="H229" s="154"/>
      <c r="I229" s="63"/>
      <c r="J229" s="63"/>
      <c r="K229" s="63"/>
      <c r="L229" s="62"/>
      <c r="M229" s="99" t="str">
        <f t="shared" si="55"/>
        <v/>
      </c>
      <c r="N229" s="99" t="str">
        <f t="shared" si="71"/>
        <v/>
      </c>
      <c r="O229" s="65"/>
      <c r="P229" s="65"/>
      <c r="Q229" s="65"/>
      <c r="R229" s="65"/>
      <c r="S229" s="65"/>
      <c r="T229" s="65"/>
      <c r="U229" s="62"/>
      <c r="V229" s="63"/>
      <c r="W229" s="63"/>
      <c r="X229" s="63"/>
      <c r="Y229" s="61"/>
      <c r="Z229" s="61"/>
      <c r="AA229" s="61"/>
      <c r="AB229" s="230"/>
      <c r="AC229" s="230"/>
      <c r="AD229" s="62"/>
      <c r="AE229" s="62"/>
      <c r="AF229" s="301"/>
      <c r="AG229" s="165"/>
      <c r="AH229" s="274"/>
      <c r="AI229" s="226"/>
      <c r="AJ229" s="293" t="str">
        <f t="shared" si="56"/>
        <v/>
      </c>
      <c r="AK229" s="297" t="str">
        <f>IF(C229="","",IF(AND(フラグ管理用!B229=2,O229&gt;0),"error",IF(AND(フラグ管理用!B229=1,SUM(P229:R229)&gt;0),"error","")))</f>
        <v/>
      </c>
      <c r="AL229" s="289" t="str">
        <f t="shared" si="57"/>
        <v/>
      </c>
      <c r="AM229" s="235" t="str">
        <f t="shared" si="58"/>
        <v/>
      </c>
      <c r="AN229" s="211" t="str">
        <f>IF(C229="","",IF(フラグ管理用!AP229=1,"",IF(AND(フラグ管理用!C229=1,フラグ管理用!G229=1),"",IF(AND(フラグ管理用!C229=2,フラグ管理用!D229=1,フラグ管理用!G229=1),"",IF(AND(フラグ管理用!C229=2,フラグ管理用!D229=2),"","error")))))</f>
        <v/>
      </c>
      <c r="AO229" s="240" t="str">
        <f t="shared" si="59"/>
        <v/>
      </c>
      <c r="AP229" s="240" t="str">
        <f t="shared" si="60"/>
        <v/>
      </c>
      <c r="AQ229" s="240" t="str">
        <f>IF(C229="","",IF(AND(フラグ管理用!B229=1,フラグ管理用!I229&gt;0),"",IF(AND(フラグ管理用!B229=2,フラグ管理用!I229&gt;14),"","error")))</f>
        <v/>
      </c>
      <c r="AR229" s="240" t="str">
        <f>IF(C229="","",IF(PRODUCT(フラグ管理用!H229:J229)=0,"error",""))</f>
        <v/>
      </c>
      <c r="AS229" s="240" t="str">
        <f t="shared" si="61"/>
        <v/>
      </c>
      <c r="AT229" s="240" t="str">
        <f>IF(C229="","",IF(AND(フラグ管理用!G229=1,フラグ管理用!K229=1),"",IF(AND(フラグ管理用!G229=2,フラグ管理用!K229&gt;1),"","error")))</f>
        <v/>
      </c>
      <c r="AU229" s="240" t="str">
        <f>IF(C229="","",IF(AND(フラグ管理用!K229=10,ISBLANK(L229)=FALSE),"",IF(AND(フラグ管理用!K229&lt;10,ISBLANK(L229)=TRUE),"","error")))</f>
        <v/>
      </c>
      <c r="AV229" s="211" t="str">
        <f t="shared" si="62"/>
        <v/>
      </c>
      <c r="AW229" s="211" t="str">
        <f t="shared" si="63"/>
        <v/>
      </c>
      <c r="AX229" s="211" t="str">
        <f>IF(C229="","",IF(AND(フラグ管理用!D229=2,フラグ管理用!G229=1),IF(Q229&lt;&gt;0,"error",""),""))</f>
        <v/>
      </c>
      <c r="AY229" s="211" t="str">
        <f>IF(C229="","",IF(フラグ管理用!G229=2,IF(OR(O229&lt;&gt;0,P229&lt;&gt;0,R229&lt;&gt;0),"error",""),""))</f>
        <v/>
      </c>
      <c r="AZ229" s="211" t="str">
        <f t="shared" si="64"/>
        <v/>
      </c>
      <c r="BA229" s="211" t="str">
        <f t="shared" si="65"/>
        <v/>
      </c>
      <c r="BB229" s="211" t="str">
        <f t="shared" si="66"/>
        <v/>
      </c>
      <c r="BC229" s="211" t="str">
        <f>IF(C229="","",IF(フラグ管理用!Y229=2,IF(AND(フラグ管理用!C229=2,フラグ管理用!V229=1),"","error"),""))</f>
        <v/>
      </c>
      <c r="BD229" s="211" t="str">
        <f t="shared" si="67"/>
        <v/>
      </c>
      <c r="BE229" s="211" t="str">
        <f>IF(C229="","",IF(フラグ管理用!Z229=30,"error",IF(AND(フラグ管理用!AI229="事業始期_通常",フラグ管理用!Z229&lt;18),"error",IF(AND(フラグ管理用!AI229="事業始期_補助",フラグ管理用!Z229&lt;15),"error",""))))</f>
        <v/>
      </c>
      <c r="BF229" s="211" t="str">
        <f t="shared" si="68"/>
        <v/>
      </c>
      <c r="BG229" s="211" t="str">
        <f>IF(C229="","",IF(AND(フラグ管理用!AJ229="事業終期_通常",OR(フラグ管理用!AA229&lt;18,フラグ管理用!AA229&gt;29)),"error",IF(AND(フラグ管理用!AJ229="事業終期_R3基金・R4",フラグ管理用!AA229&lt;18),"error","")))</f>
        <v/>
      </c>
      <c r="BH229" s="211" t="str">
        <f>IF(C229="","",IF(VLOOKUP(Z229,―!$X$2:$Y$31,2,FALSE)&lt;=VLOOKUP(AA229,―!$X$2:$Y$31,2,FALSE),"","error"))</f>
        <v/>
      </c>
      <c r="BI229" s="211" t="str">
        <f t="shared" si="69"/>
        <v/>
      </c>
      <c r="BJ229" s="211" t="str">
        <f t="shared" si="72"/>
        <v/>
      </c>
      <c r="BK229" s="211" t="str">
        <f t="shared" si="70"/>
        <v/>
      </c>
      <c r="BL229" s="211" t="str">
        <f>IF(C229="","",IF(AND(フラグ管理用!AK229="予算区分_地単_通常",フラグ管理用!AF229&gt;4),"error",IF(AND(フラグ管理用!AK229="予算区分_地単_協力金等",フラグ管理用!AF229&gt;9),"error",IF(AND(フラグ管理用!AK229="予算区分_補助",フラグ管理用!AF229&lt;9),"error",""))))</f>
        <v/>
      </c>
      <c r="BM229" s="241" t="str">
        <f>フラグ管理用!AO229</f>
        <v/>
      </c>
    </row>
    <row r="230" spans="1:65" x14ac:dyDescent="0.15">
      <c r="A230" s="84">
        <v>209</v>
      </c>
      <c r="B230" s="285"/>
      <c r="C230" s="61"/>
      <c r="D230" s="61"/>
      <c r="E230" s="62"/>
      <c r="F230" s="146" t="str">
        <f>IF(C230="補",VLOOKUP(E230,'事業名一覧 '!$A$3:$C$55,3,FALSE),"")</f>
        <v/>
      </c>
      <c r="G230" s="63"/>
      <c r="H230" s="154"/>
      <c r="I230" s="63"/>
      <c r="J230" s="63"/>
      <c r="K230" s="63"/>
      <c r="L230" s="62"/>
      <c r="M230" s="99" t="str">
        <f t="shared" si="55"/>
        <v/>
      </c>
      <c r="N230" s="99" t="str">
        <f t="shared" si="71"/>
        <v/>
      </c>
      <c r="O230" s="65"/>
      <c r="P230" s="65"/>
      <c r="Q230" s="65"/>
      <c r="R230" s="65"/>
      <c r="S230" s="65"/>
      <c r="T230" s="65"/>
      <c r="U230" s="62"/>
      <c r="V230" s="63"/>
      <c r="W230" s="63"/>
      <c r="X230" s="63"/>
      <c r="Y230" s="61"/>
      <c r="Z230" s="61"/>
      <c r="AA230" s="61"/>
      <c r="AB230" s="230"/>
      <c r="AC230" s="230"/>
      <c r="AD230" s="62"/>
      <c r="AE230" s="62"/>
      <c r="AF230" s="301"/>
      <c r="AG230" s="165"/>
      <c r="AH230" s="274"/>
      <c r="AI230" s="226"/>
      <c r="AJ230" s="293" t="str">
        <f t="shared" si="56"/>
        <v/>
      </c>
      <c r="AK230" s="297" t="str">
        <f>IF(C230="","",IF(AND(フラグ管理用!B230=2,O230&gt;0),"error",IF(AND(フラグ管理用!B230=1,SUM(P230:R230)&gt;0),"error","")))</f>
        <v/>
      </c>
      <c r="AL230" s="289" t="str">
        <f t="shared" si="57"/>
        <v/>
      </c>
      <c r="AM230" s="235" t="str">
        <f t="shared" si="58"/>
        <v/>
      </c>
      <c r="AN230" s="211" t="str">
        <f>IF(C230="","",IF(フラグ管理用!AP230=1,"",IF(AND(フラグ管理用!C230=1,フラグ管理用!G230=1),"",IF(AND(フラグ管理用!C230=2,フラグ管理用!D230=1,フラグ管理用!G230=1),"",IF(AND(フラグ管理用!C230=2,フラグ管理用!D230=2),"","error")))))</f>
        <v/>
      </c>
      <c r="AO230" s="240" t="str">
        <f t="shared" si="59"/>
        <v/>
      </c>
      <c r="AP230" s="240" t="str">
        <f t="shared" si="60"/>
        <v/>
      </c>
      <c r="AQ230" s="240" t="str">
        <f>IF(C230="","",IF(AND(フラグ管理用!B230=1,フラグ管理用!I230&gt;0),"",IF(AND(フラグ管理用!B230=2,フラグ管理用!I230&gt;14),"","error")))</f>
        <v/>
      </c>
      <c r="AR230" s="240" t="str">
        <f>IF(C230="","",IF(PRODUCT(フラグ管理用!H230:J230)=0,"error",""))</f>
        <v/>
      </c>
      <c r="AS230" s="240" t="str">
        <f t="shared" si="61"/>
        <v/>
      </c>
      <c r="AT230" s="240" t="str">
        <f>IF(C230="","",IF(AND(フラグ管理用!G230=1,フラグ管理用!K230=1),"",IF(AND(フラグ管理用!G230=2,フラグ管理用!K230&gt;1),"","error")))</f>
        <v/>
      </c>
      <c r="AU230" s="240" t="str">
        <f>IF(C230="","",IF(AND(フラグ管理用!K230=10,ISBLANK(L230)=FALSE),"",IF(AND(フラグ管理用!K230&lt;10,ISBLANK(L230)=TRUE),"","error")))</f>
        <v/>
      </c>
      <c r="AV230" s="211" t="str">
        <f t="shared" si="62"/>
        <v/>
      </c>
      <c r="AW230" s="211" t="str">
        <f t="shared" si="63"/>
        <v/>
      </c>
      <c r="AX230" s="211" t="str">
        <f>IF(C230="","",IF(AND(フラグ管理用!D230=2,フラグ管理用!G230=1),IF(Q230&lt;&gt;0,"error",""),""))</f>
        <v/>
      </c>
      <c r="AY230" s="211" t="str">
        <f>IF(C230="","",IF(フラグ管理用!G230=2,IF(OR(O230&lt;&gt;0,P230&lt;&gt;0,R230&lt;&gt;0),"error",""),""))</f>
        <v/>
      </c>
      <c r="AZ230" s="211" t="str">
        <f t="shared" si="64"/>
        <v/>
      </c>
      <c r="BA230" s="211" t="str">
        <f t="shared" si="65"/>
        <v/>
      </c>
      <c r="BB230" s="211" t="str">
        <f t="shared" si="66"/>
        <v/>
      </c>
      <c r="BC230" s="211" t="str">
        <f>IF(C230="","",IF(フラグ管理用!Y230=2,IF(AND(フラグ管理用!C230=2,フラグ管理用!V230=1),"","error"),""))</f>
        <v/>
      </c>
      <c r="BD230" s="211" t="str">
        <f t="shared" si="67"/>
        <v/>
      </c>
      <c r="BE230" s="211" t="str">
        <f>IF(C230="","",IF(フラグ管理用!Z230=30,"error",IF(AND(フラグ管理用!AI230="事業始期_通常",フラグ管理用!Z230&lt;18),"error",IF(AND(フラグ管理用!AI230="事業始期_補助",フラグ管理用!Z230&lt;15),"error",""))))</f>
        <v/>
      </c>
      <c r="BF230" s="211" t="str">
        <f t="shared" si="68"/>
        <v/>
      </c>
      <c r="BG230" s="211" t="str">
        <f>IF(C230="","",IF(AND(フラグ管理用!AJ230="事業終期_通常",OR(フラグ管理用!AA230&lt;18,フラグ管理用!AA230&gt;29)),"error",IF(AND(フラグ管理用!AJ230="事業終期_R3基金・R4",フラグ管理用!AA230&lt;18),"error","")))</f>
        <v/>
      </c>
      <c r="BH230" s="211" t="str">
        <f>IF(C230="","",IF(VLOOKUP(Z230,―!$X$2:$Y$31,2,FALSE)&lt;=VLOOKUP(AA230,―!$X$2:$Y$31,2,FALSE),"","error"))</f>
        <v/>
      </c>
      <c r="BI230" s="211" t="str">
        <f t="shared" si="69"/>
        <v/>
      </c>
      <c r="BJ230" s="211" t="str">
        <f t="shared" si="72"/>
        <v/>
      </c>
      <c r="BK230" s="211" t="str">
        <f t="shared" si="70"/>
        <v/>
      </c>
      <c r="BL230" s="211" t="str">
        <f>IF(C230="","",IF(AND(フラグ管理用!AK230="予算区分_地単_通常",フラグ管理用!AF230&gt;4),"error",IF(AND(フラグ管理用!AK230="予算区分_地単_協力金等",フラグ管理用!AF230&gt;9),"error",IF(AND(フラグ管理用!AK230="予算区分_補助",フラグ管理用!AF230&lt;9),"error",""))))</f>
        <v/>
      </c>
      <c r="BM230" s="241" t="str">
        <f>フラグ管理用!AO230</f>
        <v/>
      </c>
    </row>
    <row r="231" spans="1:65" x14ac:dyDescent="0.15">
      <c r="A231" s="84">
        <v>210</v>
      </c>
      <c r="B231" s="285"/>
      <c r="C231" s="61"/>
      <c r="D231" s="61"/>
      <c r="E231" s="62"/>
      <c r="F231" s="146" t="str">
        <f>IF(C231="補",VLOOKUP(E231,'事業名一覧 '!$A$3:$C$55,3,FALSE),"")</f>
        <v/>
      </c>
      <c r="G231" s="63"/>
      <c r="H231" s="154"/>
      <c r="I231" s="63"/>
      <c r="J231" s="63"/>
      <c r="K231" s="63"/>
      <c r="L231" s="62"/>
      <c r="M231" s="99" t="str">
        <f t="shared" si="55"/>
        <v/>
      </c>
      <c r="N231" s="99" t="str">
        <f t="shared" si="71"/>
        <v/>
      </c>
      <c r="O231" s="65"/>
      <c r="P231" s="65"/>
      <c r="Q231" s="65"/>
      <c r="R231" s="65"/>
      <c r="S231" s="65"/>
      <c r="T231" s="65"/>
      <c r="U231" s="62"/>
      <c r="V231" s="63"/>
      <c r="W231" s="63"/>
      <c r="X231" s="63"/>
      <c r="Y231" s="61"/>
      <c r="Z231" s="61"/>
      <c r="AA231" s="61"/>
      <c r="AB231" s="230"/>
      <c r="AC231" s="230"/>
      <c r="AD231" s="62"/>
      <c r="AE231" s="62"/>
      <c r="AF231" s="301"/>
      <c r="AG231" s="165"/>
      <c r="AH231" s="274"/>
      <c r="AI231" s="226"/>
      <c r="AJ231" s="293" t="str">
        <f t="shared" si="56"/>
        <v/>
      </c>
      <c r="AK231" s="297" t="str">
        <f>IF(C231="","",IF(AND(フラグ管理用!B231=2,O231&gt;0),"error",IF(AND(フラグ管理用!B231=1,SUM(P231:R231)&gt;0),"error","")))</f>
        <v/>
      </c>
      <c r="AL231" s="289" t="str">
        <f t="shared" si="57"/>
        <v/>
      </c>
      <c r="AM231" s="235" t="str">
        <f t="shared" si="58"/>
        <v/>
      </c>
      <c r="AN231" s="211" t="str">
        <f>IF(C231="","",IF(フラグ管理用!AP231=1,"",IF(AND(フラグ管理用!C231=1,フラグ管理用!G231=1),"",IF(AND(フラグ管理用!C231=2,フラグ管理用!D231=1,フラグ管理用!G231=1),"",IF(AND(フラグ管理用!C231=2,フラグ管理用!D231=2),"","error")))))</f>
        <v/>
      </c>
      <c r="AO231" s="240" t="str">
        <f t="shared" si="59"/>
        <v/>
      </c>
      <c r="AP231" s="240" t="str">
        <f t="shared" si="60"/>
        <v/>
      </c>
      <c r="AQ231" s="240" t="str">
        <f>IF(C231="","",IF(AND(フラグ管理用!B231=1,フラグ管理用!I231&gt;0),"",IF(AND(フラグ管理用!B231=2,フラグ管理用!I231&gt;14),"","error")))</f>
        <v/>
      </c>
      <c r="AR231" s="240" t="str">
        <f>IF(C231="","",IF(PRODUCT(フラグ管理用!H231:J231)=0,"error",""))</f>
        <v/>
      </c>
      <c r="AS231" s="240" t="str">
        <f t="shared" si="61"/>
        <v/>
      </c>
      <c r="AT231" s="240" t="str">
        <f>IF(C231="","",IF(AND(フラグ管理用!G231=1,フラグ管理用!K231=1),"",IF(AND(フラグ管理用!G231=2,フラグ管理用!K231&gt;1),"","error")))</f>
        <v/>
      </c>
      <c r="AU231" s="240" t="str">
        <f>IF(C231="","",IF(AND(フラグ管理用!K231=10,ISBLANK(L231)=FALSE),"",IF(AND(フラグ管理用!K231&lt;10,ISBLANK(L231)=TRUE),"","error")))</f>
        <v/>
      </c>
      <c r="AV231" s="211" t="str">
        <f t="shared" si="62"/>
        <v/>
      </c>
      <c r="AW231" s="211" t="str">
        <f t="shared" si="63"/>
        <v/>
      </c>
      <c r="AX231" s="211" t="str">
        <f>IF(C231="","",IF(AND(フラグ管理用!D231=2,フラグ管理用!G231=1),IF(Q231&lt;&gt;0,"error",""),""))</f>
        <v/>
      </c>
      <c r="AY231" s="211" t="str">
        <f>IF(C231="","",IF(フラグ管理用!G231=2,IF(OR(O231&lt;&gt;0,P231&lt;&gt;0,R231&lt;&gt;0),"error",""),""))</f>
        <v/>
      </c>
      <c r="AZ231" s="211" t="str">
        <f t="shared" si="64"/>
        <v/>
      </c>
      <c r="BA231" s="211" t="str">
        <f t="shared" si="65"/>
        <v/>
      </c>
      <c r="BB231" s="211" t="str">
        <f t="shared" si="66"/>
        <v/>
      </c>
      <c r="BC231" s="211" t="str">
        <f>IF(C231="","",IF(フラグ管理用!Y231=2,IF(AND(フラグ管理用!C231=2,フラグ管理用!V231=1),"","error"),""))</f>
        <v/>
      </c>
      <c r="BD231" s="211" t="str">
        <f t="shared" si="67"/>
        <v/>
      </c>
      <c r="BE231" s="211" t="str">
        <f>IF(C231="","",IF(フラグ管理用!Z231=30,"error",IF(AND(フラグ管理用!AI231="事業始期_通常",フラグ管理用!Z231&lt;18),"error",IF(AND(フラグ管理用!AI231="事業始期_補助",フラグ管理用!Z231&lt;15),"error",""))))</f>
        <v/>
      </c>
      <c r="BF231" s="211" t="str">
        <f t="shared" si="68"/>
        <v/>
      </c>
      <c r="BG231" s="211" t="str">
        <f>IF(C231="","",IF(AND(フラグ管理用!AJ231="事業終期_通常",OR(フラグ管理用!AA231&lt;18,フラグ管理用!AA231&gt;29)),"error",IF(AND(フラグ管理用!AJ231="事業終期_R3基金・R4",フラグ管理用!AA231&lt;18),"error","")))</f>
        <v/>
      </c>
      <c r="BH231" s="211" t="str">
        <f>IF(C231="","",IF(VLOOKUP(Z231,―!$X$2:$Y$31,2,FALSE)&lt;=VLOOKUP(AA231,―!$X$2:$Y$31,2,FALSE),"","error"))</f>
        <v/>
      </c>
      <c r="BI231" s="211" t="str">
        <f t="shared" si="69"/>
        <v/>
      </c>
      <c r="BJ231" s="211" t="str">
        <f t="shared" si="72"/>
        <v/>
      </c>
      <c r="BK231" s="211" t="str">
        <f t="shared" si="70"/>
        <v/>
      </c>
      <c r="BL231" s="211" t="str">
        <f>IF(C231="","",IF(AND(フラグ管理用!AK231="予算区分_地単_通常",フラグ管理用!AF231&gt;4),"error",IF(AND(フラグ管理用!AK231="予算区分_地単_協力金等",フラグ管理用!AF231&gt;9),"error",IF(AND(フラグ管理用!AK231="予算区分_補助",フラグ管理用!AF231&lt;9),"error",""))))</f>
        <v/>
      </c>
      <c r="BM231" s="241" t="str">
        <f>フラグ管理用!AO231</f>
        <v/>
      </c>
    </row>
    <row r="232" spans="1:65" x14ac:dyDescent="0.15">
      <c r="A232" s="84">
        <v>211</v>
      </c>
      <c r="B232" s="285"/>
      <c r="C232" s="61"/>
      <c r="D232" s="61"/>
      <c r="E232" s="62"/>
      <c r="F232" s="146" t="str">
        <f>IF(C232="補",VLOOKUP(E232,'事業名一覧 '!$A$3:$C$55,3,FALSE),"")</f>
        <v/>
      </c>
      <c r="G232" s="63"/>
      <c r="H232" s="154"/>
      <c r="I232" s="63"/>
      <c r="J232" s="63"/>
      <c r="K232" s="63"/>
      <c r="L232" s="62"/>
      <c r="M232" s="99" t="str">
        <f t="shared" si="55"/>
        <v/>
      </c>
      <c r="N232" s="99" t="str">
        <f t="shared" si="71"/>
        <v/>
      </c>
      <c r="O232" s="65"/>
      <c r="P232" s="65"/>
      <c r="Q232" s="65"/>
      <c r="R232" s="65"/>
      <c r="S232" s="65"/>
      <c r="T232" s="65"/>
      <c r="U232" s="62"/>
      <c r="V232" s="63"/>
      <c r="W232" s="63"/>
      <c r="X232" s="63"/>
      <c r="Y232" s="61"/>
      <c r="Z232" s="61"/>
      <c r="AA232" s="61"/>
      <c r="AB232" s="230"/>
      <c r="AC232" s="230"/>
      <c r="AD232" s="62"/>
      <c r="AE232" s="62"/>
      <c r="AF232" s="301"/>
      <c r="AG232" s="165"/>
      <c r="AH232" s="274"/>
      <c r="AI232" s="226"/>
      <c r="AJ232" s="293" t="str">
        <f t="shared" si="56"/>
        <v/>
      </c>
      <c r="AK232" s="297" t="str">
        <f>IF(C232="","",IF(AND(フラグ管理用!B232=2,O232&gt;0),"error",IF(AND(フラグ管理用!B232=1,SUM(P232:R232)&gt;0),"error","")))</f>
        <v/>
      </c>
      <c r="AL232" s="289" t="str">
        <f t="shared" si="57"/>
        <v/>
      </c>
      <c r="AM232" s="235" t="str">
        <f t="shared" si="58"/>
        <v/>
      </c>
      <c r="AN232" s="211" t="str">
        <f>IF(C232="","",IF(フラグ管理用!AP232=1,"",IF(AND(フラグ管理用!C232=1,フラグ管理用!G232=1),"",IF(AND(フラグ管理用!C232=2,フラグ管理用!D232=1,フラグ管理用!G232=1),"",IF(AND(フラグ管理用!C232=2,フラグ管理用!D232=2),"","error")))))</f>
        <v/>
      </c>
      <c r="AO232" s="240" t="str">
        <f t="shared" si="59"/>
        <v/>
      </c>
      <c r="AP232" s="240" t="str">
        <f t="shared" si="60"/>
        <v/>
      </c>
      <c r="AQ232" s="240" t="str">
        <f>IF(C232="","",IF(AND(フラグ管理用!B232=1,フラグ管理用!I232&gt;0),"",IF(AND(フラグ管理用!B232=2,フラグ管理用!I232&gt;14),"","error")))</f>
        <v/>
      </c>
      <c r="AR232" s="240" t="str">
        <f>IF(C232="","",IF(PRODUCT(フラグ管理用!H232:J232)=0,"error",""))</f>
        <v/>
      </c>
      <c r="AS232" s="240" t="str">
        <f t="shared" si="61"/>
        <v/>
      </c>
      <c r="AT232" s="240" t="str">
        <f>IF(C232="","",IF(AND(フラグ管理用!G232=1,フラグ管理用!K232=1),"",IF(AND(フラグ管理用!G232=2,フラグ管理用!K232&gt;1),"","error")))</f>
        <v/>
      </c>
      <c r="AU232" s="240" t="str">
        <f>IF(C232="","",IF(AND(フラグ管理用!K232=10,ISBLANK(L232)=FALSE),"",IF(AND(フラグ管理用!K232&lt;10,ISBLANK(L232)=TRUE),"","error")))</f>
        <v/>
      </c>
      <c r="AV232" s="211" t="str">
        <f t="shared" si="62"/>
        <v/>
      </c>
      <c r="AW232" s="211" t="str">
        <f t="shared" si="63"/>
        <v/>
      </c>
      <c r="AX232" s="211" t="str">
        <f>IF(C232="","",IF(AND(フラグ管理用!D232=2,フラグ管理用!G232=1),IF(Q232&lt;&gt;0,"error",""),""))</f>
        <v/>
      </c>
      <c r="AY232" s="211" t="str">
        <f>IF(C232="","",IF(フラグ管理用!G232=2,IF(OR(O232&lt;&gt;0,P232&lt;&gt;0,R232&lt;&gt;0),"error",""),""))</f>
        <v/>
      </c>
      <c r="AZ232" s="211" t="str">
        <f t="shared" si="64"/>
        <v/>
      </c>
      <c r="BA232" s="211" t="str">
        <f t="shared" si="65"/>
        <v/>
      </c>
      <c r="BB232" s="211" t="str">
        <f t="shared" si="66"/>
        <v/>
      </c>
      <c r="BC232" s="211" t="str">
        <f>IF(C232="","",IF(フラグ管理用!Y232=2,IF(AND(フラグ管理用!C232=2,フラグ管理用!V232=1),"","error"),""))</f>
        <v/>
      </c>
      <c r="BD232" s="211" t="str">
        <f t="shared" si="67"/>
        <v/>
      </c>
      <c r="BE232" s="211" t="str">
        <f>IF(C232="","",IF(フラグ管理用!Z232=30,"error",IF(AND(フラグ管理用!AI232="事業始期_通常",フラグ管理用!Z232&lt;18),"error",IF(AND(フラグ管理用!AI232="事業始期_補助",フラグ管理用!Z232&lt;15),"error",""))))</f>
        <v/>
      </c>
      <c r="BF232" s="211" t="str">
        <f t="shared" si="68"/>
        <v/>
      </c>
      <c r="BG232" s="211" t="str">
        <f>IF(C232="","",IF(AND(フラグ管理用!AJ232="事業終期_通常",OR(フラグ管理用!AA232&lt;18,フラグ管理用!AA232&gt;29)),"error",IF(AND(フラグ管理用!AJ232="事業終期_R3基金・R4",フラグ管理用!AA232&lt;18),"error","")))</f>
        <v/>
      </c>
      <c r="BH232" s="211" t="str">
        <f>IF(C232="","",IF(VLOOKUP(Z232,―!$X$2:$Y$31,2,FALSE)&lt;=VLOOKUP(AA232,―!$X$2:$Y$31,2,FALSE),"","error"))</f>
        <v/>
      </c>
      <c r="BI232" s="211" t="str">
        <f t="shared" si="69"/>
        <v/>
      </c>
      <c r="BJ232" s="211" t="str">
        <f t="shared" si="72"/>
        <v/>
      </c>
      <c r="BK232" s="211" t="str">
        <f t="shared" si="70"/>
        <v/>
      </c>
      <c r="BL232" s="211" t="str">
        <f>IF(C232="","",IF(AND(フラグ管理用!AK232="予算区分_地単_通常",フラグ管理用!AF232&gt;4),"error",IF(AND(フラグ管理用!AK232="予算区分_地単_協力金等",フラグ管理用!AF232&gt;9),"error",IF(AND(フラグ管理用!AK232="予算区分_補助",フラグ管理用!AF232&lt;9),"error",""))))</f>
        <v/>
      </c>
      <c r="BM232" s="241" t="str">
        <f>フラグ管理用!AO232</f>
        <v/>
      </c>
    </row>
    <row r="233" spans="1:65" x14ac:dyDescent="0.15">
      <c r="A233" s="84">
        <v>212</v>
      </c>
      <c r="B233" s="285"/>
      <c r="C233" s="61"/>
      <c r="D233" s="61"/>
      <c r="E233" s="62"/>
      <c r="F233" s="146" t="str">
        <f>IF(C233="補",VLOOKUP(E233,'事業名一覧 '!$A$3:$C$55,3,FALSE),"")</f>
        <v/>
      </c>
      <c r="G233" s="63"/>
      <c r="H233" s="154"/>
      <c r="I233" s="63"/>
      <c r="J233" s="63"/>
      <c r="K233" s="63"/>
      <c r="L233" s="62"/>
      <c r="M233" s="99" t="str">
        <f t="shared" si="55"/>
        <v/>
      </c>
      <c r="N233" s="99" t="str">
        <f t="shared" si="71"/>
        <v/>
      </c>
      <c r="O233" s="65"/>
      <c r="P233" s="65"/>
      <c r="Q233" s="65"/>
      <c r="R233" s="65"/>
      <c r="S233" s="65"/>
      <c r="T233" s="65"/>
      <c r="U233" s="62"/>
      <c r="V233" s="63"/>
      <c r="W233" s="63"/>
      <c r="X233" s="63"/>
      <c r="Y233" s="61"/>
      <c r="Z233" s="61"/>
      <c r="AA233" s="61"/>
      <c r="AB233" s="230"/>
      <c r="AC233" s="230"/>
      <c r="AD233" s="62"/>
      <c r="AE233" s="62"/>
      <c r="AF233" s="301"/>
      <c r="AG233" s="165"/>
      <c r="AH233" s="274"/>
      <c r="AI233" s="226"/>
      <c r="AJ233" s="293" t="str">
        <f t="shared" si="56"/>
        <v/>
      </c>
      <c r="AK233" s="297" t="str">
        <f>IF(C233="","",IF(AND(フラグ管理用!B233=2,O233&gt;0),"error",IF(AND(フラグ管理用!B233=1,SUM(P233:R233)&gt;0),"error","")))</f>
        <v/>
      </c>
      <c r="AL233" s="289" t="str">
        <f t="shared" si="57"/>
        <v/>
      </c>
      <c r="AM233" s="235" t="str">
        <f t="shared" si="58"/>
        <v/>
      </c>
      <c r="AN233" s="211" t="str">
        <f>IF(C233="","",IF(フラグ管理用!AP233=1,"",IF(AND(フラグ管理用!C233=1,フラグ管理用!G233=1),"",IF(AND(フラグ管理用!C233=2,フラグ管理用!D233=1,フラグ管理用!G233=1),"",IF(AND(フラグ管理用!C233=2,フラグ管理用!D233=2),"","error")))))</f>
        <v/>
      </c>
      <c r="AO233" s="240" t="str">
        <f t="shared" si="59"/>
        <v/>
      </c>
      <c r="AP233" s="240" t="str">
        <f t="shared" si="60"/>
        <v/>
      </c>
      <c r="AQ233" s="240" t="str">
        <f>IF(C233="","",IF(AND(フラグ管理用!B233=1,フラグ管理用!I233&gt;0),"",IF(AND(フラグ管理用!B233=2,フラグ管理用!I233&gt;14),"","error")))</f>
        <v/>
      </c>
      <c r="AR233" s="240" t="str">
        <f>IF(C233="","",IF(PRODUCT(フラグ管理用!H233:J233)=0,"error",""))</f>
        <v/>
      </c>
      <c r="AS233" s="240" t="str">
        <f t="shared" si="61"/>
        <v/>
      </c>
      <c r="AT233" s="240" t="str">
        <f>IF(C233="","",IF(AND(フラグ管理用!G233=1,フラグ管理用!K233=1),"",IF(AND(フラグ管理用!G233=2,フラグ管理用!K233&gt;1),"","error")))</f>
        <v/>
      </c>
      <c r="AU233" s="240" t="str">
        <f>IF(C233="","",IF(AND(フラグ管理用!K233=10,ISBLANK(L233)=FALSE),"",IF(AND(フラグ管理用!K233&lt;10,ISBLANK(L233)=TRUE),"","error")))</f>
        <v/>
      </c>
      <c r="AV233" s="211" t="str">
        <f t="shared" si="62"/>
        <v/>
      </c>
      <c r="AW233" s="211" t="str">
        <f t="shared" si="63"/>
        <v/>
      </c>
      <c r="AX233" s="211" t="str">
        <f>IF(C233="","",IF(AND(フラグ管理用!D233=2,フラグ管理用!G233=1),IF(Q233&lt;&gt;0,"error",""),""))</f>
        <v/>
      </c>
      <c r="AY233" s="211" t="str">
        <f>IF(C233="","",IF(フラグ管理用!G233=2,IF(OR(O233&lt;&gt;0,P233&lt;&gt;0,R233&lt;&gt;0),"error",""),""))</f>
        <v/>
      </c>
      <c r="AZ233" s="211" t="str">
        <f t="shared" si="64"/>
        <v/>
      </c>
      <c r="BA233" s="211" t="str">
        <f t="shared" si="65"/>
        <v/>
      </c>
      <c r="BB233" s="211" t="str">
        <f t="shared" si="66"/>
        <v/>
      </c>
      <c r="BC233" s="211" t="str">
        <f>IF(C233="","",IF(フラグ管理用!Y233=2,IF(AND(フラグ管理用!C233=2,フラグ管理用!V233=1),"","error"),""))</f>
        <v/>
      </c>
      <c r="BD233" s="211" t="str">
        <f t="shared" si="67"/>
        <v/>
      </c>
      <c r="BE233" s="211" t="str">
        <f>IF(C233="","",IF(フラグ管理用!Z233=30,"error",IF(AND(フラグ管理用!AI233="事業始期_通常",フラグ管理用!Z233&lt;18),"error",IF(AND(フラグ管理用!AI233="事業始期_補助",フラグ管理用!Z233&lt;15),"error",""))))</f>
        <v/>
      </c>
      <c r="BF233" s="211" t="str">
        <f t="shared" si="68"/>
        <v/>
      </c>
      <c r="BG233" s="211" t="str">
        <f>IF(C233="","",IF(AND(フラグ管理用!AJ233="事業終期_通常",OR(フラグ管理用!AA233&lt;18,フラグ管理用!AA233&gt;29)),"error",IF(AND(フラグ管理用!AJ233="事業終期_R3基金・R4",フラグ管理用!AA233&lt;18),"error","")))</f>
        <v/>
      </c>
      <c r="BH233" s="211" t="str">
        <f>IF(C233="","",IF(VLOOKUP(Z233,―!$X$2:$Y$31,2,FALSE)&lt;=VLOOKUP(AA233,―!$X$2:$Y$31,2,FALSE),"","error"))</f>
        <v/>
      </c>
      <c r="BI233" s="211" t="str">
        <f t="shared" si="69"/>
        <v/>
      </c>
      <c r="BJ233" s="211" t="str">
        <f t="shared" si="72"/>
        <v/>
      </c>
      <c r="BK233" s="211" t="str">
        <f t="shared" si="70"/>
        <v/>
      </c>
      <c r="BL233" s="211" t="str">
        <f>IF(C233="","",IF(AND(フラグ管理用!AK233="予算区分_地単_通常",フラグ管理用!AF233&gt;4),"error",IF(AND(フラグ管理用!AK233="予算区分_地単_協力金等",フラグ管理用!AF233&gt;9),"error",IF(AND(フラグ管理用!AK233="予算区分_補助",フラグ管理用!AF233&lt;9),"error",""))))</f>
        <v/>
      </c>
      <c r="BM233" s="241" t="str">
        <f>フラグ管理用!AO233</f>
        <v/>
      </c>
    </row>
    <row r="234" spans="1:65" x14ac:dyDescent="0.15">
      <c r="A234" s="84">
        <v>213</v>
      </c>
      <c r="B234" s="285"/>
      <c r="C234" s="61"/>
      <c r="D234" s="61"/>
      <c r="E234" s="62"/>
      <c r="F234" s="146" t="str">
        <f>IF(C234="補",VLOOKUP(E234,'事業名一覧 '!$A$3:$C$55,3,FALSE),"")</f>
        <v/>
      </c>
      <c r="G234" s="63"/>
      <c r="H234" s="154"/>
      <c r="I234" s="63"/>
      <c r="J234" s="63"/>
      <c r="K234" s="63"/>
      <c r="L234" s="62"/>
      <c r="M234" s="99" t="str">
        <f t="shared" si="55"/>
        <v/>
      </c>
      <c r="N234" s="99" t="str">
        <f t="shared" si="71"/>
        <v/>
      </c>
      <c r="O234" s="65"/>
      <c r="P234" s="65"/>
      <c r="Q234" s="65"/>
      <c r="R234" s="65"/>
      <c r="S234" s="65"/>
      <c r="T234" s="65"/>
      <c r="U234" s="62"/>
      <c r="V234" s="63"/>
      <c r="W234" s="63"/>
      <c r="X234" s="63"/>
      <c r="Y234" s="61"/>
      <c r="Z234" s="61"/>
      <c r="AA234" s="61"/>
      <c r="AB234" s="230"/>
      <c r="AC234" s="230"/>
      <c r="AD234" s="62"/>
      <c r="AE234" s="62"/>
      <c r="AF234" s="301"/>
      <c r="AG234" s="165"/>
      <c r="AH234" s="274"/>
      <c r="AI234" s="226"/>
      <c r="AJ234" s="293" t="str">
        <f t="shared" si="56"/>
        <v/>
      </c>
      <c r="AK234" s="297" t="str">
        <f>IF(C234="","",IF(AND(フラグ管理用!B234=2,O234&gt;0),"error",IF(AND(フラグ管理用!B234=1,SUM(P234:R234)&gt;0),"error","")))</f>
        <v/>
      </c>
      <c r="AL234" s="289" t="str">
        <f t="shared" si="57"/>
        <v/>
      </c>
      <c r="AM234" s="235" t="str">
        <f t="shared" si="58"/>
        <v/>
      </c>
      <c r="AN234" s="211" t="str">
        <f>IF(C234="","",IF(フラグ管理用!AP234=1,"",IF(AND(フラグ管理用!C234=1,フラグ管理用!G234=1),"",IF(AND(フラグ管理用!C234=2,フラグ管理用!D234=1,フラグ管理用!G234=1),"",IF(AND(フラグ管理用!C234=2,フラグ管理用!D234=2),"","error")))))</f>
        <v/>
      </c>
      <c r="AO234" s="240" t="str">
        <f t="shared" si="59"/>
        <v/>
      </c>
      <c r="AP234" s="240" t="str">
        <f t="shared" si="60"/>
        <v/>
      </c>
      <c r="AQ234" s="240" t="str">
        <f>IF(C234="","",IF(AND(フラグ管理用!B234=1,フラグ管理用!I234&gt;0),"",IF(AND(フラグ管理用!B234=2,フラグ管理用!I234&gt;14),"","error")))</f>
        <v/>
      </c>
      <c r="AR234" s="240" t="str">
        <f>IF(C234="","",IF(PRODUCT(フラグ管理用!H234:J234)=0,"error",""))</f>
        <v/>
      </c>
      <c r="AS234" s="240" t="str">
        <f t="shared" si="61"/>
        <v/>
      </c>
      <c r="AT234" s="240" t="str">
        <f>IF(C234="","",IF(AND(フラグ管理用!G234=1,フラグ管理用!K234=1),"",IF(AND(フラグ管理用!G234=2,フラグ管理用!K234&gt;1),"","error")))</f>
        <v/>
      </c>
      <c r="AU234" s="240" t="str">
        <f>IF(C234="","",IF(AND(フラグ管理用!K234=10,ISBLANK(L234)=FALSE),"",IF(AND(フラグ管理用!K234&lt;10,ISBLANK(L234)=TRUE),"","error")))</f>
        <v/>
      </c>
      <c r="AV234" s="211" t="str">
        <f t="shared" si="62"/>
        <v/>
      </c>
      <c r="AW234" s="211" t="str">
        <f t="shared" si="63"/>
        <v/>
      </c>
      <c r="AX234" s="211" t="str">
        <f>IF(C234="","",IF(AND(フラグ管理用!D234=2,フラグ管理用!G234=1),IF(Q234&lt;&gt;0,"error",""),""))</f>
        <v/>
      </c>
      <c r="AY234" s="211" t="str">
        <f>IF(C234="","",IF(フラグ管理用!G234=2,IF(OR(O234&lt;&gt;0,P234&lt;&gt;0,R234&lt;&gt;0),"error",""),""))</f>
        <v/>
      </c>
      <c r="AZ234" s="211" t="str">
        <f t="shared" si="64"/>
        <v/>
      </c>
      <c r="BA234" s="211" t="str">
        <f t="shared" si="65"/>
        <v/>
      </c>
      <c r="BB234" s="211" t="str">
        <f t="shared" si="66"/>
        <v/>
      </c>
      <c r="BC234" s="211" t="str">
        <f>IF(C234="","",IF(フラグ管理用!Y234=2,IF(AND(フラグ管理用!C234=2,フラグ管理用!V234=1),"","error"),""))</f>
        <v/>
      </c>
      <c r="BD234" s="211" t="str">
        <f t="shared" si="67"/>
        <v/>
      </c>
      <c r="BE234" s="211" t="str">
        <f>IF(C234="","",IF(フラグ管理用!Z234=30,"error",IF(AND(フラグ管理用!AI234="事業始期_通常",フラグ管理用!Z234&lt;18),"error",IF(AND(フラグ管理用!AI234="事業始期_補助",フラグ管理用!Z234&lt;15),"error",""))))</f>
        <v/>
      </c>
      <c r="BF234" s="211" t="str">
        <f t="shared" si="68"/>
        <v/>
      </c>
      <c r="BG234" s="211" t="str">
        <f>IF(C234="","",IF(AND(フラグ管理用!AJ234="事業終期_通常",OR(フラグ管理用!AA234&lt;18,フラグ管理用!AA234&gt;29)),"error",IF(AND(フラグ管理用!AJ234="事業終期_R3基金・R4",フラグ管理用!AA234&lt;18),"error","")))</f>
        <v/>
      </c>
      <c r="BH234" s="211" t="str">
        <f>IF(C234="","",IF(VLOOKUP(Z234,―!$X$2:$Y$31,2,FALSE)&lt;=VLOOKUP(AA234,―!$X$2:$Y$31,2,FALSE),"","error"))</f>
        <v/>
      </c>
      <c r="BI234" s="211" t="str">
        <f t="shared" si="69"/>
        <v/>
      </c>
      <c r="BJ234" s="211" t="str">
        <f t="shared" si="72"/>
        <v/>
      </c>
      <c r="BK234" s="211" t="str">
        <f t="shared" si="70"/>
        <v/>
      </c>
      <c r="BL234" s="211" t="str">
        <f>IF(C234="","",IF(AND(フラグ管理用!AK234="予算区分_地単_通常",フラグ管理用!AF234&gt;4),"error",IF(AND(フラグ管理用!AK234="予算区分_地単_協力金等",フラグ管理用!AF234&gt;9),"error",IF(AND(フラグ管理用!AK234="予算区分_補助",フラグ管理用!AF234&lt;9),"error",""))))</f>
        <v/>
      </c>
      <c r="BM234" s="241" t="str">
        <f>フラグ管理用!AO234</f>
        <v/>
      </c>
    </row>
    <row r="235" spans="1:65" x14ac:dyDescent="0.15">
      <c r="A235" s="84">
        <v>214</v>
      </c>
      <c r="B235" s="285"/>
      <c r="C235" s="61"/>
      <c r="D235" s="61"/>
      <c r="E235" s="62"/>
      <c r="F235" s="146" t="str">
        <f>IF(C235="補",VLOOKUP(E235,'事業名一覧 '!$A$3:$C$55,3,FALSE),"")</f>
        <v/>
      </c>
      <c r="G235" s="63"/>
      <c r="H235" s="154"/>
      <c r="I235" s="63"/>
      <c r="J235" s="63"/>
      <c r="K235" s="63"/>
      <c r="L235" s="62"/>
      <c r="M235" s="99" t="str">
        <f t="shared" si="55"/>
        <v/>
      </c>
      <c r="N235" s="99" t="str">
        <f t="shared" si="71"/>
        <v/>
      </c>
      <c r="O235" s="65"/>
      <c r="P235" s="65"/>
      <c r="Q235" s="65"/>
      <c r="R235" s="65"/>
      <c r="S235" s="65"/>
      <c r="T235" s="65"/>
      <c r="U235" s="62"/>
      <c r="V235" s="63"/>
      <c r="W235" s="63"/>
      <c r="X235" s="63"/>
      <c r="Y235" s="61"/>
      <c r="Z235" s="61"/>
      <c r="AA235" s="61"/>
      <c r="AB235" s="230"/>
      <c r="AC235" s="230"/>
      <c r="AD235" s="62"/>
      <c r="AE235" s="62"/>
      <c r="AF235" s="301"/>
      <c r="AG235" s="165"/>
      <c r="AH235" s="274"/>
      <c r="AI235" s="226"/>
      <c r="AJ235" s="293" t="str">
        <f t="shared" si="56"/>
        <v/>
      </c>
      <c r="AK235" s="297" t="str">
        <f>IF(C235="","",IF(AND(フラグ管理用!B235=2,O235&gt;0),"error",IF(AND(フラグ管理用!B235=1,SUM(P235:R235)&gt;0),"error","")))</f>
        <v/>
      </c>
      <c r="AL235" s="289" t="str">
        <f t="shared" si="57"/>
        <v/>
      </c>
      <c r="AM235" s="235" t="str">
        <f t="shared" si="58"/>
        <v/>
      </c>
      <c r="AN235" s="211" t="str">
        <f>IF(C235="","",IF(フラグ管理用!AP235=1,"",IF(AND(フラグ管理用!C235=1,フラグ管理用!G235=1),"",IF(AND(フラグ管理用!C235=2,フラグ管理用!D235=1,フラグ管理用!G235=1),"",IF(AND(フラグ管理用!C235=2,フラグ管理用!D235=2),"","error")))))</f>
        <v/>
      </c>
      <c r="AO235" s="240" t="str">
        <f t="shared" si="59"/>
        <v/>
      </c>
      <c r="AP235" s="240" t="str">
        <f t="shared" si="60"/>
        <v/>
      </c>
      <c r="AQ235" s="240" t="str">
        <f>IF(C235="","",IF(AND(フラグ管理用!B235=1,フラグ管理用!I235&gt;0),"",IF(AND(フラグ管理用!B235=2,フラグ管理用!I235&gt;14),"","error")))</f>
        <v/>
      </c>
      <c r="AR235" s="240" t="str">
        <f>IF(C235="","",IF(PRODUCT(フラグ管理用!H235:J235)=0,"error",""))</f>
        <v/>
      </c>
      <c r="AS235" s="240" t="str">
        <f t="shared" si="61"/>
        <v/>
      </c>
      <c r="AT235" s="240" t="str">
        <f>IF(C235="","",IF(AND(フラグ管理用!G235=1,フラグ管理用!K235=1),"",IF(AND(フラグ管理用!G235=2,フラグ管理用!K235&gt;1),"","error")))</f>
        <v/>
      </c>
      <c r="AU235" s="240" t="str">
        <f>IF(C235="","",IF(AND(フラグ管理用!K235=10,ISBLANK(L235)=FALSE),"",IF(AND(フラグ管理用!K235&lt;10,ISBLANK(L235)=TRUE),"","error")))</f>
        <v/>
      </c>
      <c r="AV235" s="211" t="str">
        <f t="shared" si="62"/>
        <v/>
      </c>
      <c r="AW235" s="211" t="str">
        <f t="shared" si="63"/>
        <v/>
      </c>
      <c r="AX235" s="211" t="str">
        <f>IF(C235="","",IF(AND(フラグ管理用!D235=2,フラグ管理用!G235=1),IF(Q235&lt;&gt;0,"error",""),""))</f>
        <v/>
      </c>
      <c r="AY235" s="211" t="str">
        <f>IF(C235="","",IF(フラグ管理用!G235=2,IF(OR(O235&lt;&gt;0,P235&lt;&gt;0,R235&lt;&gt;0),"error",""),""))</f>
        <v/>
      </c>
      <c r="AZ235" s="211" t="str">
        <f t="shared" si="64"/>
        <v/>
      </c>
      <c r="BA235" s="211" t="str">
        <f t="shared" si="65"/>
        <v/>
      </c>
      <c r="BB235" s="211" t="str">
        <f t="shared" si="66"/>
        <v/>
      </c>
      <c r="BC235" s="211" t="str">
        <f>IF(C235="","",IF(フラグ管理用!Y235=2,IF(AND(フラグ管理用!C235=2,フラグ管理用!V235=1),"","error"),""))</f>
        <v/>
      </c>
      <c r="BD235" s="211" t="str">
        <f t="shared" si="67"/>
        <v/>
      </c>
      <c r="BE235" s="211" t="str">
        <f>IF(C235="","",IF(フラグ管理用!Z235=30,"error",IF(AND(フラグ管理用!AI235="事業始期_通常",フラグ管理用!Z235&lt;18),"error",IF(AND(フラグ管理用!AI235="事業始期_補助",フラグ管理用!Z235&lt;15),"error",""))))</f>
        <v/>
      </c>
      <c r="BF235" s="211" t="str">
        <f t="shared" si="68"/>
        <v/>
      </c>
      <c r="BG235" s="211" t="str">
        <f>IF(C235="","",IF(AND(フラグ管理用!AJ235="事業終期_通常",OR(フラグ管理用!AA235&lt;18,フラグ管理用!AA235&gt;29)),"error",IF(AND(フラグ管理用!AJ235="事業終期_R3基金・R4",フラグ管理用!AA235&lt;18),"error","")))</f>
        <v/>
      </c>
      <c r="BH235" s="211" t="str">
        <f>IF(C235="","",IF(VLOOKUP(Z235,―!$X$2:$Y$31,2,FALSE)&lt;=VLOOKUP(AA235,―!$X$2:$Y$31,2,FALSE),"","error"))</f>
        <v/>
      </c>
      <c r="BI235" s="211" t="str">
        <f t="shared" si="69"/>
        <v/>
      </c>
      <c r="BJ235" s="211" t="str">
        <f t="shared" si="72"/>
        <v/>
      </c>
      <c r="BK235" s="211" t="str">
        <f t="shared" si="70"/>
        <v/>
      </c>
      <c r="BL235" s="211" t="str">
        <f>IF(C235="","",IF(AND(フラグ管理用!AK235="予算区分_地単_通常",フラグ管理用!AF235&gt;4),"error",IF(AND(フラグ管理用!AK235="予算区分_地単_協力金等",フラグ管理用!AF235&gt;9),"error",IF(AND(フラグ管理用!AK235="予算区分_補助",フラグ管理用!AF235&lt;9),"error",""))))</f>
        <v/>
      </c>
      <c r="BM235" s="241" t="str">
        <f>フラグ管理用!AO235</f>
        <v/>
      </c>
    </row>
    <row r="236" spans="1:65" x14ac:dyDescent="0.15">
      <c r="A236" s="84">
        <v>215</v>
      </c>
      <c r="B236" s="285"/>
      <c r="C236" s="61"/>
      <c r="D236" s="61"/>
      <c r="E236" s="62"/>
      <c r="F236" s="146" t="str">
        <f>IF(C236="補",VLOOKUP(E236,'事業名一覧 '!$A$3:$C$55,3,FALSE),"")</f>
        <v/>
      </c>
      <c r="G236" s="63"/>
      <c r="H236" s="154"/>
      <c r="I236" s="63"/>
      <c r="J236" s="63"/>
      <c r="K236" s="63"/>
      <c r="L236" s="62"/>
      <c r="M236" s="99" t="str">
        <f t="shared" si="55"/>
        <v/>
      </c>
      <c r="N236" s="99" t="str">
        <f t="shared" si="71"/>
        <v/>
      </c>
      <c r="O236" s="65"/>
      <c r="P236" s="65"/>
      <c r="Q236" s="65"/>
      <c r="R236" s="65"/>
      <c r="S236" s="65"/>
      <c r="T236" s="65"/>
      <c r="U236" s="62"/>
      <c r="V236" s="63"/>
      <c r="W236" s="63"/>
      <c r="X236" s="63"/>
      <c r="Y236" s="61"/>
      <c r="Z236" s="61"/>
      <c r="AA236" s="61"/>
      <c r="AB236" s="230"/>
      <c r="AC236" s="230"/>
      <c r="AD236" s="62"/>
      <c r="AE236" s="62"/>
      <c r="AF236" s="301"/>
      <c r="AG236" s="165"/>
      <c r="AH236" s="274"/>
      <c r="AI236" s="226"/>
      <c r="AJ236" s="293" t="str">
        <f t="shared" si="56"/>
        <v/>
      </c>
      <c r="AK236" s="297" t="str">
        <f>IF(C236="","",IF(AND(フラグ管理用!B236=2,O236&gt;0),"error",IF(AND(フラグ管理用!B236=1,SUM(P236:R236)&gt;0),"error","")))</f>
        <v/>
      </c>
      <c r="AL236" s="289" t="str">
        <f t="shared" si="57"/>
        <v/>
      </c>
      <c r="AM236" s="235" t="str">
        <f t="shared" si="58"/>
        <v/>
      </c>
      <c r="AN236" s="211" t="str">
        <f>IF(C236="","",IF(フラグ管理用!AP236=1,"",IF(AND(フラグ管理用!C236=1,フラグ管理用!G236=1),"",IF(AND(フラグ管理用!C236=2,フラグ管理用!D236=1,フラグ管理用!G236=1),"",IF(AND(フラグ管理用!C236=2,フラグ管理用!D236=2),"","error")))))</f>
        <v/>
      </c>
      <c r="AO236" s="240" t="str">
        <f t="shared" si="59"/>
        <v/>
      </c>
      <c r="AP236" s="240" t="str">
        <f t="shared" si="60"/>
        <v/>
      </c>
      <c r="AQ236" s="240" t="str">
        <f>IF(C236="","",IF(AND(フラグ管理用!B236=1,フラグ管理用!I236&gt;0),"",IF(AND(フラグ管理用!B236=2,フラグ管理用!I236&gt;14),"","error")))</f>
        <v/>
      </c>
      <c r="AR236" s="240" t="str">
        <f>IF(C236="","",IF(PRODUCT(フラグ管理用!H236:J236)=0,"error",""))</f>
        <v/>
      </c>
      <c r="AS236" s="240" t="str">
        <f t="shared" si="61"/>
        <v/>
      </c>
      <c r="AT236" s="240" t="str">
        <f>IF(C236="","",IF(AND(フラグ管理用!G236=1,フラグ管理用!K236=1),"",IF(AND(フラグ管理用!G236=2,フラグ管理用!K236&gt;1),"","error")))</f>
        <v/>
      </c>
      <c r="AU236" s="240" t="str">
        <f>IF(C236="","",IF(AND(フラグ管理用!K236=10,ISBLANK(L236)=FALSE),"",IF(AND(フラグ管理用!K236&lt;10,ISBLANK(L236)=TRUE),"","error")))</f>
        <v/>
      </c>
      <c r="AV236" s="211" t="str">
        <f t="shared" si="62"/>
        <v/>
      </c>
      <c r="AW236" s="211" t="str">
        <f t="shared" si="63"/>
        <v/>
      </c>
      <c r="AX236" s="211" t="str">
        <f>IF(C236="","",IF(AND(フラグ管理用!D236=2,フラグ管理用!G236=1),IF(Q236&lt;&gt;0,"error",""),""))</f>
        <v/>
      </c>
      <c r="AY236" s="211" t="str">
        <f>IF(C236="","",IF(フラグ管理用!G236=2,IF(OR(O236&lt;&gt;0,P236&lt;&gt;0,R236&lt;&gt;0),"error",""),""))</f>
        <v/>
      </c>
      <c r="AZ236" s="211" t="str">
        <f t="shared" si="64"/>
        <v/>
      </c>
      <c r="BA236" s="211" t="str">
        <f t="shared" si="65"/>
        <v/>
      </c>
      <c r="BB236" s="211" t="str">
        <f t="shared" si="66"/>
        <v/>
      </c>
      <c r="BC236" s="211" t="str">
        <f>IF(C236="","",IF(フラグ管理用!Y236=2,IF(AND(フラグ管理用!C236=2,フラグ管理用!V236=1),"","error"),""))</f>
        <v/>
      </c>
      <c r="BD236" s="211" t="str">
        <f t="shared" si="67"/>
        <v/>
      </c>
      <c r="BE236" s="211" t="str">
        <f>IF(C236="","",IF(フラグ管理用!Z236=30,"error",IF(AND(フラグ管理用!AI236="事業始期_通常",フラグ管理用!Z236&lt;18),"error",IF(AND(フラグ管理用!AI236="事業始期_補助",フラグ管理用!Z236&lt;15),"error",""))))</f>
        <v/>
      </c>
      <c r="BF236" s="211" t="str">
        <f t="shared" si="68"/>
        <v/>
      </c>
      <c r="BG236" s="211" t="str">
        <f>IF(C236="","",IF(AND(フラグ管理用!AJ236="事業終期_通常",OR(フラグ管理用!AA236&lt;18,フラグ管理用!AA236&gt;29)),"error",IF(AND(フラグ管理用!AJ236="事業終期_R3基金・R4",フラグ管理用!AA236&lt;18),"error","")))</f>
        <v/>
      </c>
      <c r="BH236" s="211" t="str">
        <f>IF(C236="","",IF(VLOOKUP(Z236,―!$X$2:$Y$31,2,FALSE)&lt;=VLOOKUP(AA236,―!$X$2:$Y$31,2,FALSE),"","error"))</f>
        <v/>
      </c>
      <c r="BI236" s="211" t="str">
        <f t="shared" si="69"/>
        <v/>
      </c>
      <c r="BJ236" s="211" t="str">
        <f t="shared" si="72"/>
        <v/>
      </c>
      <c r="BK236" s="211" t="str">
        <f t="shared" si="70"/>
        <v/>
      </c>
      <c r="BL236" s="211" t="str">
        <f>IF(C236="","",IF(AND(フラグ管理用!AK236="予算区分_地単_通常",フラグ管理用!AF236&gt;4),"error",IF(AND(フラグ管理用!AK236="予算区分_地単_協力金等",フラグ管理用!AF236&gt;9),"error",IF(AND(フラグ管理用!AK236="予算区分_補助",フラグ管理用!AF236&lt;9),"error",""))))</f>
        <v/>
      </c>
      <c r="BM236" s="241" t="str">
        <f>フラグ管理用!AO236</f>
        <v/>
      </c>
    </row>
    <row r="237" spans="1:65" x14ac:dyDescent="0.15">
      <c r="A237" s="84">
        <v>216</v>
      </c>
      <c r="B237" s="285"/>
      <c r="C237" s="61"/>
      <c r="D237" s="61"/>
      <c r="E237" s="62"/>
      <c r="F237" s="146" t="str">
        <f>IF(C237="補",VLOOKUP(E237,'事業名一覧 '!$A$3:$C$55,3,FALSE),"")</f>
        <v/>
      </c>
      <c r="G237" s="63"/>
      <c r="H237" s="154"/>
      <c r="I237" s="63"/>
      <c r="J237" s="63"/>
      <c r="K237" s="63"/>
      <c r="L237" s="62"/>
      <c r="M237" s="99" t="str">
        <f t="shared" si="55"/>
        <v/>
      </c>
      <c r="N237" s="99" t="str">
        <f t="shared" si="71"/>
        <v/>
      </c>
      <c r="O237" s="65"/>
      <c r="P237" s="65"/>
      <c r="Q237" s="65"/>
      <c r="R237" s="65"/>
      <c r="S237" s="65"/>
      <c r="T237" s="65"/>
      <c r="U237" s="62"/>
      <c r="V237" s="63"/>
      <c r="W237" s="63"/>
      <c r="X237" s="63"/>
      <c r="Y237" s="61"/>
      <c r="Z237" s="61"/>
      <c r="AA237" s="61"/>
      <c r="AB237" s="230"/>
      <c r="AC237" s="230"/>
      <c r="AD237" s="62"/>
      <c r="AE237" s="62"/>
      <c r="AF237" s="301"/>
      <c r="AG237" s="165"/>
      <c r="AH237" s="274"/>
      <c r="AI237" s="226"/>
      <c r="AJ237" s="293" t="str">
        <f t="shared" si="56"/>
        <v/>
      </c>
      <c r="AK237" s="297" t="str">
        <f>IF(C237="","",IF(AND(フラグ管理用!B237=2,O237&gt;0),"error",IF(AND(フラグ管理用!B237=1,SUM(P237:R237)&gt;0),"error","")))</f>
        <v/>
      </c>
      <c r="AL237" s="289" t="str">
        <f t="shared" si="57"/>
        <v/>
      </c>
      <c r="AM237" s="235" t="str">
        <f t="shared" si="58"/>
        <v/>
      </c>
      <c r="AN237" s="211" t="str">
        <f>IF(C237="","",IF(フラグ管理用!AP237=1,"",IF(AND(フラグ管理用!C237=1,フラグ管理用!G237=1),"",IF(AND(フラグ管理用!C237=2,フラグ管理用!D237=1,フラグ管理用!G237=1),"",IF(AND(フラグ管理用!C237=2,フラグ管理用!D237=2),"","error")))))</f>
        <v/>
      </c>
      <c r="AO237" s="240" t="str">
        <f t="shared" si="59"/>
        <v/>
      </c>
      <c r="AP237" s="240" t="str">
        <f t="shared" si="60"/>
        <v/>
      </c>
      <c r="AQ237" s="240" t="str">
        <f>IF(C237="","",IF(AND(フラグ管理用!B237=1,フラグ管理用!I237&gt;0),"",IF(AND(フラグ管理用!B237=2,フラグ管理用!I237&gt;14),"","error")))</f>
        <v/>
      </c>
      <c r="AR237" s="240" t="str">
        <f>IF(C237="","",IF(PRODUCT(フラグ管理用!H237:J237)=0,"error",""))</f>
        <v/>
      </c>
      <c r="AS237" s="240" t="str">
        <f t="shared" si="61"/>
        <v/>
      </c>
      <c r="AT237" s="240" t="str">
        <f>IF(C237="","",IF(AND(フラグ管理用!G237=1,フラグ管理用!K237=1),"",IF(AND(フラグ管理用!G237=2,フラグ管理用!K237&gt;1),"","error")))</f>
        <v/>
      </c>
      <c r="AU237" s="240" t="str">
        <f>IF(C237="","",IF(AND(フラグ管理用!K237=10,ISBLANK(L237)=FALSE),"",IF(AND(フラグ管理用!K237&lt;10,ISBLANK(L237)=TRUE),"","error")))</f>
        <v/>
      </c>
      <c r="AV237" s="211" t="str">
        <f t="shared" si="62"/>
        <v/>
      </c>
      <c r="AW237" s="211" t="str">
        <f t="shared" si="63"/>
        <v/>
      </c>
      <c r="AX237" s="211" t="str">
        <f>IF(C237="","",IF(AND(フラグ管理用!D237=2,フラグ管理用!G237=1),IF(Q237&lt;&gt;0,"error",""),""))</f>
        <v/>
      </c>
      <c r="AY237" s="211" t="str">
        <f>IF(C237="","",IF(フラグ管理用!G237=2,IF(OR(O237&lt;&gt;0,P237&lt;&gt;0,R237&lt;&gt;0),"error",""),""))</f>
        <v/>
      </c>
      <c r="AZ237" s="211" t="str">
        <f t="shared" si="64"/>
        <v/>
      </c>
      <c r="BA237" s="211" t="str">
        <f t="shared" si="65"/>
        <v/>
      </c>
      <c r="BB237" s="211" t="str">
        <f t="shared" si="66"/>
        <v/>
      </c>
      <c r="BC237" s="211" t="str">
        <f>IF(C237="","",IF(フラグ管理用!Y237=2,IF(AND(フラグ管理用!C237=2,フラグ管理用!V237=1),"","error"),""))</f>
        <v/>
      </c>
      <c r="BD237" s="211" t="str">
        <f t="shared" si="67"/>
        <v/>
      </c>
      <c r="BE237" s="211" t="str">
        <f>IF(C237="","",IF(フラグ管理用!Z237=30,"error",IF(AND(フラグ管理用!AI237="事業始期_通常",フラグ管理用!Z237&lt;18),"error",IF(AND(フラグ管理用!AI237="事業始期_補助",フラグ管理用!Z237&lt;15),"error",""))))</f>
        <v/>
      </c>
      <c r="BF237" s="211" t="str">
        <f t="shared" si="68"/>
        <v/>
      </c>
      <c r="BG237" s="211" t="str">
        <f>IF(C237="","",IF(AND(フラグ管理用!AJ237="事業終期_通常",OR(フラグ管理用!AA237&lt;18,フラグ管理用!AA237&gt;29)),"error",IF(AND(フラグ管理用!AJ237="事業終期_R3基金・R4",フラグ管理用!AA237&lt;18),"error","")))</f>
        <v/>
      </c>
      <c r="BH237" s="211" t="str">
        <f>IF(C237="","",IF(VLOOKUP(Z237,―!$X$2:$Y$31,2,FALSE)&lt;=VLOOKUP(AA237,―!$X$2:$Y$31,2,FALSE),"","error"))</f>
        <v/>
      </c>
      <c r="BI237" s="211" t="str">
        <f t="shared" si="69"/>
        <v/>
      </c>
      <c r="BJ237" s="211" t="str">
        <f t="shared" si="72"/>
        <v/>
      </c>
      <c r="BK237" s="211" t="str">
        <f t="shared" si="70"/>
        <v/>
      </c>
      <c r="BL237" s="211" t="str">
        <f>IF(C237="","",IF(AND(フラグ管理用!AK237="予算区分_地単_通常",フラグ管理用!AF237&gt;4),"error",IF(AND(フラグ管理用!AK237="予算区分_地単_協力金等",フラグ管理用!AF237&gt;9),"error",IF(AND(フラグ管理用!AK237="予算区分_補助",フラグ管理用!AF237&lt;9),"error",""))))</f>
        <v/>
      </c>
      <c r="BM237" s="241" t="str">
        <f>フラグ管理用!AO237</f>
        <v/>
      </c>
    </row>
    <row r="238" spans="1:65" x14ac:dyDescent="0.15">
      <c r="A238" s="84">
        <v>217</v>
      </c>
      <c r="B238" s="285"/>
      <c r="C238" s="61"/>
      <c r="D238" s="61"/>
      <c r="E238" s="62"/>
      <c r="F238" s="146" t="str">
        <f>IF(C238="補",VLOOKUP(E238,'事業名一覧 '!$A$3:$C$55,3,FALSE),"")</f>
        <v/>
      </c>
      <c r="G238" s="63"/>
      <c r="H238" s="154"/>
      <c r="I238" s="63"/>
      <c r="J238" s="63"/>
      <c r="K238" s="63"/>
      <c r="L238" s="62"/>
      <c r="M238" s="99" t="str">
        <f t="shared" si="55"/>
        <v/>
      </c>
      <c r="N238" s="99" t="str">
        <f t="shared" si="71"/>
        <v/>
      </c>
      <c r="O238" s="65"/>
      <c r="P238" s="65"/>
      <c r="Q238" s="65"/>
      <c r="R238" s="65"/>
      <c r="S238" s="65"/>
      <c r="T238" s="65"/>
      <c r="U238" s="62"/>
      <c r="V238" s="63"/>
      <c r="W238" s="63"/>
      <c r="X238" s="63"/>
      <c r="Y238" s="61"/>
      <c r="Z238" s="61"/>
      <c r="AA238" s="61"/>
      <c r="AB238" s="230"/>
      <c r="AC238" s="230"/>
      <c r="AD238" s="62"/>
      <c r="AE238" s="62"/>
      <c r="AF238" s="301"/>
      <c r="AG238" s="165"/>
      <c r="AH238" s="274"/>
      <c r="AI238" s="226"/>
      <c r="AJ238" s="293" t="str">
        <f t="shared" si="56"/>
        <v/>
      </c>
      <c r="AK238" s="297" t="str">
        <f>IF(C238="","",IF(AND(フラグ管理用!B238=2,O238&gt;0),"error",IF(AND(フラグ管理用!B238=1,SUM(P238:R238)&gt;0),"error","")))</f>
        <v/>
      </c>
      <c r="AL238" s="289" t="str">
        <f t="shared" si="57"/>
        <v/>
      </c>
      <c r="AM238" s="235" t="str">
        <f t="shared" si="58"/>
        <v/>
      </c>
      <c r="AN238" s="211" t="str">
        <f>IF(C238="","",IF(フラグ管理用!AP238=1,"",IF(AND(フラグ管理用!C238=1,フラグ管理用!G238=1),"",IF(AND(フラグ管理用!C238=2,フラグ管理用!D238=1,フラグ管理用!G238=1),"",IF(AND(フラグ管理用!C238=2,フラグ管理用!D238=2),"","error")))))</f>
        <v/>
      </c>
      <c r="AO238" s="240" t="str">
        <f t="shared" si="59"/>
        <v/>
      </c>
      <c r="AP238" s="240" t="str">
        <f t="shared" si="60"/>
        <v/>
      </c>
      <c r="AQ238" s="240" t="str">
        <f>IF(C238="","",IF(AND(フラグ管理用!B238=1,フラグ管理用!I238&gt;0),"",IF(AND(フラグ管理用!B238=2,フラグ管理用!I238&gt;14),"","error")))</f>
        <v/>
      </c>
      <c r="AR238" s="240" t="str">
        <f>IF(C238="","",IF(PRODUCT(フラグ管理用!H238:J238)=0,"error",""))</f>
        <v/>
      </c>
      <c r="AS238" s="240" t="str">
        <f t="shared" si="61"/>
        <v/>
      </c>
      <c r="AT238" s="240" t="str">
        <f>IF(C238="","",IF(AND(フラグ管理用!G238=1,フラグ管理用!K238=1),"",IF(AND(フラグ管理用!G238=2,フラグ管理用!K238&gt;1),"","error")))</f>
        <v/>
      </c>
      <c r="AU238" s="240" t="str">
        <f>IF(C238="","",IF(AND(フラグ管理用!K238=10,ISBLANK(L238)=FALSE),"",IF(AND(フラグ管理用!K238&lt;10,ISBLANK(L238)=TRUE),"","error")))</f>
        <v/>
      </c>
      <c r="AV238" s="211" t="str">
        <f t="shared" si="62"/>
        <v/>
      </c>
      <c r="AW238" s="211" t="str">
        <f t="shared" si="63"/>
        <v/>
      </c>
      <c r="AX238" s="211" t="str">
        <f>IF(C238="","",IF(AND(フラグ管理用!D238=2,フラグ管理用!G238=1),IF(Q238&lt;&gt;0,"error",""),""))</f>
        <v/>
      </c>
      <c r="AY238" s="211" t="str">
        <f>IF(C238="","",IF(フラグ管理用!G238=2,IF(OR(O238&lt;&gt;0,P238&lt;&gt;0,R238&lt;&gt;0),"error",""),""))</f>
        <v/>
      </c>
      <c r="AZ238" s="211" t="str">
        <f t="shared" si="64"/>
        <v/>
      </c>
      <c r="BA238" s="211" t="str">
        <f t="shared" si="65"/>
        <v/>
      </c>
      <c r="BB238" s="211" t="str">
        <f t="shared" si="66"/>
        <v/>
      </c>
      <c r="BC238" s="211" t="str">
        <f>IF(C238="","",IF(フラグ管理用!Y238=2,IF(AND(フラグ管理用!C238=2,フラグ管理用!V238=1),"","error"),""))</f>
        <v/>
      </c>
      <c r="BD238" s="211" t="str">
        <f t="shared" si="67"/>
        <v/>
      </c>
      <c r="BE238" s="211" t="str">
        <f>IF(C238="","",IF(フラグ管理用!Z238=30,"error",IF(AND(フラグ管理用!AI238="事業始期_通常",フラグ管理用!Z238&lt;18),"error",IF(AND(フラグ管理用!AI238="事業始期_補助",フラグ管理用!Z238&lt;15),"error",""))))</f>
        <v/>
      </c>
      <c r="BF238" s="211" t="str">
        <f t="shared" si="68"/>
        <v/>
      </c>
      <c r="BG238" s="211" t="str">
        <f>IF(C238="","",IF(AND(フラグ管理用!AJ238="事業終期_通常",OR(フラグ管理用!AA238&lt;18,フラグ管理用!AA238&gt;29)),"error",IF(AND(フラグ管理用!AJ238="事業終期_R3基金・R4",フラグ管理用!AA238&lt;18),"error","")))</f>
        <v/>
      </c>
      <c r="BH238" s="211" t="str">
        <f>IF(C238="","",IF(VLOOKUP(Z238,―!$X$2:$Y$31,2,FALSE)&lt;=VLOOKUP(AA238,―!$X$2:$Y$31,2,FALSE),"","error"))</f>
        <v/>
      </c>
      <c r="BI238" s="211" t="str">
        <f t="shared" si="69"/>
        <v/>
      </c>
      <c r="BJ238" s="211" t="str">
        <f t="shared" si="72"/>
        <v/>
      </c>
      <c r="BK238" s="211" t="str">
        <f t="shared" si="70"/>
        <v/>
      </c>
      <c r="BL238" s="211" t="str">
        <f>IF(C238="","",IF(AND(フラグ管理用!AK238="予算区分_地単_通常",フラグ管理用!AF238&gt;4),"error",IF(AND(フラグ管理用!AK238="予算区分_地単_協力金等",フラグ管理用!AF238&gt;9),"error",IF(AND(フラグ管理用!AK238="予算区分_補助",フラグ管理用!AF238&lt;9),"error",""))))</f>
        <v/>
      </c>
      <c r="BM238" s="241" t="str">
        <f>フラグ管理用!AO238</f>
        <v/>
      </c>
    </row>
    <row r="239" spans="1:65" x14ac:dyDescent="0.15">
      <c r="A239" s="84">
        <v>218</v>
      </c>
      <c r="B239" s="285"/>
      <c r="C239" s="61"/>
      <c r="D239" s="61"/>
      <c r="E239" s="62"/>
      <c r="F239" s="146" t="str">
        <f>IF(C239="補",VLOOKUP(E239,'事業名一覧 '!$A$3:$C$55,3,FALSE),"")</f>
        <v/>
      </c>
      <c r="G239" s="63"/>
      <c r="H239" s="154"/>
      <c r="I239" s="63"/>
      <c r="J239" s="63"/>
      <c r="K239" s="63"/>
      <c r="L239" s="62"/>
      <c r="M239" s="99" t="str">
        <f t="shared" si="55"/>
        <v/>
      </c>
      <c r="N239" s="99" t="str">
        <f t="shared" si="71"/>
        <v/>
      </c>
      <c r="O239" s="65"/>
      <c r="P239" s="65"/>
      <c r="Q239" s="65"/>
      <c r="R239" s="65"/>
      <c r="S239" s="65"/>
      <c r="T239" s="65"/>
      <c r="U239" s="62"/>
      <c r="V239" s="63"/>
      <c r="W239" s="63"/>
      <c r="X239" s="63"/>
      <c r="Y239" s="61"/>
      <c r="Z239" s="61"/>
      <c r="AA239" s="61"/>
      <c r="AB239" s="230"/>
      <c r="AC239" s="230"/>
      <c r="AD239" s="62"/>
      <c r="AE239" s="62"/>
      <c r="AF239" s="301"/>
      <c r="AG239" s="165"/>
      <c r="AH239" s="274"/>
      <c r="AI239" s="226"/>
      <c r="AJ239" s="293" t="str">
        <f t="shared" si="56"/>
        <v/>
      </c>
      <c r="AK239" s="297" t="str">
        <f>IF(C239="","",IF(AND(フラグ管理用!B239=2,O239&gt;0),"error",IF(AND(フラグ管理用!B239=1,SUM(P239:R239)&gt;0),"error","")))</f>
        <v/>
      </c>
      <c r="AL239" s="289" t="str">
        <f t="shared" si="57"/>
        <v/>
      </c>
      <c r="AM239" s="235" t="str">
        <f t="shared" si="58"/>
        <v/>
      </c>
      <c r="AN239" s="211" t="str">
        <f>IF(C239="","",IF(フラグ管理用!AP239=1,"",IF(AND(フラグ管理用!C239=1,フラグ管理用!G239=1),"",IF(AND(フラグ管理用!C239=2,フラグ管理用!D239=1,フラグ管理用!G239=1),"",IF(AND(フラグ管理用!C239=2,フラグ管理用!D239=2),"","error")))))</f>
        <v/>
      </c>
      <c r="AO239" s="240" t="str">
        <f t="shared" si="59"/>
        <v/>
      </c>
      <c r="AP239" s="240" t="str">
        <f t="shared" si="60"/>
        <v/>
      </c>
      <c r="AQ239" s="240" t="str">
        <f>IF(C239="","",IF(AND(フラグ管理用!B239=1,フラグ管理用!I239&gt;0),"",IF(AND(フラグ管理用!B239=2,フラグ管理用!I239&gt;14),"","error")))</f>
        <v/>
      </c>
      <c r="AR239" s="240" t="str">
        <f>IF(C239="","",IF(PRODUCT(フラグ管理用!H239:J239)=0,"error",""))</f>
        <v/>
      </c>
      <c r="AS239" s="240" t="str">
        <f t="shared" si="61"/>
        <v/>
      </c>
      <c r="AT239" s="240" t="str">
        <f>IF(C239="","",IF(AND(フラグ管理用!G239=1,フラグ管理用!K239=1),"",IF(AND(フラグ管理用!G239=2,フラグ管理用!K239&gt;1),"","error")))</f>
        <v/>
      </c>
      <c r="AU239" s="240" t="str">
        <f>IF(C239="","",IF(AND(フラグ管理用!K239=10,ISBLANK(L239)=FALSE),"",IF(AND(フラグ管理用!K239&lt;10,ISBLANK(L239)=TRUE),"","error")))</f>
        <v/>
      </c>
      <c r="AV239" s="211" t="str">
        <f t="shared" si="62"/>
        <v/>
      </c>
      <c r="AW239" s="211" t="str">
        <f t="shared" si="63"/>
        <v/>
      </c>
      <c r="AX239" s="211" t="str">
        <f>IF(C239="","",IF(AND(フラグ管理用!D239=2,フラグ管理用!G239=1),IF(Q239&lt;&gt;0,"error",""),""))</f>
        <v/>
      </c>
      <c r="AY239" s="211" t="str">
        <f>IF(C239="","",IF(フラグ管理用!G239=2,IF(OR(O239&lt;&gt;0,P239&lt;&gt;0,R239&lt;&gt;0),"error",""),""))</f>
        <v/>
      </c>
      <c r="AZ239" s="211" t="str">
        <f t="shared" si="64"/>
        <v/>
      </c>
      <c r="BA239" s="211" t="str">
        <f t="shared" si="65"/>
        <v/>
      </c>
      <c r="BB239" s="211" t="str">
        <f t="shared" si="66"/>
        <v/>
      </c>
      <c r="BC239" s="211" t="str">
        <f>IF(C239="","",IF(フラグ管理用!Y239=2,IF(AND(フラグ管理用!C239=2,フラグ管理用!V239=1),"","error"),""))</f>
        <v/>
      </c>
      <c r="BD239" s="211" t="str">
        <f t="shared" si="67"/>
        <v/>
      </c>
      <c r="BE239" s="211" t="str">
        <f>IF(C239="","",IF(フラグ管理用!Z239=30,"error",IF(AND(フラグ管理用!AI239="事業始期_通常",フラグ管理用!Z239&lt;18),"error",IF(AND(フラグ管理用!AI239="事業始期_補助",フラグ管理用!Z239&lt;15),"error",""))))</f>
        <v/>
      </c>
      <c r="BF239" s="211" t="str">
        <f t="shared" si="68"/>
        <v/>
      </c>
      <c r="BG239" s="211" t="str">
        <f>IF(C239="","",IF(AND(フラグ管理用!AJ239="事業終期_通常",OR(フラグ管理用!AA239&lt;18,フラグ管理用!AA239&gt;29)),"error",IF(AND(フラグ管理用!AJ239="事業終期_R3基金・R4",フラグ管理用!AA239&lt;18),"error","")))</f>
        <v/>
      </c>
      <c r="BH239" s="211" t="str">
        <f>IF(C239="","",IF(VLOOKUP(Z239,―!$X$2:$Y$31,2,FALSE)&lt;=VLOOKUP(AA239,―!$X$2:$Y$31,2,FALSE),"","error"))</f>
        <v/>
      </c>
      <c r="BI239" s="211" t="str">
        <f t="shared" si="69"/>
        <v/>
      </c>
      <c r="BJ239" s="211" t="str">
        <f t="shared" si="72"/>
        <v/>
      </c>
      <c r="BK239" s="211" t="str">
        <f t="shared" si="70"/>
        <v/>
      </c>
      <c r="BL239" s="211" t="str">
        <f>IF(C239="","",IF(AND(フラグ管理用!AK239="予算区分_地単_通常",フラグ管理用!AF239&gt;4),"error",IF(AND(フラグ管理用!AK239="予算区分_地単_協力金等",フラグ管理用!AF239&gt;9),"error",IF(AND(フラグ管理用!AK239="予算区分_補助",フラグ管理用!AF239&lt;9),"error",""))))</f>
        <v/>
      </c>
      <c r="BM239" s="241" t="str">
        <f>フラグ管理用!AO239</f>
        <v/>
      </c>
    </row>
    <row r="240" spans="1:65" x14ac:dyDescent="0.15">
      <c r="A240" s="84">
        <v>219</v>
      </c>
      <c r="B240" s="285"/>
      <c r="C240" s="61"/>
      <c r="D240" s="61"/>
      <c r="E240" s="62"/>
      <c r="F240" s="146" t="str">
        <f>IF(C240="補",VLOOKUP(E240,'事業名一覧 '!$A$3:$C$55,3,FALSE),"")</f>
        <v/>
      </c>
      <c r="G240" s="63"/>
      <c r="H240" s="154"/>
      <c r="I240" s="63"/>
      <c r="J240" s="63"/>
      <c r="K240" s="63"/>
      <c r="L240" s="62"/>
      <c r="M240" s="99" t="str">
        <f t="shared" si="55"/>
        <v/>
      </c>
      <c r="N240" s="99" t="str">
        <f t="shared" si="71"/>
        <v/>
      </c>
      <c r="O240" s="65"/>
      <c r="P240" s="65"/>
      <c r="Q240" s="65"/>
      <c r="R240" s="65"/>
      <c r="S240" s="65"/>
      <c r="T240" s="65"/>
      <c r="U240" s="62"/>
      <c r="V240" s="63"/>
      <c r="W240" s="63"/>
      <c r="X240" s="63"/>
      <c r="Y240" s="61"/>
      <c r="Z240" s="61"/>
      <c r="AA240" s="61"/>
      <c r="AB240" s="230"/>
      <c r="AC240" s="230"/>
      <c r="AD240" s="62"/>
      <c r="AE240" s="62"/>
      <c r="AF240" s="301"/>
      <c r="AG240" s="165"/>
      <c r="AH240" s="274"/>
      <c r="AI240" s="226"/>
      <c r="AJ240" s="293" t="str">
        <f t="shared" si="56"/>
        <v/>
      </c>
      <c r="AK240" s="297" t="str">
        <f>IF(C240="","",IF(AND(フラグ管理用!B240=2,O240&gt;0),"error",IF(AND(フラグ管理用!B240=1,SUM(P240:R240)&gt;0),"error","")))</f>
        <v/>
      </c>
      <c r="AL240" s="289" t="str">
        <f t="shared" si="57"/>
        <v/>
      </c>
      <c r="AM240" s="235" t="str">
        <f t="shared" si="58"/>
        <v/>
      </c>
      <c r="AN240" s="211" t="str">
        <f>IF(C240="","",IF(フラグ管理用!AP240=1,"",IF(AND(フラグ管理用!C240=1,フラグ管理用!G240=1),"",IF(AND(フラグ管理用!C240=2,フラグ管理用!D240=1,フラグ管理用!G240=1),"",IF(AND(フラグ管理用!C240=2,フラグ管理用!D240=2),"","error")))))</f>
        <v/>
      </c>
      <c r="AO240" s="240" t="str">
        <f t="shared" si="59"/>
        <v/>
      </c>
      <c r="AP240" s="240" t="str">
        <f t="shared" si="60"/>
        <v/>
      </c>
      <c r="AQ240" s="240" t="str">
        <f>IF(C240="","",IF(AND(フラグ管理用!B240=1,フラグ管理用!I240&gt;0),"",IF(AND(フラグ管理用!B240=2,フラグ管理用!I240&gt;14),"","error")))</f>
        <v/>
      </c>
      <c r="AR240" s="240" t="str">
        <f>IF(C240="","",IF(PRODUCT(フラグ管理用!H240:J240)=0,"error",""))</f>
        <v/>
      </c>
      <c r="AS240" s="240" t="str">
        <f t="shared" si="61"/>
        <v/>
      </c>
      <c r="AT240" s="240" t="str">
        <f>IF(C240="","",IF(AND(フラグ管理用!G240=1,フラグ管理用!K240=1),"",IF(AND(フラグ管理用!G240=2,フラグ管理用!K240&gt;1),"","error")))</f>
        <v/>
      </c>
      <c r="AU240" s="240" t="str">
        <f>IF(C240="","",IF(AND(フラグ管理用!K240=10,ISBLANK(L240)=FALSE),"",IF(AND(フラグ管理用!K240&lt;10,ISBLANK(L240)=TRUE),"","error")))</f>
        <v/>
      </c>
      <c r="AV240" s="211" t="str">
        <f t="shared" si="62"/>
        <v/>
      </c>
      <c r="AW240" s="211" t="str">
        <f t="shared" si="63"/>
        <v/>
      </c>
      <c r="AX240" s="211" t="str">
        <f>IF(C240="","",IF(AND(フラグ管理用!D240=2,フラグ管理用!G240=1),IF(Q240&lt;&gt;0,"error",""),""))</f>
        <v/>
      </c>
      <c r="AY240" s="211" t="str">
        <f>IF(C240="","",IF(フラグ管理用!G240=2,IF(OR(O240&lt;&gt;0,P240&lt;&gt;0,R240&lt;&gt;0),"error",""),""))</f>
        <v/>
      </c>
      <c r="AZ240" s="211" t="str">
        <f t="shared" si="64"/>
        <v/>
      </c>
      <c r="BA240" s="211" t="str">
        <f t="shared" si="65"/>
        <v/>
      </c>
      <c r="BB240" s="211" t="str">
        <f t="shared" si="66"/>
        <v/>
      </c>
      <c r="BC240" s="211" t="str">
        <f>IF(C240="","",IF(フラグ管理用!Y240=2,IF(AND(フラグ管理用!C240=2,フラグ管理用!V240=1),"","error"),""))</f>
        <v/>
      </c>
      <c r="BD240" s="211" t="str">
        <f t="shared" si="67"/>
        <v/>
      </c>
      <c r="BE240" s="211" t="str">
        <f>IF(C240="","",IF(フラグ管理用!Z240=30,"error",IF(AND(フラグ管理用!AI240="事業始期_通常",フラグ管理用!Z240&lt;18),"error",IF(AND(フラグ管理用!AI240="事業始期_補助",フラグ管理用!Z240&lt;15),"error",""))))</f>
        <v/>
      </c>
      <c r="BF240" s="211" t="str">
        <f t="shared" si="68"/>
        <v/>
      </c>
      <c r="BG240" s="211" t="str">
        <f>IF(C240="","",IF(AND(フラグ管理用!AJ240="事業終期_通常",OR(フラグ管理用!AA240&lt;18,フラグ管理用!AA240&gt;29)),"error",IF(AND(フラグ管理用!AJ240="事業終期_R3基金・R4",フラグ管理用!AA240&lt;18),"error","")))</f>
        <v/>
      </c>
      <c r="BH240" s="211" t="str">
        <f>IF(C240="","",IF(VLOOKUP(Z240,―!$X$2:$Y$31,2,FALSE)&lt;=VLOOKUP(AA240,―!$X$2:$Y$31,2,FALSE),"","error"))</f>
        <v/>
      </c>
      <c r="BI240" s="211" t="str">
        <f t="shared" si="69"/>
        <v/>
      </c>
      <c r="BJ240" s="211" t="str">
        <f t="shared" si="72"/>
        <v/>
      </c>
      <c r="BK240" s="211" t="str">
        <f t="shared" si="70"/>
        <v/>
      </c>
      <c r="BL240" s="211" t="str">
        <f>IF(C240="","",IF(AND(フラグ管理用!AK240="予算区分_地単_通常",フラグ管理用!AF240&gt;4),"error",IF(AND(フラグ管理用!AK240="予算区分_地単_協力金等",フラグ管理用!AF240&gt;9),"error",IF(AND(フラグ管理用!AK240="予算区分_補助",フラグ管理用!AF240&lt;9),"error",""))))</f>
        <v/>
      </c>
      <c r="BM240" s="241" t="str">
        <f>フラグ管理用!AO240</f>
        <v/>
      </c>
    </row>
    <row r="241" spans="1:65" x14ac:dyDescent="0.15">
      <c r="A241" s="84">
        <v>220</v>
      </c>
      <c r="B241" s="285"/>
      <c r="C241" s="61"/>
      <c r="D241" s="61"/>
      <c r="E241" s="62"/>
      <c r="F241" s="146" t="str">
        <f>IF(C241="補",VLOOKUP(E241,'事業名一覧 '!$A$3:$C$55,3,FALSE),"")</f>
        <v/>
      </c>
      <c r="G241" s="63"/>
      <c r="H241" s="154"/>
      <c r="I241" s="63"/>
      <c r="J241" s="63"/>
      <c r="K241" s="63"/>
      <c r="L241" s="62"/>
      <c r="M241" s="99" t="str">
        <f t="shared" si="55"/>
        <v/>
      </c>
      <c r="N241" s="99" t="str">
        <f t="shared" si="71"/>
        <v/>
      </c>
      <c r="O241" s="65"/>
      <c r="P241" s="65"/>
      <c r="Q241" s="65"/>
      <c r="R241" s="65"/>
      <c r="S241" s="65"/>
      <c r="T241" s="65"/>
      <c r="U241" s="62"/>
      <c r="V241" s="63"/>
      <c r="W241" s="63"/>
      <c r="X241" s="63"/>
      <c r="Y241" s="61"/>
      <c r="Z241" s="61"/>
      <c r="AA241" s="61"/>
      <c r="AB241" s="230"/>
      <c r="AC241" s="230"/>
      <c r="AD241" s="62"/>
      <c r="AE241" s="62"/>
      <c r="AF241" s="301"/>
      <c r="AG241" s="165"/>
      <c r="AH241" s="274"/>
      <c r="AI241" s="226"/>
      <c r="AJ241" s="293" t="str">
        <f t="shared" si="56"/>
        <v/>
      </c>
      <c r="AK241" s="297" t="str">
        <f>IF(C241="","",IF(AND(フラグ管理用!B241=2,O241&gt;0),"error",IF(AND(フラグ管理用!B241=1,SUM(P241:R241)&gt;0),"error","")))</f>
        <v/>
      </c>
      <c r="AL241" s="289" t="str">
        <f t="shared" si="57"/>
        <v/>
      </c>
      <c r="AM241" s="235" t="str">
        <f t="shared" si="58"/>
        <v/>
      </c>
      <c r="AN241" s="211" t="str">
        <f>IF(C241="","",IF(フラグ管理用!AP241=1,"",IF(AND(フラグ管理用!C241=1,フラグ管理用!G241=1),"",IF(AND(フラグ管理用!C241=2,フラグ管理用!D241=1,フラグ管理用!G241=1),"",IF(AND(フラグ管理用!C241=2,フラグ管理用!D241=2),"","error")))))</f>
        <v/>
      </c>
      <c r="AO241" s="240" t="str">
        <f t="shared" si="59"/>
        <v/>
      </c>
      <c r="AP241" s="240" t="str">
        <f t="shared" si="60"/>
        <v/>
      </c>
      <c r="AQ241" s="240" t="str">
        <f>IF(C241="","",IF(AND(フラグ管理用!B241=1,フラグ管理用!I241&gt;0),"",IF(AND(フラグ管理用!B241=2,フラグ管理用!I241&gt;14),"","error")))</f>
        <v/>
      </c>
      <c r="AR241" s="240" t="str">
        <f>IF(C241="","",IF(PRODUCT(フラグ管理用!H241:J241)=0,"error",""))</f>
        <v/>
      </c>
      <c r="AS241" s="240" t="str">
        <f t="shared" si="61"/>
        <v/>
      </c>
      <c r="AT241" s="240" t="str">
        <f>IF(C241="","",IF(AND(フラグ管理用!G241=1,フラグ管理用!K241=1),"",IF(AND(フラグ管理用!G241=2,フラグ管理用!K241&gt;1),"","error")))</f>
        <v/>
      </c>
      <c r="AU241" s="240" t="str">
        <f>IF(C241="","",IF(AND(フラグ管理用!K241=10,ISBLANK(L241)=FALSE),"",IF(AND(フラグ管理用!K241&lt;10,ISBLANK(L241)=TRUE),"","error")))</f>
        <v/>
      </c>
      <c r="AV241" s="211" t="str">
        <f t="shared" si="62"/>
        <v/>
      </c>
      <c r="AW241" s="211" t="str">
        <f t="shared" si="63"/>
        <v/>
      </c>
      <c r="AX241" s="211" t="str">
        <f>IF(C241="","",IF(AND(フラグ管理用!D241=2,フラグ管理用!G241=1),IF(Q241&lt;&gt;0,"error",""),""))</f>
        <v/>
      </c>
      <c r="AY241" s="211" t="str">
        <f>IF(C241="","",IF(フラグ管理用!G241=2,IF(OR(O241&lt;&gt;0,P241&lt;&gt;0,R241&lt;&gt;0),"error",""),""))</f>
        <v/>
      </c>
      <c r="AZ241" s="211" t="str">
        <f t="shared" si="64"/>
        <v/>
      </c>
      <c r="BA241" s="211" t="str">
        <f t="shared" si="65"/>
        <v/>
      </c>
      <c r="BB241" s="211" t="str">
        <f t="shared" si="66"/>
        <v/>
      </c>
      <c r="BC241" s="211" t="str">
        <f>IF(C241="","",IF(フラグ管理用!Y241=2,IF(AND(フラグ管理用!C241=2,フラグ管理用!V241=1),"","error"),""))</f>
        <v/>
      </c>
      <c r="BD241" s="211" t="str">
        <f t="shared" si="67"/>
        <v/>
      </c>
      <c r="BE241" s="211" t="str">
        <f>IF(C241="","",IF(フラグ管理用!Z241=30,"error",IF(AND(フラグ管理用!AI241="事業始期_通常",フラグ管理用!Z241&lt;18),"error",IF(AND(フラグ管理用!AI241="事業始期_補助",フラグ管理用!Z241&lt;15),"error",""))))</f>
        <v/>
      </c>
      <c r="BF241" s="211" t="str">
        <f t="shared" si="68"/>
        <v/>
      </c>
      <c r="BG241" s="211" t="str">
        <f>IF(C241="","",IF(AND(フラグ管理用!AJ241="事業終期_通常",OR(フラグ管理用!AA241&lt;18,フラグ管理用!AA241&gt;29)),"error",IF(AND(フラグ管理用!AJ241="事業終期_R3基金・R4",フラグ管理用!AA241&lt;18),"error","")))</f>
        <v/>
      </c>
      <c r="BH241" s="211" t="str">
        <f>IF(C241="","",IF(VLOOKUP(Z241,―!$X$2:$Y$31,2,FALSE)&lt;=VLOOKUP(AA241,―!$X$2:$Y$31,2,FALSE),"","error"))</f>
        <v/>
      </c>
      <c r="BI241" s="211" t="str">
        <f t="shared" si="69"/>
        <v/>
      </c>
      <c r="BJ241" s="211" t="str">
        <f t="shared" si="72"/>
        <v/>
      </c>
      <c r="BK241" s="211" t="str">
        <f t="shared" si="70"/>
        <v/>
      </c>
      <c r="BL241" s="211" t="str">
        <f>IF(C241="","",IF(AND(フラグ管理用!AK241="予算区分_地単_通常",フラグ管理用!AF241&gt;4),"error",IF(AND(フラグ管理用!AK241="予算区分_地単_協力金等",フラグ管理用!AF241&gt;9),"error",IF(AND(フラグ管理用!AK241="予算区分_補助",フラグ管理用!AF241&lt;9),"error",""))))</f>
        <v/>
      </c>
      <c r="BM241" s="241" t="str">
        <f>フラグ管理用!AO241</f>
        <v/>
      </c>
    </row>
    <row r="242" spans="1:65" x14ac:dyDescent="0.15">
      <c r="A242" s="84">
        <v>221</v>
      </c>
      <c r="B242" s="285"/>
      <c r="C242" s="61"/>
      <c r="D242" s="61"/>
      <c r="E242" s="62"/>
      <c r="F242" s="146" t="str">
        <f>IF(C242="補",VLOOKUP(E242,'事業名一覧 '!$A$3:$C$55,3,FALSE),"")</f>
        <v/>
      </c>
      <c r="G242" s="63"/>
      <c r="H242" s="154"/>
      <c r="I242" s="63"/>
      <c r="J242" s="63"/>
      <c r="K242" s="63"/>
      <c r="L242" s="62"/>
      <c r="M242" s="99" t="str">
        <f t="shared" si="55"/>
        <v/>
      </c>
      <c r="N242" s="99" t="str">
        <f t="shared" si="71"/>
        <v/>
      </c>
      <c r="O242" s="65"/>
      <c r="P242" s="65"/>
      <c r="Q242" s="65"/>
      <c r="R242" s="65"/>
      <c r="S242" s="65"/>
      <c r="T242" s="65"/>
      <c r="U242" s="62"/>
      <c r="V242" s="63"/>
      <c r="W242" s="63"/>
      <c r="X242" s="63"/>
      <c r="Y242" s="61"/>
      <c r="Z242" s="61"/>
      <c r="AA242" s="61"/>
      <c r="AB242" s="230"/>
      <c r="AC242" s="230"/>
      <c r="AD242" s="62"/>
      <c r="AE242" s="62"/>
      <c r="AF242" s="301"/>
      <c r="AG242" s="165"/>
      <c r="AH242" s="274"/>
      <c r="AI242" s="226"/>
      <c r="AJ242" s="293" t="str">
        <f t="shared" si="56"/>
        <v/>
      </c>
      <c r="AK242" s="297" t="str">
        <f>IF(C242="","",IF(AND(フラグ管理用!B242=2,O242&gt;0),"error",IF(AND(フラグ管理用!B242=1,SUM(P242:R242)&gt;0),"error","")))</f>
        <v/>
      </c>
      <c r="AL242" s="289" t="str">
        <f t="shared" si="57"/>
        <v/>
      </c>
      <c r="AM242" s="235" t="str">
        <f t="shared" si="58"/>
        <v/>
      </c>
      <c r="AN242" s="211" t="str">
        <f>IF(C242="","",IF(フラグ管理用!AP242=1,"",IF(AND(フラグ管理用!C242=1,フラグ管理用!G242=1),"",IF(AND(フラグ管理用!C242=2,フラグ管理用!D242=1,フラグ管理用!G242=1),"",IF(AND(フラグ管理用!C242=2,フラグ管理用!D242=2),"","error")))))</f>
        <v/>
      </c>
      <c r="AO242" s="240" t="str">
        <f t="shared" si="59"/>
        <v/>
      </c>
      <c r="AP242" s="240" t="str">
        <f t="shared" si="60"/>
        <v/>
      </c>
      <c r="AQ242" s="240" t="str">
        <f>IF(C242="","",IF(AND(フラグ管理用!B242=1,フラグ管理用!I242&gt;0),"",IF(AND(フラグ管理用!B242=2,フラグ管理用!I242&gt;14),"","error")))</f>
        <v/>
      </c>
      <c r="AR242" s="240" t="str">
        <f>IF(C242="","",IF(PRODUCT(フラグ管理用!H242:J242)=0,"error",""))</f>
        <v/>
      </c>
      <c r="AS242" s="240" t="str">
        <f t="shared" si="61"/>
        <v/>
      </c>
      <c r="AT242" s="240" t="str">
        <f>IF(C242="","",IF(AND(フラグ管理用!G242=1,フラグ管理用!K242=1),"",IF(AND(フラグ管理用!G242=2,フラグ管理用!K242&gt;1),"","error")))</f>
        <v/>
      </c>
      <c r="AU242" s="240" t="str">
        <f>IF(C242="","",IF(AND(フラグ管理用!K242=10,ISBLANK(L242)=FALSE),"",IF(AND(フラグ管理用!K242&lt;10,ISBLANK(L242)=TRUE),"","error")))</f>
        <v/>
      </c>
      <c r="AV242" s="211" t="str">
        <f t="shared" si="62"/>
        <v/>
      </c>
      <c r="AW242" s="211" t="str">
        <f t="shared" si="63"/>
        <v/>
      </c>
      <c r="AX242" s="211" t="str">
        <f>IF(C242="","",IF(AND(フラグ管理用!D242=2,フラグ管理用!G242=1),IF(Q242&lt;&gt;0,"error",""),""))</f>
        <v/>
      </c>
      <c r="AY242" s="211" t="str">
        <f>IF(C242="","",IF(フラグ管理用!G242=2,IF(OR(O242&lt;&gt;0,P242&lt;&gt;0,R242&lt;&gt;0),"error",""),""))</f>
        <v/>
      </c>
      <c r="AZ242" s="211" t="str">
        <f t="shared" si="64"/>
        <v/>
      </c>
      <c r="BA242" s="211" t="str">
        <f t="shared" si="65"/>
        <v/>
      </c>
      <c r="BB242" s="211" t="str">
        <f t="shared" si="66"/>
        <v/>
      </c>
      <c r="BC242" s="211" t="str">
        <f>IF(C242="","",IF(フラグ管理用!Y242=2,IF(AND(フラグ管理用!C242=2,フラグ管理用!V242=1),"","error"),""))</f>
        <v/>
      </c>
      <c r="BD242" s="211" t="str">
        <f t="shared" si="67"/>
        <v/>
      </c>
      <c r="BE242" s="211" t="str">
        <f>IF(C242="","",IF(フラグ管理用!Z242=30,"error",IF(AND(フラグ管理用!AI242="事業始期_通常",フラグ管理用!Z242&lt;18),"error",IF(AND(フラグ管理用!AI242="事業始期_補助",フラグ管理用!Z242&lt;15),"error",""))))</f>
        <v/>
      </c>
      <c r="BF242" s="211" t="str">
        <f t="shared" si="68"/>
        <v/>
      </c>
      <c r="BG242" s="211" t="str">
        <f>IF(C242="","",IF(AND(フラグ管理用!AJ242="事業終期_通常",OR(フラグ管理用!AA242&lt;18,フラグ管理用!AA242&gt;29)),"error",IF(AND(フラグ管理用!AJ242="事業終期_R3基金・R4",フラグ管理用!AA242&lt;18),"error","")))</f>
        <v/>
      </c>
      <c r="BH242" s="211" t="str">
        <f>IF(C242="","",IF(VLOOKUP(Z242,―!$X$2:$Y$31,2,FALSE)&lt;=VLOOKUP(AA242,―!$X$2:$Y$31,2,FALSE),"","error"))</f>
        <v/>
      </c>
      <c r="BI242" s="211" t="str">
        <f t="shared" si="69"/>
        <v/>
      </c>
      <c r="BJ242" s="211" t="str">
        <f t="shared" si="72"/>
        <v/>
      </c>
      <c r="BK242" s="211" t="str">
        <f t="shared" si="70"/>
        <v/>
      </c>
      <c r="BL242" s="211" t="str">
        <f>IF(C242="","",IF(AND(フラグ管理用!AK242="予算区分_地単_通常",フラグ管理用!AF242&gt;4),"error",IF(AND(フラグ管理用!AK242="予算区分_地単_協力金等",フラグ管理用!AF242&gt;9),"error",IF(AND(フラグ管理用!AK242="予算区分_補助",フラグ管理用!AF242&lt;9),"error",""))))</f>
        <v/>
      </c>
      <c r="BM242" s="241" t="str">
        <f>フラグ管理用!AO242</f>
        <v/>
      </c>
    </row>
    <row r="243" spans="1:65" x14ac:dyDescent="0.15">
      <c r="A243" s="84">
        <v>222</v>
      </c>
      <c r="B243" s="285"/>
      <c r="C243" s="61"/>
      <c r="D243" s="61"/>
      <c r="E243" s="62"/>
      <c r="F243" s="146" t="str">
        <f>IF(C243="補",VLOOKUP(E243,'事業名一覧 '!$A$3:$C$55,3,FALSE),"")</f>
        <v/>
      </c>
      <c r="G243" s="63"/>
      <c r="H243" s="154"/>
      <c r="I243" s="63"/>
      <c r="J243" s="63"/>
      <c r="K243" s="63"/>
      <c r="L243" s="62"/>
      <c r="M243" s="99" t="str">
        <f t="shared" si="55"/>
        <v/>
      </c>
      <c r="N243" s="99" t="str">
        <f t="shared" si="71"/>
        <v/>
      </c>
      <c r="O243" s="65"/>
      <c r="P243" s="65"/>
      <c r="Q243" s="65"/>
      <c r="R243" s="65"/>
      <c r="S243" s="65"/>
      <c r="T243" s="65"/>
      <c r="U243" s="62"/>
      <c r="V243" s="63"/>
      <c r="W243" s="63"/>
      <c r="X243" s="63"/>
      <c r="Y243" s="61"/>
      <c r="Z243" s="61"/>
      <c r="AA243" s="61"/>
      <c r="AB243" s="230"/>
      <c r="AC243" s="230"/>
      <c r="AD243" s="62"/>
      <c r="AE243" s="62"/>
      <c r="AF243" s="301"/>
      <c r="AG243" s="165"/>
      <c r="AH243" s="274"/>
      <c r="AI243" s="226"/>
      <c r="AJ243" s="293" t="str">
        <f t="shared" si="56"/>
        <v/>
      </c>
      <c r="AK243" s="297" t="str">
        <f>IF(C243="","",IF(AND(フラグ管理用!B243=2,O243&gt;0),"error",IF(AND(フラグ管理用!B243=1,SUM(P243:R243)&gt;0),"error","")))</f>
        <v/>
      </c>
      <c r="AL243" s="289" t="str">
        <f t="shared" si="57"/>
        <v/>
      </c>
      <c r="AM243" s="235" t="str">
        <f t="shared" si="58"/>
        <v/>
      </c>
      <c r="AN243" s="211" t="str">
        <f>IF(C243="","",IF(フラグ管理用!AP243=1,"",IF(AND(フラグ管理用!C243=1,フラグ管理用!G243=1),"",IF(AND(フラグ管理用!C243=2,フラグ管理用!D243=1,フラグ管理用!G243=1),"",IF(AND(フラグ管理用!C243=2,フラグ管理用!D243=2),"","error")))))</f>
        <v/>
      </c>
      <c r="AO243" s="240" t="str">
        <f t="shared" si="59"/>
        <v/>
      </c>
      <c r="AP243" s="240" t="str">
        <f t="shared" si="60"/>
        <v/>
      </c>
      <c r="AQ243" s="240" t="str">
        <f>IF(C243="","",IF(AND(フラグ管理用!B243=1,フラグ管理用!I243&gt;0),"",IF(AND(フラグ管理用!B243=2,フラグ管理用!I243&gt;14),"","error")))</f>
        <v/>
      </c>
      <c r="AR243" s="240" t="str">
        <f>IF(C243="","",IF(PRODUCT(フラグ管理用!H243:J243)=0,"error",""))</f>
        <v/>
      </c>
      <c r="AS243" s="240" t="str">
        <f t="shared" si="61"/>
        <v/>
      </c>
      <c r="AT243" s="240" t="str">
        <f>IF(C243="","",IF(AND(フラグ管理用!G243=1,フラグ管理用!K243=1),"",IF(AND(フラグ管理用!G243=2,フラグ管理用!K243&gt;1),"","error")))</f>
        <v/>
      </c>
      <c r="AU243" s="240" t="str">
        <f>IF(C243="","",IF(AND(フラグ管理用!K243=10,ISBLANK(L243)=FALSE),"",IF(AND(フラグ管理用!K243&lt;10,ISBLANK(L243)=TRUE),"","error")))</f>
        <v/>
      </c>
      <c r="AV243" s="211" t="str">
        <f t="shared" si="62"/>
        <v/>
      </c>
      <c r="AW243" s="211" t="str">
        <f t="shared" si="63"/>
        <v/>
      </c>
      <c r="AX243" s="211" t="str">
        <f>IF(C243="","",IF(AND(フラグ管理用!D243=2,フラグ管理用!G243=1),IF(Q243&lt;&gt;0,"error",""),""))</f>
        <v/>
      </c>
      <c r="AY243" s="211" t="str">
        <f>IF(C243="","",IF(フラグ管理用!G243=2,IF(OR(O243&lt;&gt;0,P243&lt;&gt;0,R243&lt;&gt;0),"error",""),""))</f>
        <v/>
      </c>
      <c r="AZ243" s="211" t="str">
        <f t="shared" si="64"/>
        <v/>
      </c>
      <c r="BA243" s="211" t="str">
        <f t="shared" si="65"/>
        <v/>
      </c>
      <c r="BB243" s="211" t="str">
        <f t="shared" si="66"/>
        <v/>
      </c>
      <c r="BC243" s="211" t="str">
        <f>IF(C243="","",IF(フラグ管理用!Y243=2,IF(AND(フラグ管理用!C243=2,フラグ管理用!V243=1),"","error"),""))</f>
        <v/>
      </c>
      <c r="BD243" s="211" t="str">
        <f t="shared" si="67"/>
        <v/>
      </c>
      <c r="BE243" s="211" t="str">
        <f>IF(C243="","",IF(フラグ管理用!Z243=30,"error",IF(AND(フラグ管理用!AI243="事業始期_通常",フラグ管理用!Z243&lt;18),"error",IF(AND(フラグ管理用!AI243="事業始期_補助",フラグ管理用!Z243&lt;15),"error",""))))</f>
        <v/>
      </c>
      <c r="BF243" s="211" t="str">
        <f t="shared" si="68"/>
        <v/>
      </c>
      <c r="BG243" s="211" t="str">
        <f>IF(C243="","",IF(AND(フラグ管理用!AJ243="事業終期_通常",OR(フラグ管理用!AA243&lt;18,フラグ管理用!AA243&gt;29)),"error",IF(AND(フラグ管理用!AJ243="事業終期_R3基金・R4",フラグ管理用!AA243&lt;18),"error","")))</f>
        <v/>
      </c>
      <c r="BH243" s="211" t="str">
        <f>IF(C243="","",IF(VLOOKUP(Z243,―!$X$2:$Y$31,2,FALSE)&lt;=VLOOKUP(AA243,―!$X$2:$Y$31,2,FALSE),"","error"))</f>
        <v/>
      </c>
      <c r="BI243" s="211" t="str">
        <f t="shared" si="69"/>
        <v/>
      </c>
      <c r="BJ243" s="211" t="str">
        <f t="shared" si="72"/>
        <v/>
      </c>
      <c r="BK243" s="211" t="str">
        <f t="shared" si="70"/>
        <v/>
      </c>
      <c r="BL243" s="211" t="str">
        <f>IF(C243="","",IF(AND(フラグ管理用!AK243="予算区分_地単_通常",フラグ管理用!AF243&gt;4),"error",IF(AND(フラグ管理用!AK243="予算区分_地単_協力金等",フラグ管理用!AF243&gt;9),"error",IF(AND(フラグ管理用!AK243="予算区分_補助",フラグ管理用!AF243&lt;9),"error",""))))</f>
        <v/>
      </c>
      <c r="BM243" s="241" t="str">
        <f>フラグ管理用!AO243</f>
        <v/>
      </c>
    </row>
    <row r="244" spans="1:65" x14ac:dyDescent="0.15">
      <c r="A244" s="84">
        <v>223</v>
      </c>
      <c r="B244" s="285"/>
      <c r="C244" s="61"/>
      <c r="D244" s="61"/>
      <c r="E244" s="62"/>
      <c r="F244" s="146" t="str">
        <f>IF(C244="補",VLOOKUP(E244,'事業名一覧 '!$A$3:$C$55,3,FALSE),"")</f>
        <v/>
      </c>
      <c r="G244" s="63"/>
      <c r="H244" s="154"/>
      <c r="I244" s="63"/>
      <c r="J244" s="63"/>
      <c r="K244" s="63"/>
      <c r="L244" s="62"/>
      <c r="M244" s="99" t="str">
        <f t="shared" si="55"/>
        <v/>
      </c>
      <c r="N244" s="99" t="str">
        <f t="shared" si="71"/>
        <v/>
      </c>
      <c r="O244" s="65"/>
      <c r="P244" s="65"/>
      <c r="Q244" s="65"/>
      <c r="R244" s="65"/>
      <c r="S244" s="65"/>
      <c r="T244" s="65"/>
      <c r="U244" s="62"/>
      <c r="V244" s="63"/>
      <c r="W244" s="63"/>
      <c r="X244" s="63"/>
      <c r="Y244" s="61"/>
      <c r="Z244" s="61"/>
      <c r="AA244" s="61"/>
      <c r="AB244" s="230"/>
      <c r="AC244" s="230"/>
      <c r="AD244" s="62"/>
      <c r="AE244" s="62"/>
      <c r="AF244" s="301"/>
      <c r="AG244" s="165"/>
      <c r="AH244" s="274"/>
      <c r="AI244" s="226"/>
      <c r="AJ244" s="293" t="str">
        <f t="shared" si="56"/>
        <v/>
      </c>
      <c r="AK244" s="297" t="str">
        <f>IF(C244="","",IF(AND(フラグ管理用!B244=2,O244&gt;0),"error",IF(AND(フラグ管理用!B244=1,SUM(P244:R244)&gt;0),"error","")))</f>
        <v/>
      </c>
      <c r="AL244" s="289" t="str">
        <f t="shared" si="57"/>
        <v/>
      </c>
      <c r="AM244" s="235" t="str">
        <f t="shared" si="58"/>
        <v/>
      </c>
      <c r="AN244" s="211" t="str">
        <f>IF(C244="","",IF(フラグ管理用!AP244=1,"",IF(AND(フラグ管理用!C244=1,フラグ管理用!G244=1),"",IF(AND(フラグ管理用!C244=2,フラグ管理用!D244=1,フラグ管理用!G244=1),"",IF(AND(フラグ管理用!C244=2,フラグ管理用!D244=2),"","error")))))</f>
        <v/>
      </c>
      <c r="AO244" s="240" t="str">
        <f t="shared" si="59"/>
        <v/>
      </c>
      <c r="AP244" s="240" t="str">
        <f t="shared" si="60"/>
        <v/>
      </c>
      <c r="AQ244" s="240" t="str">
        <f>IF(C244="","",IF(AND(フラグ管理用!B244=1,フラグ管理用!I244&gt;0),"",IF(AND(フラグ管理用!B244=2,フラグ管理用!I244&gt;14),"","error")))</f>
        <v/>
      </c>
      <c r="AR244" s="240" t="str">
        <f>IF(C244="","",IF(PRODUCT(フラグ管理用!H244:J244)=0,"error",""))</f>
        <v/>
      </c>
      <c r="AS244" s="240" t="str">
        <f t="shared" si="61"/>
        <v/>
      </c>
      <c r="AT244" s="240" t="str">
        <f>IF(C244="","",IF(AND(フラグ管理用!G244=1,フラグ管理用!K244=1),"",IF(AND(フラグ管理用!G244=2,フラグ管理用!K244&gt;1),"","error")))</f>
        <v/>
      </c>
      <c r="AU244" s="240" t="str">
        <f>IF(C244="","",IF(AND(フラグ管理用!K244=10,ISBLANK(L244)=FALSE),"",IF(AND(フラグ管理用!K244&lt;10,ISBLANK(L244)=TRUE),"","error")))</f>
        <v/>
      </c>
      <c r="AV244" s="211" t="str">
        <f t="shared" si="62"/>
        <v/>
      </c>
      <c r="AW244" s="211" t="str">
        <f t="shared" si="63"/>
        <v/>
      </c>
      <c r="AX244" s="211" t="str">
        <f>IF(C244="","",IF(AND(フラグ管理用!D244=2,フラグ管理用!G244=1),IF(Q244&lt;&gt;0,"error",""),""))</f>
        <v/>
      </c>
      <c r="AY244" s="211" t="str">
        <f>IF(C244="","",IF(フラグ管理用!G244=2,IF(OR(O244&lt;&gt;0,P244&lt;&gt;0,R244&lt;&gt;0),"error",""),""))</f>
        <v/>
      </c>
      <c r="AZ244" s="211" t="str">
        <f t="shared" si="64"/>
        <v/>
      </c>
      <c r="BA244" s="211" t="str">
        <f t="shared" si="65"/>
        <v/>
      </c>
      <c r="BB244" s="211" t="str">
        <f t="shared" si="66"/>
        <v/>
      </c>
      <c r="BC244" s="211" t="str">
        <f>IF(C244="","",IF(フラグ管理用!Y244=2,IF(AND(フラグ管理用!C244=2,フラグ管理用!V244=1),"","error"),""))</f>
        <v/>
      </c>
      <c r="BD244" s="211" t="str">
        <f t="shared" si="67"/>
        <v/>
      </c>
      <c r="BE244" s="211" t="str">
        <f>IF(C244="","",IF(フラグ管理用!Z244=30,"error",IF(AND(フラグ管理用!AI244="事業始期_通常",フラグ管理用!Z244&lt;18),"error",IF(AND(フラグ管理用!AI244="事業始期_補助",フラグ管理用!Z244&lt;15),"error",""))))</f>
        <v/>
      </c>
      <c r="BF244" s="211" t="str">
        <f t="shared" si="68"/>
        <v/>
      </c>
      <c r="BG244" s="211" t="str">
        <f>IF(C244="","",IF(AND(フラグ管理用!AJ244="事業終期_通常",OR(フラグ管理用!AA244&lt;18,フラグ管理用!AA244&gt;29)),"error",IF(AND(フラグ管理用!AJ244="事業終期_R3基金・R4",フラグ管理用!AA244&lt;18),"error","")))</f>
        <v/>
      </c>
      <c r="BH244" s="211" t="str">
        <f>IF(C244="","",IF(VLOOKUP(Z244,―!$X$2:$Y$31,2,FALSE)&lt;=VLOOKUP(AA244,―!$X$2:$Y$31,2,FALSE),"","error"))</f>
        <v/>
      </c>
      <c r="BI244" s="211" t="str">
        <f t="shared" si="69"/>
        <v/>
      </c>
      <c r="BJ244" s="211" t="str">
        <f t="shared" si="72"/>
        <v/>
      </c>
      <c r="BK244" s="211" t="str">
        <f t="shared" si="70"/>
        <v/>
      </c>
      <c r="BL244" s="211" t="str">
        <f>IF(C244="","",IF(AND(フラグ管理用!AK244="予算区分_地単_通常",フラグ管理用!AF244&gt;4),"error",IF(AND(フラグ管理用!AK244="予算区分_地単_協力金等",フラグ管理用!AF244&gt;9),"error",IF(AND(フラグ管理用!AK244="予算区分_補助",フラグ管理用!AF244&lt;9),"error",""))))</f>
        <v/>
      </c>
      <c r="BM244" s="241" t="str">
        <f>フラグ管理用!AO244</f>
        <v/>
      </c>
    </row>
    <row r="245" spans="1:65" x14ac:dyDescent="0.15">
      <c r="A245" s="84">
        <v>224</v>
      </c>
      <c r="B245" s="285"/>
      <c r="C245" s="61"/>
      <c r="D245" s="61"/>
      <c r="E245" s="62"/>
      <c r="F245" s="146" t="str">
        <f>IF(C245="補",VLOOKUP(E245,'事業名一覧 '!$A$3:$C$55,3,FALSE),"")</f>
        <v/>
      </c>
      <c r="G245" s="63"/>
      <c r="H245" s="154"/>
      <c r="I245" s="63"/>
      <c r="J245" s="63"/>
      <c r="K245" s="63"/>
      <c r="L245" s="62"/>
      <c r="M245" s="99" t="str">
        <f t="shared" si="55"/>
        <v/>
      </c>
      <c r="N245" s="99" t="str">
        <f t="shared" si="71"/>
        <v/>
      </c>
      <c r="O245" s="65"/>
      <c r="P245" s="65"/>
      <c r="Q245" s="65"/>
      <c r="R245" s="65"/>
      <c r="S245" s="65"/>
      <c r="T245" s="65"/>
      <c r="U245" s="62"/>
      <c r="V245" s="63"/>
      <c r="W245" s="63"/>
      <c r="X245" s="63"/>
      <c r="Y245" s="61"/>
      <c r="Z245" s="61"/>
      <c r="AA245" s="61"/>
      <c r="AB245" s="230"/>
      <c r="AC245" s="230"/>
      <c r="AD245" s="62"/>
      <c r="AE245" s="62"/>
      <c r="AF245" s="301"/>
      <c r="AG245" s="165"/>
      <c r="AH245" s="274"/>
      <c r="AI245" s="226"/>
      <c r="AJ245" s="293" t="str">
        <f t="shared" si="56"/>
        <v/>
      </c>
      <c r="AK245" s="297" t="str">
        <f>IF(C245="","",IF(AND(フラグ管理用!B245=2,O245&gt;0),"error",IF(AND(フラグ管理用!B245=1,SUM(P245:R245)&gt;0),"error","")))</f>
        <v/>
      </c>
      <c r="AL245" s="289" t="str">
        <f t="shared" si="57"/>
        <v/>
      </c>
      <c r="AM245" s="235" t="str">
        <f t="shared" si="58"/>
        <v/>
      </c>
      <c r="AN245" s="211" t="str">
        <f>IF(C245="","",IF(フラグ管理用!AP245=1,"",IF(AND(フラグ管理用!C245=1,フラグ管理用!G245=1),"",IF(AND(フラグ管理用!C245=2,フラグ管理用!D245=1,フラグ管理用!G245=1),"",IF(AND(フラグ管理用!C245=2,フラグ管理用!D245=2),"","error")))))</f>
        <v/>
      </c>
      <c r="AO245" s="240" t="str">
        <f t="shared" si="59"/>
        <v/>
      </c>
      <c r="AP245" s="240" t="str">
        <f t="shared" si="60"/>
        <v/>
      </c>
      <c r="AQ245" s="240" t="str">
        <f>IF(C245="","",IF(AND(フラグ管理用!B245=1,フラグ管理用!I245&gt;0),"",IF(AND(フラグ管理用!B245=2,フラグ管理用!I245&gt;14),"","error")))</f>
        <v/>
      </c>
      <c r="AR245" s="240" t="str">
        <f>IF(C245="","",IF(PRODUCT(フラグ管理用!H245:J245)=0,"error",""))</f>
        <v/>
      </c>
      <c r="AS245" s="240" t="str">
        <f t="shared" si="61"/>
        <v/>
      </c>
      <c r="AT245" s="240" t="str">
        <f>IF(C245="","",IF(AND(フラグ管理用!G245=1,フラグ管理用!K245=1),"",IF(AND(フラグ管理用!G245=2,フラグ管理用!K245&gt;1),"","error")))</f>
        <v/>
      </c>
      <c r="AU245" s="240" t="str">
        <f>IF(C245="","",IF(AND(フラグ管理用!K245=10,ISBLANK(L245)=FALSE),"",IF(AND(フラグ管理用!K245&lt;10,ISBLANK(L245)=TRUE),"","error")))</f>
        <v/>
      </c>
      <c r="AV245" s="211" t="str">
        <f t="shared" si="62"/>
        <v/>
      </c>
      <c r="AW245" s="211" t="str">
        <f t="shared" si="63"/>
        <v/>
      </c>
      <c r="AX245" s="211" t="str">
        <f>IF(C245="","",IF(AND(フラグ管理用!D245=2,フラグ管理用!G245=1),IF(Q245&lt;&gt;0,"error",""),""))</f>
        <v/>
      </c>
      <c r="AY245" s="211" t="str">
        <f>IF(C245="","",IF(フラグ管理用!G245=2,IF(OR(O245&lt;&gt;0,P245&lt;&gt;0,R245&lt;&gt;0),"error",""),""))</f>
        <v/>
      </c>
      <c r="AZ245" s="211" t="str">
        <f t="shared" si="64"/>
        <v/>
      </c>
      <c r="BA245" s="211" t="str">
        <f t="shared" si="65"/>
        <v/>
      </c>
      <c r="BB245" s="211" t="str">
        <f t="shared" si="66"/>
        <v/>
      </c>
      <c r="BC245" s="211" t="str">
        <f>IF(C245="","",IF(フラグ管理用!Y245=2,IF(AND(フラグ管理用!C245=2,フラグ管理用!V245=1),"","error"),""))</f>
        <v/>
      </c>
      <c r="BD245" s="211" t="str">
        <f t="shared" si="67"/>
        <v/>
      </c>
      <c r="BE245" s="211" t="str">
        <f>IF(C245="","",IF(フラグ管理用!Z245=30,"error",IF(AND(フラグ管理用!AI245="事業始期_通常",フラグ管理用!Z245&lt;18),"error",IF(AND(フラグ管理用!AI245="事業始期_補助",フラグ管理用!Z245&lt;15),"error",""))))</f>
        <v/>
      </c>
      <c r="BF245" s="211" t="str">
        <f t="shared" si="68"/>
        <v/>
      </c>
      <c r="BG245" s="211" t="str">
        <f>IF(C245="","",IF(AND(フラグ管理用!AJ245="事業終期_通常",OR(フラグ管理用!AA245&lt;18,フラグ管理用!AA245&gt;29)),"error",IF(AND(フラグ管理用!AJ245="事業終期_R3基金・R4",フラグ管理用!AA245&lt;18),"error","")))</f>
        <v/>
      </c>
      <c r="BH245" s="211" t="str">
        <f>IF(C245="","",IF(VLOOKUP(Z245,―!$X$2:$Y$31,2,FALSE)&lt;=VLOOKUP(AA245,―!$X$2:$Y$31,2,FALSE),"","error"))</f>
        <v/>
      </c>
      <c r="BI245" s="211" t="str">
        <f t="shared" si="69"/>
        <v/>
      </c>
      <c r="BJ245" s="211" t="str">
        <f t="shared" si="72"/>
        <v/>
      </c>
      <c r="BK245" s="211" t="str">
        <f t="shared" si="70"/>
        <v/>
      </c>
      <c r="BL245" s="211" t="str">
        <f>IF(C245="","",IF(AND(フラグ管理用!AK245="予算区分_地単_通常",フラグ管理用!AF245&gt;4),"error",IF(AND(フラグ管理用!AK245="予算区分_地単_協力金等",フラグ管理用!AF245&gt;9),"error",IF(AND(フラグ管理用!AK245="予算区分_補助",フラグ管理用!AF245&lt;9),"error",""))))</f>
        <v/>
      </c>
      <c r="BM245" s="241" t="str">
        <f>フラグ管理用!AO245</f>
        <v/>
      </c>
    </row>
    <row r="246" spans="1:65" x14ac:dyDescent="0.15">
      <c r="A246" s="84">
        <v>225</v>
      </c>
      <c r="B246" s="285"/>
      <c r="C246" s="61"/>
      <c r="D246" s="61"/>
      <c r="E246" s="62"/>
      <c r="F246" s="146" t="str">
        <f>IF(C246="補",VLOOKUP(E246,'事業名一覧 '!$A$3:$C$55,3,FALSE),"")</f>
        <v/>
      </c>
      <c r="G246" s="63"/>
      <c r="H246" s="154"/>
      <c r="I246" s="63"/>
      <c r="J246" s="63"/>
      <c r="K246" s="63"/>
      <c r="L246" s="62"/>
      <c r="M246" s="99" t="str">
        <f t="shared" si="55"/>
        <v/>
      </c>
      <c r="N246" s="99" t="str">
        <f t="shared" si="71"/>
        <v/>
      </c>
      <c r="O246" s="65"/>
      <c r="P246" s="65"/>
      <c r="Q246" s="65"/>
      <c r="R246" s="65"/>
      <c r="S246" s="65"/>
      <c r="T246" s="65"/>
      <c r="U246" s="62"/>
      <c r="V246" s="63"/>
      <c r="W246" s="63"/>
      <c r="X246" s="63"/>
      <c r="Y246" s="61"/>
      <c r="Z246" s="61"/>
      <c r="AA246" s="61"/>
      <c r="AB246" s="230"/>
      <c r="AC246" s="230"/>
      <c r="AD246" s="62"/>
      <c r="AE246" s="62"/>
      <c r="AF246" s="301"/>
      <c r="AG246" s="165"/>
      <c r="AH246" s="274"/>
      <c r="AI246" s="226"/>
      <c r="AJ246" s="293" t="str">
        <f t="shared" si="56"/>
        <v/>
      </c>
      <c r="AK246" s="297" t="str">
        <f>IF(C246="","",IF(AND(フラグ管理用!B246=2,O246&gt;0),"error",IF(AND(フラグ管理用!B246=1,SUM(P246:R246)&gt;0),"error","")))</f>
        <v/>
      </c>
      <c r="AL246" s="289" t="str">
        <f t="shared" si="57"/>
        <v/>
      </c>
      <c r="AM246" s="235" t="str">
        <f t="shared" si="58"/>
        <v/>
      </c>
      <c r="AN246" s="211" t="str">
        <f>IF(C246="","",IF(フラグ管理用!AP246=1,"",IF(AND(フラグ管理用!C246=1,フラグ管理用!G246=1),"",IF(AND(フラグ管理用!C246=2,フラグ管理用!D246=1,フラグ管理用!G246=1),"",IF(AND(フラグ管理用!C246=2,フラグ管理用!D246=2),"","error")))))</f>
        <v/>
      </c>
      <c r="AO246" s="240" t="str">
        <f t="shared" si="59"/>
        <v/>
      </c>
      <c r="AP246" s="240" t="str">
        <f t="shared" si="60"/>
        <v/>
      </c>
      <c r="AQ246" s="240" t="str">
        <f>IF(C246="","",IF(AND(フラグ管理用!B246=1,フラグ管理用!I246&gt;0),"",IF(AND(フラグ管理用!B246=2,フラグ管理用!I246&gt;14),"","error")))</f>
        <v/>
      </c>
      <c r="AR246" s="240" t="str">
        <f>IF(C246="","",IF(PRODUCT(フラグ管理用!H246:J246)=0,"error",""))</f>
        <v/>
      </c>
      <c r="AS246" s="240" t="str">
        <f t="shared" si="61"/>
        <v/>
      </c>
      <c r="AT246" s="240" t="str">
        <f>IF(C246="","",IF(AND(フラグ管理用!G246=1,フラグ管理用!K246=1),"",IF(AND(フラグ管理用!G246=2,フラグ管理用!K246&gt;1),"","error")))</f>
        <v/>
      </c>
      <c r="AU246" s="240" t="str">
        <f>IF(C246="","",IF(AND(フラグ管理用!K246=10,ISBLANK(L246)=FALSE),"",IF(AND(フラグ管理用!K246&lt;10,ISBLANK(L246)=TRUE),"","error")))</f>
        <v/>
      </c>
      <c r="AV246" s="211" t="str">
        <f t="shared" si="62"/>
        <v/>
      </c>
      <c r="AW246" s="211" t="str">
        <f t="shared" si="63"/>
        <v/>
      </c>
      <c r="AX246" s="211" t="str">
        <f>IF(C246="","",IF(AND(フラグ管理用!D246=2,フラグ管理用!G246=1),IF(Q246&lt;&gt;0,"error",""),""))</f>
        <v/>
      </c>
      <c r="AY246" s="211" t="str">
        <f>IF(C246="","",IF(フラグ管理用!G246=2,IF(OR(O246&lt;&gt;0,P246&lt;&gt;0,R246&lt;&gt;0),"error",""),""))</f>
        <v/>
      </c>
      <c r="AZ246" s="211" t="str">
        <f t="shared" si="64"/>
        <v/>
      </c>
      <c r="BA246" s="211" t="str">
        <f t="shared" si="65"/>
        <v/>
      </c>
      <c r="BB246" s="211" t="str">
        <f t="shared" si="66"/>
        <v/>
      </c>
      <c r="BC246" s="211" t="str">
        <f>IF(C246="","",IF(フラグ管理用!Y246=2,IF(AND(フラグ管理用!C246=2,フラグ管理用!V246=1),"","error"),""))</f>
        <v/>
      </c>
      <c r="BD246" s="211" t="str">
        <f t="shared" si="67"/>
        <v/>
      </c>
      <c r="BE246" s="211" t="str">
        <f>IF(C246="","",IF(フラグ管理用!Z246=30,"error",IF(AND(フラグ管理用!AI246="事業始期_通常",フラグ管理用!Z246&lt;18),"error",IF(AND(フラグ管理用!AI246="事業始期_補助",フラグ管理用!Z246&lt;15),"error",""))))</f>
        <v/>
      </c>
      <c r="BF246" s="211" t="str">
        <f t="shared" si="68"/>
        <v/>
      </c>
      <c r="BG246" s="211" t="str">
        <f>IF(C246="","",IF(AND(フラグ管理用!AJ246="事業終期_通常",OR(フラグ管理用!AA246&lt;18,フラグ管理用!AA246&gt;29)),"error",IF(AND(フラグ管理用!AJ246="事業終期_R3基金・R4",フラグ管理用!AA246&lt;18),"error","")))</f>
        <v/>
      </c>
      <c r="BH246" s="211" t="str">
        <f>IF(C246="","",IF(VLOOKUP(Z246,―!$X$2:$Y$31,2,FALSE)&lt;=VLOOKUP(AA246,―!$X$2:$Y$31,2,FALSE),"","error"))</f>
        <v/>
      </c>
      <c r="BI246" s="211" t="str">
        <f t="shared" si="69"/>
        <v/>
      </c>
      <c r="BJ246" s="211" t="str">
        <f t="shared" si="72"/>
        <v/>
      </c>
      <c r="BK246" s="211" t="str">
        <f t="shared" si="70"/>
        <v/>
      </c>
      <c r="BL246" s="211" t="str">
        <f>IF(C246="","",IF(AND(フラグ管理用!AK246="予算区分_地単_通常",フラグ管理用!AF246&gt;4),"error",IF(AND(フラグ管理用!AK246="予算区分_地単_協力金等",フラグ管理用!AF246&gt;9),"error",IF(AND(フラグ管理用!AK246="予算区分_補助",フラグ管理用!AF246&lt;9),"error",""))))</f>
        <v/>
      </c>
      <c r="BM246" s="241" t="str">
        <f>フラグ管理用!AO246</f>
        <v/>
      </c>
    </row>
    <row r="247" spans="1:65" x14ac:dyDescent="0.15">
      <c r="A247" s="84">
        <v>226</v>
      </c>
      <c r="B247" s="285"/>
      <c r="C247" s="61"/>
      <c r="D247" s="61"/>
      <c r="E247" s="62"/>
      <c r="F247" s="146" t="str">
        <f>IF(C247="補",VLOOKUP(E247,'事業名一覧 '!$A$3:$C$55,3,FALSE),"")</f>
        <v/>
      </c>
      <c r="G247" s="63"/>
      <c r="H247" s="154"/>
      <c r="I247" s="63"/>
      <c r="J247" s="63"/>
      <c r="K247" s="63"/>
      <c r="L247" s="62"/>
      <c r="M247" s="99" t="str">
        <f t="shared" si="55"/>
        <v/>
      </c>
      <c r="N247" s="99" t="str">
        <f t="shared" si="71"/>
        <v/>
      </c>
      <c r="O247" s="65"/>
      <c r="P247" s="65"/>
      <c r="Q247" s="65"/>
      <c r="R247" s="65"/>
      <c r="S247" s="65"/>
      <c r="T247" s="65"/>
      <c r="U247" s="62"/>
      <c r="V247" s="63"/>
      <c r="W247" s="63"/>
      <c r="X247" s="63"/>
      <c r="Y247" s="61"/>
      <c r="Z247" s="61"/>
      <c r="AA247" s="61"/>
      <c r="AB247" s="230"/>
      <c r="AC247" s="230"/>
      <c r="AD247" s="62"/>
      <c r="AE247" s="62"/>
      <c r="AF247" s="301"/>
      <c r="AG247" s="165"/>
      <c r="AH247" s="274"/>
      <c r="AI247" s="226"/>
      <c r="AJ247" s="293" t="str">
        <f t="shared" si="56"/>
        <v/>
      </c>
      <c r="AK247" s="297" t="str">
        <f>IF(C247="","",IF(AND(フラグ管理用!B247=2,O247&gt;0),"error",IF(AND(フラグ管理用!B247=1,SUM(P247:R247)&gt;0),"error","")))</f>
        <v/>
      </c>
      <c r="AL247" s="289" t="str">
        <f t="shared" si="57"/>
        <v/>
      </c>
      <c r="AM247" s="235" t="str">
        <f t="shared" si="58"/>
        <v/>
      </c>
      <c r="AN247" s="211" t="str">
        <f>IF(C247="","",IF(フラグ管理用!AP247=1,"",IF(AND(フラグ管理用!C247=1,フラグ管理用!G247=1),"",IF(AND(フラグ管理用!C247=2,フラグ管理用!D247=1,フラグ管理用!G247=1),"",IF(AND(フラグ管理用!C247=2,フラグ管理用!D247=2),"","error")))))</f>
        <v/>
      </c>
      <c r="AO247" s="240" t="str">
        <f t="shared" si="59"/>
        <v/>
      </c>
      <c r="AP247" s="240" t="str">
        <f t="shared" si="60"/>
        <v/>
      </c>
      <c r="AQ247" s="240" t="str">
        <f>IF(C247="","",IF(AND(フラグ管理用!B247=1,フラグ管理用!I247&gt;0),"",IF(AND(フラグ管理用!B247=2,フラグ管理用!I247&gt;14),"","error")))</f>
        <v/>
      </c>
      <c r="AR247" s="240" t="str">
        <f>IF(C247="","",IF(PRODUCT(フラグ管理用!H247:J247)=0,"error",""))</f>
        <v/>
      </c>
      <c r="AS247" s="240" t="str">
        <f t="shared" si="61"/>
        <v/>
      </c>
      <c r="AT247" s="240" t="str">
        <f>IF(C247="","",IF(AND(フラグ管理用!G247=1,フラグ管理用!K247=1),"",IF(AND(フラグ管理用!G247=2,フラグ管理用!K247&gt;1),"","error")))</f>
        <v/>
      </c>
      <c r="AU247" s="240" t="str">
        <f>IF(C247="","",IF(AND(フラグ管理用!K247=10,ISBLANK(L247)=FALSE),"",IF(AND(フラグ管理用!K247&lt;10,ISBLANK(L247)=TRUE),"","error")))</f>
        <v/>
      </c>
      <c r="AV247" s="211" t="str">
        <f t="shared" si="62"/>
        <v/>
      </c>
      <c r="AW247" s="211" t="str">
        <f t="shared" si="63"/>
        <v/>
      </c>
      <c r="AX247" s="211" t="str">
        <f>IF(C247="","",IF(AND(フラグ管理用!D247=2,フラグ管理用!G247=1),IF(Q247&lt;&gt;0,"error",""),""))</f>
        <v/>
      </c>
      <c r="AY247" s="211" t="str">
        <f>IF(C247="","",IF(フラグ管理用!G247=2,IF(OR(O247&lt;&gt;0,P247&lt;&gt;0,R247&lt;&gt;0),"error",""),""))</f>
        <v/>
      </c>
      <c r="AZ247" s="211" t="str">
        <f t="shared" si="64"/>
        <v/>
      </c>
      <c r="BA247" s="211" t="str">
        <f t="shared" si="65"/>
        <v/>
      </c>
      <c r="BB247" s="211" t="str">
        <f t="shared" si="66"/>
        <v/>
      </c>
      <c r="BC247" s="211" t="str">
        <f>IF(C247="","",IF(フラグ管理用!Y247=2,IF(AND(フラグ管理用!C247=2,フラグ管理用!V247=1),"","error"),""))</f>
        <v/>
      </c>
      <c r="BD247" s="211" t="str">
        <f t="shared" si="67"/>
        <v/>
      </c>
      <c r="BE247" s="211" t="str">
        <f>IF(C247="","",IF(フラグ管理用!Z247=30,"error",IF(AND(フラグ管理用!AI247="事業始期_通常",フラグ管理用!Z247&lt;18),"error",IF(AND(フラグ管理用!AI247="事業始期_補助",フラグ管理用!Z247&lt;15),"error",""))))</f>
        <v/>
      </c>
      <c r="BF247" s="211" t="str">
        <f t="shared" si="68"/>
        <v/>
      </c>
      <c r="BG247" s="211" t="str">
        <f>IF(C247="","",IF(AND(フラグ管理用!AJ247="事業終期_通常",OR(フラグ管理用!AA247&lt;18,フラグ管理用!AA247&gt;29)),"error",IF(AND(フラグ管理用!AJ247="事業終期_R3基金・R4",フラグ管理用!AA247&lt;18),"error","")))</f>
        <v/>
      </c>
      <c r="BH247" s="211" t="str">
        <f>IF(C247="","",IF(VLOOKUP(Z247,―!$X$2:$Y$31,2,FALSE)&lt;=VLOOKUP(AA247,―!$X$2:$Y$31,2,FALSE),"","error"))</f>
        <v/>
      </c>
      <c r="BI247" s="211" t="str">
        <f t="shared" si="69"/>
        <v/>
      </c>
      <c r="BJ247" s="211" t="str">
        <f t="shared" si="72"/>
        <v/>
      </c>
      <c r="BK247" s="211" t="str">
        <f t="shared" si="70"/>
        <v/>
      </c>
      <c r="BL247" s="211" t="str">
        <f>IF(C247="","",IF(AND(フラグ管理用!AK247="予算区分_地単_通常",フラグ管理用!AF247&gt;4),"error",IF(AND(フラグ管理用!AK247="予算区分_地単_協力金等",フラグ管理用!AF247&gt;9),"error",IF(AND(フラグ管理用!AK247="予算区分_補助",フラグ管理用!AF247&lt;9),"error",""))))</f>
        <v/>
      </c>
      <c r="BM247" s="241" t="str">
        <f>フラグ管理用!AO247</f>
        <v/>
      </c>
    </row>
    <row r="248" spans="1:65" x14ac:dyDescent="0.15">
      <c r="A248" s="84">
        <v>227</v>
      </c>
      <c r="B248" s="285"/>
      <c r="C248" s="61"/>
      <c r="D248" s="61"/>
      <c r="E248" s="62"/>
      <c r="F248" s="146" t="str">
        <f>IF(C248="補",VLOOKUP(E248,'事業名一覧 '!$A$3:$C$55,3,FALSE),"")</f>
        <v/>
      </c>
      <c r="G248" s="63"/>
      <c r="H248" s="154"/>
      <c r="I248" s="63"/>
      <c r="J248" s="63"/>
      <c r="K248" s="63"/>
      <c r="L248" s="62"/>
      <c r="M248" s="99" t="str">
        <f t="shared" si="55"/>
        <v/>
      </c>
      <c r="N248" s="99" t="str">
        <f t="shared" si="71"/>
        <v/>
      </c>
      <c r="O248" s="65"/>
      <c r="P248" s="65"/>
      <c r="Q248" s="65"/>
      <c r="R248" s="65"/>
      <c r="S248" s="65"/>
      <c r="T248" s="65"/>
      <c r="U248" s="62"/>
      <c r="V248" s="63"/>
      <c r="W248" s="63"/>
      <c r="X248" s="63"/>
      <c r="Y248" s="61"/>
      <c r="Z248" s="61"/>
      <c r="AA248" s="61"/>
      <c r="AB248" s="230"/>
      <c r="AC248" s="230"/>
      <c r="AD248" s="62"/>
      <c r="AE248" s="62"/>
      <c r="AF248" s="301"/>
      <c r="AG248" s="165"/>
      <c r="AH248" s="274"/>
      <c r="AI248" s="226"/>
      <c r="AJ248" s="293" t="str">
        <f t="shared" si="56"/>
        <v/>
      </c>
      <c r="AK248" s="297" t="str">
        <f>IF(C248="","",IF(AND(フラグ管理用!B248=2,O248&gt;0),"error",IF(AND(フラグ管理用!B248=1,SUM(P248:R248)&gt;0),"error","")))</f>
        <v/>
      </c>
      <c r="AL248" s="289" t="str">
        <f t="shared" si="57"/>
        <v/>
      </c>
      <c r="AM248" s="235" t="str">
        <f t="shared" si="58"/>
        <v/>
      </c>
      <c r="AN248" s="211" t="str">
        <f>IF(C248="","",IF(フラグ管理用!AP248=1,"",IF(AND(フラグ管理用!C248=1,フラグ管理用!G248=1),"",IF(AND(フラグ管理用!C248=2,フラグ管理用!D248=1,フラグ管理用!G248=1),"",IF(AND(フラグ管理用!C248=2,フラグ管理用!D248=2),"","error")))))</f>
        <v/>
      </c>
      <c r="AO248" s="240" t="str">
        <f t="shared" si="59"/>
        <v/>
      </c>
      <c r="AP248" s="240" t="str">
        <f t="shared" si="60"/>
        <v/>
      </c>
      <c r="AQ248" s="240" t="str">
        <f>IF(C248="","",IF(AND(フラグ管理用!B248=1,フラグ管理用!I248&gt;0),"",IF(AND(フラグ管理用!B248=2,フラグ管理用!I248&gt;14),"","error")))</f>
        <v/>
      </c>
      <c r="AR248" s="240" t="str">
        <f>IF(C248="","",IF(PRODUCT(フラグ管理用!H248:J248)=0,"error",""))</f>
        <v/>
      </c>
      <c r="AS248" s="240" t="str">
        <f t="shared" si="61"/>
        <v/>
      </c>
      <c r="AT248" s="240" t="str">
        <f>IF(C248="","",IF(AND(フラグ管理用!G248=1,フラグ管理用!K248=1),"",IF(AND(フラグ管理用!G248=2,フラグ管理用!K248&gt;1),"","error")))</f>
        <v/>
      </c>
      <c r="AU248" s="240" t="str">
        <f>IF(C248="","",IF(AND(フラグ管理用!K248=10,ISBLANK(L248)=FALSE),"",IF(AND(フラグ管理用!K248&lt;10,ISBLANK(L248)=TRUE),"","error")))</f>
        <v/>
      </c>
      <c r="AV248" s="211" t="str">
        <f t="shared" si="62"/>
        <v/>
      </c>
      <c r="AW248" s="211" t="str">
        <f t="shared" si="63"/>
        <v/>
      </c>
      <c r="AX248" s="211" t="str">
        <f>IF(C248="","",IF(AND(フラグ管理用!D248=2,フラグ管理用!G248=1),IF(Q248&lt;&gt;0,"error",""),""))</f>
        <v/>
      </c>
      <c r="AY248" s="211" t="str">
        <f>IF(C248="","",IF(フラグ管理用!G248=2,IF(OR(O248&lt;&gt;0,P248&lt;&gt;0,R248&lt;&gt;0),"error",""),""))</f>
        <v/>
      </c>
      <c r="AZ248" s="211" t="str">
        <f t="shared" si="64"/>
        <v/>
      </c>
      <c r="BA248" s="211" t="str">
        <f t="shared" si="65"/>
        <v/>
      </c>
      <c r="BB248" s="211" t="str">
        <f t="shared" si="66"/>
        <v/>
      </c>
      <c r="BC248" s="211" t="str">
        <f>IF(C248="","",IF(フラグ管理用!Y248=2,IF(AND(フラグ管理用!C248=2,フラグ管理用!V248=1),"","error"),""))</f>
        <v/>
      </c>
      <c r="BD248" s="211" t="str">
        <f t="shared" si="67"/>
        <v/>
      </c>
      <c r="BE248" s="211" t="str">
        <f>IF(C248="","",IF(フラグ管理用!Z248=30,"error",IF(AND(フラグ管理用!AI248="事業始期_通常",フラグ管理用!Z248&lt;18),"error",IF(AND(フラグ管理用!AI248="事業始期_補助",フラグ管理用!Z248&lt;15),"error",""))))</f>
        <v/>
      </c>
      <c r="BF248" s="211" t="str">
        <f t="shared" si="68"/>
        <v/>
      </c>
      <c r="BG248" s="211" t="str">
        <f>IF(C248="","",IF(AND(フラグ管理用!AJ248="事業終期_通常",OR(フラグ管理用!AA248&lt;18,フラグ管理用!AA248&gt;29)),"error",IF(AND(フラグ管理用!AJ248="事業終期_R3基金・R4",フラグ管理用!AA248&lt;18),"error","")))</f>
        <v/>
      </c>
      <c r="BH248" s="211" t="str">
        <f>IF(C248="","",IF(VLOOKUP(Z248,―!$X$2:$Y$31,2,FALSE)&lt;=VLOOKUP(AA248,―!$X$2:$Y$31,2,FALSE),"","error"))</f>
        <v/>
      </c>
      <c r="BI248" s="211" t="str">
        <f t="shared" si="69"/>
        <v/>
      </c>
      <c r="BJ248" s="211" t="str">
        <f t="shared" si="72"/>
        <v/>
      </c>
      <c r="BK248" s="211" t="str">
        <f t="shared" si="70"/>
        <v/>
      </c>
      <c r="BL248" s="211" t="str">
        <f>IF(C248="","",IF(AND(フラグ管理用!AK248="予算区分_地単_通常",フラグ管理用!AF248&gt;4),"error",IF(AND(フラグ管理用!AK248="予算区分_地単_協力金等",フラグ管理用!AF248&gt;9),"error",IF(AND(フラグ管理用!AK248="予算区分_補助",フラグ管理用!AF248&lt;9),"error",""))))</f>
        <v/>
      </c>
      <c r="BM248" s="241" t="str">
        <f>フラグ管理用!AO248</f>
        <v/>
      </c>
    </row>
    <row r="249" spans="1:65" x14ac:dyDescent="0.15">
      <c r="A249" s="84">
        <v>228</v>
      </c>
      <c r="B249" s="285"/>
      <c r="C249" s="61"/>
      <c r="D249" s="61"/>
      <c r="E249" s="62"/>
      <c r="F249" s="146" t="str">
        <f>IF(C249="補",VLOOKUP(E249,'事業名一覧 '!$A$3:$C$55,3,FALSE),"")</f>
        <v/>
      </c>
      <c r="G249" s="63"/>
      <c r="H249" s="154"/>
      <c r="I249" s="63"/>
      <c r="J249" s="63"/>
      <c r="K249" s="63"/>
      <c r="L249" s="62"/>
      <c r="M249" s="99" t="str">
        <f t="shared" si="55"/>
        <v/>
      </c>
      <c r="N249" s="99" t="str">
        <f t="shared" si="71"/>
        <v/>
      </c>
      <c r="O249" s="65"/>
      <c r="P249" s="65"/>
      <c r="Q249" s="65"/>
      <c r="R249" s="65"/>
      <c r="S249" s="65"/>
      <c r="T249" s="65"/>
      <c r="U249" s="62"/>
      <c r="V249" s="63"/>
      <c r="W249" s="63"/>
      <c r="X249" s="63"/>
      <c r="Y249" s="61"/>
      <c r="Z249" s="61"/>
      <c r="AA249" s="61"/>
      <c r="AB249" s="230"/>
      <c r="AC249" s="230"/>
      <c r="AD249" s="62"/>
      <c r="AE249" s="62"/>
      <c r="AF249" s="301"/>
      <c r="AG249" s="165"/>
      <c r="AH249" s="274"/>
      <c r="AI249" s="226"/>
      <c r="AJ249" s="293" t="str">
        <f t="shared" si="56"/>
        <v/>
      </c>
      <c r="AK249" s="297" t="str">
        <f>IF(C249="","",IF(AND(フラグ管理用!B249=2,O249&gt;0),"error",IF(AND(フラグ管理用!B249=1,SUM(P249:R249)&gt;0),"error","")))</f>
        <v/>
      </c>
      <c r="AL249" s="289" t="str">
        <f t="shared" si="57"/>
        <v/>
      </c>
      <c r="AM249" s="235" t="str">
        <f t="shared" si="58"/>
        <v/>
      </c>
      <c r="AN249" s="211" t="str">
        <f>IF(C249="","",IF(フラグ管理用!AP249=1,"",IF(AND(フラグ管理用!C249=1,フラグ管理用!G249=1),"",IF(AND(フラグ管理用!C249=2,フラグ管理用!D249=1,フラグ管理用!G249=1),"",IF(AND(フラグ管理用!C249=2,フラグ管理用!D249=2),"","error")))))</f>
        <v/>
      </c>
      <c r="AO249" s="240" t="str">
        <f t="shared" si="59"/>
        <v/>
      </c>
      <c r="AP249" s="240" t="str">
        <f t="shared" si="60"/>
        <v/>
      </c>
      <c r="AQ249" s="240" t="str">
        <f>IF(C249="","",IF(AND(フラグ管理用!B249=1,フラグ管理用!I249&gt;0),"",IF(AND(フラグ管理用!B249=2,フラグ管理用!I249&gt;14),"","error")))</f>
        <v/>
      </c>
      <c r="AR249" s="240" t="str">
        <f>IF(C249="","",IF(PRODUCT(フラグ管理用!H249:J249)=0,"error",""))</f>
        <v/>
      </c>
      <c r="AS249" s="240" t="str">
        <f t="shared" si="61"/>
        <v/>
      </c>
      <c r="AT249" s="240" t="str">
        <f>IF(C249="","",IF(AND(フラグ管理用!G249=1,フラグ管理用!K249=1),"",IF(AND(フラグ管理用!G249=2,フラグ管理用!K249&gt;1),"","error")))</f>
        <v/>
      </c>
      <c r="AU249" s="240" t="str">
        <f>IF(C249="","",IF(AND(フラグ管理用!K249=10,ISBLANK(L249)=FALSE),"",IF(AND(フラグ管理用!K249&lt;10,ISBLANK(L249)=TRUE),"","error")))</f>
        <v/>
      </c>
      <c r="AV249" s="211" t="str">
        <f t="shared" si="62"/>
        <v/>
      </c>
      <c r="AW249" s="211" t="str">
        <f t="shared" si="63"/>
        <v/>
      </c>
      <c r="AX249" s="211" t="str">
        <f>IF(C249="","",IF(AND(フラグ管理用!D249=2,フラグ管理用!G249=1),IF(Q249&lt;&gt;0,"error",""),""))</f>
        <v/>
      </c>
      <c r="AY249" s="211" t="str">
        <f>IF(C249="","",IF(フラグ管理用!G249=2,IF(OR(O249&lt;&gt;0,P249&lt;&gt;0,R249&lt;&gt;0),"error",""),""))</f>
        <v/>
      </c>
      <c r="AZ249" s="211" t="str">
        <f t="shared" si="64"/>
        <v/>
      </c>
      <c r="BA249" s="211" t="str">
        <f t="shared" si="65"/>
        <v/>
      </c>
      <c r="BB249" s="211" t="str">
        <f t="shared" si="66"/>
        <v/>
      </c>
      <c r="BC249" s="211" t="str">
        <f>IF(C249="","",IF(フラグ管理用!Y249=2,IF(AND(フラグ管理用!C249=2,フラグ管理用!V249=1),"","error"),""))</f>
        <v/>
      </c>
      <c r="BD249" s="211" t="str">
        <f t="shared" si="67"/>
        <v/>
      </c>
      <c r="BE249" s="211" t="str">
        <f>IF(C249="","",IF(フラグ管理用!Z249=30,"error",IF(AND(フラグ管理用!AI249="事業始期_通常",フラグ管理用!Z249&lt;18),"error",IF(AND(フラグ管理用!AI249="事業始期_補助",フラグ管理用!Z249&lt;15),"error",""))))</f>
        <v/>
      </c>
      <c r="BF249" s="211" t="str">
        <f t="shared" si="68"/>
        <v/>
      </c>
      <c r="BG249" s="211" t="str">
        <f>IF(C249="","",IF(AND(フラグ管理用!AJ249="事業終期_通常",OR(フラグ管理用!AA249&lt;18,フラグ管理用!AA249&gt;29)),"error",IF(AND(フラグ管理用!AJ249="事業終期_R3基金・R4",フラグ管理用!AA249&lt;18),"error","")))</f>
        <v/>
      </c>
      <c r="BH249" s="211" t="str">
        <f>IF(C249="","",IF(VLOOKUP(Z249,―!$X$2:$Y$31,2,FALSE)&lt;=VLOOKUP(AA249,―!$X$2:$Y$31,2,FALSE),"","error"))</f>
        <v/>
      </c>
      <c r="BI249" s="211" t="str">
        <f t="shared" si="69"/>
        <v/>
      </c>
      <c r="BJ249" s="211" t="str">
        <f t="shared" si="72"/>
        <v/>
      </c>
      <c r="BK249" s="211" t="str">
        <f t="shared" si="70"/>
        <v/>
      </c>
      <c r="BL249" s="211" t="str">
        <f>IF(C249="","",IF(AND(フラグ管理用!AK249="予算区分_地単_通常",フラグ管理用!AF249&gt;4),"error",IF(AND(フラグ管理用!AK249="予算区分_地単_協力金等",フラグ管理用!AF249&gt;9),"error",IF(AND(フラグ管理用!AK249="予算区分_補助",フラグ管理用!AF249&lt;9),"error",""))))</f>
        <v/>
      </c>
      <c r="BM249" s="241" t="str">
        <f>フラグ管理用!AO249</f>
        <v/>
      </c>
    </row>
    <row r="250" spans="1:65" x14ac:dyDescent="0.15">
      <c r="A250" s="84">
        <v>229</v>
      </c>
      <c r="B250" s="285"/>
      <c r="C250" s="61"/>
      <c r="D250" s="61"/>
      <c r="E250" s="62"/>
      <c r="F250" s="146" t="str">
        <f>IF(C250="補",VLOOKUP(E250,'事業名一覧 '!$A$3:$C$55,3,FALSE),"")</f>
        <v/>
      </c>
      <c r="G250" s="63"/>
      <c r="H250" s="154"/>
      <c r="I250" s="63"/>
      <c r="J250" s="63"/>
      <c r="K250" s="63"/>
      <c r="L250" s="62"/>
      <c r="M250" s="99" t="str">
        <f t="shared" si="55"/>
        <v/>
      </c>
      <c r="N250" s="99" t="str">
        <f t="shared" si="71"/>
        <v/>
      </c>
      <c r="O250" s="65"/>
      <c r="P250" s="65"/>
      <c r="Q250" s="65"/>
      <c r="R250" s="65"/>
      <c r="S250" s="65"/>
      <c r="T250" s="65"/>
      <c r="U250" s="62"/>
      <c r="V250" s="63"/>
      <c r="W250" s="63"/>
      <c r="X250" s="63"/>
      <c r="Y250" s="61"/>
      <c r="Z250" s="61"/>
      <c r="AA250" s="61"/>
      <c r="AB250" s="230"/>
      <c r="AC250" s="230"/>
      <c r="AD250" s="62"/>
      <c r="AE250" s="62"/>
      <c r="AF250" s="301"/>
      <c r="AG250" s="165"/>
      <c r="AH250" s="274"/>
      <c r="AI250" s="226"/>
      <c r="AJ250" s="293" t="str">
        <f t="shared" si="56"/>
        <v/>
      </c>
      <c r="AK250" s="297" t="str">
        <f>IF(C250="","",IF(AND(フラグ管理用!B250=2,O250&gt;0),"error",IF(AND(フラグ管理用!B250=1,SUM(P250:R250)&gt;0),"error","")))</f>
        <v/>
      </c>
      <c r="AL250" s="289" t="str">
        <f t="shared" si="57"/>
        <v/>
      </c>
      <c r="AM250" s="235" t="str">
        <f t="shared" si="58"/>
        <v/>
      </c>
      <c r="AN250" s="211" t="str">
        <f>IF(C250="","",IF(フラグ管理用!AP250=1,"",IF(AND(フラグ管理用!C250=1,フラグ管理用!G250=1),"",IF(AND(フラグ管理用!C250=2,フラグ管理用!D250=1,フラグ管理用!G250=1),"",IF(AND(フラグ管理用!C250=2,フラグ管理用!D250=2),"","error")))))</f>
        <v/>
      </c>
      <c r="AO250" s="240" t="str">
        <f t="shared" si="59"/>
        <v/>
      </c>
      <c r="AP250" s="240" t="str">
        <f t="shared" si="60"/>
        <v/>
      </c>
      <c r="AQ250" s="240" t="str">
        <f>IF(C250="","",IF(AND(フラグ管理用!B250=1,フラグ管理用!I250&gt;0),"",IF(AND(フラグ管理用!B250=2,フラグ管理用!I250&gt;14),"","error")))</f>
        <v/>
      </c>
      <c r="AR250" s="240" t="str">
        <f>IF(C250="","",IF(PRODUCT(フラグ管理用!H250:J250)=0,"error",""))</f>
        <v/>
      </c>
      <c r="AS250" s="240" t="str">
        <f t="shared" si="61"/>
        <v/>
      </c>
      <c r="AT250" s="240" t="str">
        <f>IF(C250="","",IF(AND(フラグ管理用!G250=1,フラグ管理用!K250=1),"",IF(AND(フラグ管理用!G250=2,フラグ管理用!K250&gt;1),"","error")))</f>
        <v/>
      </c>
      <c r="AU250" s="240" t="str">
        <f>IF(C250="","",IF(AND(フラグ管理用!K250=10,ISBLANK(L250)=FALSE),"",IF(AND(フラグ管理用!K250&lt;10,ISBLANK(L250)=TRUE),"","error")))</f>
        <v/>
      </c>
      <c r="AV250" s="211" t="str">
        <f t="shared" si="62"/>
        <v/>
      </c>
      <c r="AW250" s="211" t="str">
        <f t="shared" si="63"/>
        <v/>
      </c>
      <c r="AX250" s="211" t="str">
        <f>IF(C250="","",IF(AND(フラグ管理用!D250=2,フラグ管理用!G250=1),IF(Q250&lt;&gt;0,"error",""),""))</f>
        <v/>
      </c>
      <c r="AY250" s="211" t="str">
        <f>IF(C250="","",IF(フラグ管理用!G250=2,IF(OR(O250&lt;&gt;0,P250&lt;&gt;0,R250&lt;&gt;0),"error",""),""))</f>
        <v/>
      </c>
      <c r="AZ250" s="211" t="str">
        <f t="shared" si="64"/>
        <v/>
      </c>
      <c r="BA250" s="211" t="str">
        <f t="shared" si="65"/>
        <v/>
      </c>
      <c r="BB250" s="211" t="str">
        <f t="shared" si="66"/>
        <v/>
      </c>
      <c r="BC250" s="211" t="str">
        <f>IF(C250="","",IF(フラグ管理用!Y250=2,IF(AND(フラグ管理用!C250=2,フラグ管理用!V250=1),"","error"),""))</f>
        <v/>
      </c>
      <c r="BD250" s="211" t="str">
        <f t="shared" si="67"/>
        <v/>
      </c>
      <c r="BE250" s="211" t="str">
        <f>IF(C250="","",IF(フラグ管理用!Z250=30,"error",IF(AND(フラグ管理用!AI250="事業始期_通常",フラグ管理用!Z250&lt;18),"error",IF(AND(フラグ管理用!AI250="事業始期_補助",フラグ管理用!Z250&lt;15),"error",""))))</f>
        <v/>
      </c>
      <c r="BF250" s="211" t="str">
        <f t="shared" si="68"/>
        <v/>
      </c>
      <c r="BG250" s="211" t="str">
        <f>IF(C250="","",IF(AND(フラグ管理用!AJ250="事業終期_通常",OR(フラグ管理用!AA250&lt;18,フラグ管理用!AA250&gt;29)),"error",IF(AND(フラグ管理用!AJ250="事業終期_R3基金・R4",フラグ管理用!AA250&lt;18),"error","")))</f>
        <v/>
      </c>
      <c r="BH250" s="211" t="str">
        <f>IF(C250="","",IF(VLOOKUP(Z250,―!$X$2:$Y$31,2,FALSE)&lt;=VLOOKUP(AA250,―!$X$2:$Y$31,2,FALSE),"","error"))</f>
        <v/>
      </c>
      <c r="BI250" s="211" t="str">
        <f t="shared" si="69"/>
        <v/>
      </c>
      <c r="BJ250" s="211" t="str">
        <f t="shared" si="72"/>
        <v/>
      </c>
      <c r="BK250" s="211" t="str">
        <f t="shared" si="70"/>
        <v/>
      </c>
      <c r="BL250" s="211" t="str">
        <f>IF(C250="","",IF(AND(フラグ管理用!AK250="予算区分_地単_通常",フラグ管理用!AF250&gt;4),"error",IF(AND(フラグ管理用!AK250="予算区分_地単_協力金等",フラグ管理用!AF250&gt;9),"error",IF(AND(フラグ管理用!AK250="予算区分_補助",フラグ管理用!AF250&lt;9),"error",""))))</f>
        <v/>
      </c>
      <c r="BM250" s="241" t="str">
        <f>フラグ管理用!AO250</f>
        <v/>
      </c>
    </row>
    <row r="251" spans="1:65" x14ac:dyDescent="0.15">
      <c r="A251" s="84">
        <v>230</v>
      </c>
      <c r="B251" s="285"/>
      <c r="C251" s="61"/>
      <c r="D251" s="61"/>
      <c r="E251" s="62"/>
      <c r="F251" s="146" t="str">
        <f>IF(C251="補",VLOOKUP(E251,'事業名一覧 '!$A$3:$C$55,3,FALSE),"")</f>
        <v/>
      </c>
      <c r="G251" s="63"/>
      <c r="H251" s="154"/>
      <c r="I251" s="63"/>
      <c r="J251" s="63"/>
      <c r="K251" s="63"/>
      <c r="L251" s="62"/>
      <c r="M251" s="99" t="str">
        <f t="shared" si="55"/>
        <v/>
      </c>
      <c r="N251" s="99" t="str">
        <f t="shared" si="71"/>
        <v/>
      </c>
      <c r="O251" s="65"/>
      <c r="P251" s="65"/>
      <c r="Q251" s="65"/>
      <c r="R251" s="65"/>
      <c r="S251" s="65"/>
      <c r="T251" s="65"/>
      <c r="U251" s="62"/>
      <c r="V251" s="63"/>
      <c r="W251" s="63"/>
      <c r="X251" s="63"/>
      <c r="Y251" s="61"/>
      <c r="Z251" s="61"/>
      <c r="AA251" s="61"/>
      <c r="AB251" s="230"/>
      <c r="AC251" s="230"/>
      <c r="AD251" s="62"/>
      <c r="AE251" s="62"/>
      <c r="AF251" s="301"/>
      <c r="AG251" s="165"/>
      <c r="AH251" s="274"/>
      <c r="AI251" s="226"/>
      <c r="AJ251" s="293" t="str">
        <f t="shared" si="56"/>
        <v/>
      </c>
      <c r="AK251" s="297" t="str">
        <f>IF(C251="","",IF(AND(フラグ管理用!B251=2,O251&gt;0),"error",IF(AND(フラグ管理用!B251=1,SUM(P251:R251)&gt;0),"error","")))</f>
        <v/>
      </c>
      <c r="AL251" s="289" t="str">
        <f t="shared" si="57"/>
        <v/>
      </c>
      <c r="AM251" s="235" t="str">
        <f t="shared" si="58"/>
        <v/>
      </c>
      <c r="AN251" s="211" t="str">
        <f>IF(C251="","",IF(フラグ管理用!AP251=1,"",IF(AND(フラグ管理用!C251=1,フラグ管理用!G251=1),"",IF(AND(フラグ管理用!C251=2,フラグ管理用!D251=1,フラグ管理用!G251=1),"",IF(AND(フラグ管理用!C251=2,フラグ管理用!D251=2),"","error")))))</f>
        <v/>
      </c>
      <c r="AO251" s="240" t="str">
        <f t="shared" si="59"/>
        <v/>
      </c>
      <c r="AP251" s="240" t="str">
        <f t="shared" si="60"/>
        <v/>
      </c>
      <c r="AQ251" s="240" t="str">
        <f>IF(C251="","",IF(AND(フラグ管理用!B251=1,フラグ管理用!I251&gt;0),"",IF(AND(フラグ管理用!B251=2,フラグ管理用!I251&gt;14),"","error")))</f>
        <v/>
      </c>
      <c r="AR251" s="240" t="str">
        <f>IF(C251="","",IF(PRODUCT(フラグ管理用!H251:J251)=0,"error",""))</f>
        <v/>
      </c>
      <c r="AS251" s="240" t="str">
        <f t="shared" si="61"/>
        <v/>
      </c>
      <c r="AT251" s="240" t="str">
        <f>IF(C251="","",IF(AND(フラグ管理用!G251=1,フラグ管理用!K251=1),"",IF(AND(フラグ管理用!G251=2,フラグ管理用!K251&gt;1),"","error")))</f>
        <v/>
      </c>
      <c r="AU251" s="240" t="str">
        <f>IF(C251="","",IF(AND(フラグ管理用!K251=10,ISBLANK(L251)=FALSE),"",IF(AND(フラグ管理用!K251&lt;10,ISBLANK(L251)=TRUE),"","error")))</f>
        <v/>
      </c>
      <c r="AV251" s="211" t="str">
        <f t="shared" si="62"/>
        <v/>
      </c>
      <c r="AW251" s="211" t="str">
        <f t="shared" si="63"/>
        <v/>
      </c>
      <c r="AX251" s="211" t="str">
        <f>IF(C251="","",IF(AND(フラグ管理用!D251=2,フラグ管理用!G251=1),IF(Q251&lt;&gt;0,"error",""),""))</f>
        <v/>
      </c>
      <c r="AY251" s="211" t="str">
        <f>IF(C251="","",IF(フラグ管理用!G251=2,IF(OR(O251&lt;&gt;0,P251&lt;&gt;0,R251&lt;&gt;0),"error",""),""))</f>
        <v/>
      </c>
      <c r="AZ251" s="211" t="str">
        <f t="shared" si="64"/>
        <v/>
      </c>
      <c r="BA251" s="211" t="str">
        <f t="shared" si="65"/>
        <v/>
      </c>
      <c r="BB251" s="211" t="str">
        <f t="shared" si="66"/>
        <v/>
      </c>
      <c r="BC251" s="211" t="str">
        <f>IF(C251="","",IF(フラグ管理用!Y251=2,IF(AND(フラグ管理用!C251=2,フラグ管理用!V251=1),"","error"),""))</f>
        <v/>
      </c>
      <c r="BD251" s="211" t="str">
        <f t="shared" si="67"/>
        <v/>
      </c>
      <c r="BE251" s="211" t="str">
        <f>IF(C251="","",IF(フラグ管理用!Z251=30,"error",IF(AND(フラグ管理用!AI251="事業始期_通常",フラグ管理用!Z251&lt;18),"error",IF(AND(フラグ管理用!AI251="事業始期_補助",フラグ管理用!Z251&lt;15),"error",""))))</f>
        <v/>
      </c>
      <c r="BF251" s="211" t="str">
        <f t="shared" si="68"/>
        <v/>
      </c>
      <c r="BG251" s="211" t="str">
        <f>IF(C251="","",IF(AND(フラグ管理用!AJ251="事業終期_通常",OR(フラグ管理用!AA251&lt;18,フラグ管理用!AA251&gt;29)),"error",IF(AND(フラグ管理用!AJ251="事業終期_R3基金・R4",フラグ管理用!AA251&lt;18),"error","")))</f>
        <v/>
      </c>
      <c r="BH251" s="211" t="str">
        <f>IF(C251="","",IF(VLOOKUP(Z251,―!$X$2:$Y$31,2,FALSE)&lt;=VLOOKUP(AA251,―!$X$2:$Y$31,2,FALSE),"","error"))</f>
        <v/>
      </c>
      <c r="BI251" s="211" t="str">
        <f t="shared" si="69"/>
        <v/>
      </c>
      <c r="BJ251" s="211" t="str">
        <f t="shared" si="72"/>
        <v/>
      </c>
      <c r="BK251" s="211" t="str">
        <f t="shared" si="70"/>
        <v/>
      </c>
      <c r="BL251" s="211" t="str">
        <f>IF(C251="","",IF(AND(フラグ管理用!AK251="予算区分_地単_通常",フラグ管理用!AF251&gt;4),"error",IF(AND(フラグ管理用!AK251="予算区分_地単_協力金等",フラグ管理用!AF251&gt;9),"error",IF(AND(フラグ管理用!AK251="予算区分_補助",フラグ管理用!AF251&lt;9),"error",""))))</f>
        <v/>
      </c>
      <c r="BM251" s="241" t="str">
        <f>フラグ管理用!AO251</f>
        <v/>
      </c>
    </row>
    <row r="252" spans="1:65" x14ac:dyDescent="0.15">
      <c r="A252" s="84">
        <v>231</v>
      </c>
      <c r="B252" s="285"/>
      <c r="C252" s="61"/>
      <c r="D252" s="61"/>
      <c r="E252" s="62"/>
      <c r="F252" s="146" t="str">
        <f>IF(C252="補",VLOOKUP(E252,'事業名一覧 '!$A$3:$C$55,3,FALSE),"")</f>
        <v/>
      </c>
      <c r="G252" s="63"/>
      <c r="H252" s="154"/>
      <c r="I252" s="63"/>
      <c r="J252" s="63"/>
      <c r="K252" s="63"/>
      <c r="L252" s="62"/>
      <c r="M252" s="99" t="str">
        <f t="shared" si="55"/>
        <v/>
      </c>
      <c r="N252" s="99" t="str">
        <f t="shared" si="71"/>
        <v/>
      </c>
      <c r="O252" s="65"/>
      <c r="P252" s="65"/>
      <c r="Q252" s="65"/>
      <c r="R252" s="65"/>
      <c r="S252" s="65"/>
      <c r="T252" s="65"/>
      <c r="U252" s="62"/>
      <c r="V252" s="63"/>
      <c r="W252" s="63"/>
      <c r="X252" s="63"/>
      <c r="Y252" s="61"/>
      <c r="Z252" s="61"/>
      <c r="AA252" s="61"/>
      <c r="AB252" s="230"/>
      <c r="AC252" s="230"/>
      <c r="AD252" s="62"/>
      <c r="AE252" s="62"/>
      <c r="AF252" s="301"/>
      <c r="AG252" s="165"/>
      <c r="AH252" s="274"/>
      <c r="AI252" s="226"/>
      <c r="AJ252" s="293" t="str">
        <f t="shared" si="56"/>
        <v/>
      </c>
      <c r="AK252" s="297" t="str">
        <f>IF(C252="","",IF(AND(フラグ管理用!B252=2,O252&gt;0),"error",IF(AND(フラグ管理用!B252=1,SUM(P252:R252)&gt;0),"error","")))</f>
        <v/>
      </c>
      <c r="AL252" s="289" t="str">
        <f t="shared" si="57"/>
        <v/>
      </c>
      <c r="AM252" s="235" t="str">
        <f t="shared" si="58"/>
        <v/>
      </c>
      <c r="AN252" s="211" t="str">
        <f>IF(C252="","",IF(フラグ管理用!AP252=1,"",IF(AND(フラグ管理用!C252=1,フラグ管理用!G252=1),"",IF(AND(フラグ管理用!C252=2,フラグ管理用!D252=1,フラグ管理用!G252=1),"",IF(AND(フラグ管理用!C252=2,フラグ管理用!D252=2),"","error")))))</f>
        <v/>
      </c>
      <c r="AO252" s="240" t="str">
        <f t="shared" si="59"/>
        <v/>
      </c>
      <c r="AP252" s="240" t="str">
        <f t="shared" si="60"/>
        <v/>
      </c>
      <c r="AQ252" s="240" t="str">
        <f>IF(C252="","",IF(AND(フラグ管理用!B252=1,フラグ管理用!I252&gt;0),"",IF(AND(フラグ管理用!B252=2,フラグ管理用!I252&gt;14),"","error")))</f>
        <v/>
      </c>
      <c r="AR252" s="240" t="str">
        <f>IF(C252="","",IF(PRODUCT(フラグ管理用!H252:J252)=0,"error",""))</f>
        <v/>
      </c>
      <c r="AS252" s="240" t="str">
        <f t="shared" si="61"/>
        <v/>
      </c>
      <c r="AT252" s="240" t="str">
        <f>IF(C252="","",IF(AND(フラグ管理用!G252=1,フラグ管理用!K252=1),"",IF(AND(フラグ管理用!G252=2,フラグ管理用!K252&gt;1),"","error")))</f>
        <v/>
      </c>
      <c r="AU252" s="240" t="str">
        <f>IF(C252="","",IF(AND(フラグ管理用!K252=10,ISBLANK(L252)=FALSE),"",IF(AND(フラグ管理用!K252&lt;10,ISBLANK(L252)=TRUE),"","error")))</f>
        <v/>
      </c>
      <c r="AV252" s="211" t="str">
        <f t="shared" si="62"/>
        <v/>
      </c>
      <c r="AW252" s="211" t="str">
        <f t="shared" si="63"/>
        <v/>
      </c>
      <c r="AX252" s="211" t="str">
        <f>IF(C252="","",IF(AND(フラグ管理用!D252=2,フラグ管理用!G252=1),IF(Q252&lt;&gt;0,"error",""),""))</f>
        <v/>
      </c>
      <c r="AY252" s="211" t="str">
        <f>IF(C252="","",IF(フラグ管理用!G252=2,IF(OR(O252&lt;&gt;0,P252&lt;&gt;0,R252&lt;&gt;0),"error",""),""))</f>
        <v/>
      </c>
      <c r="AZ252" s="211" t="str">
        <f t="shared" si="64"/>
        <v/>
      </c>
      <c r="BA252" s="211" t="str">
        <f t="shared" si="65"/>
        <v/>
      </c>
      <c r="BB252" s="211" t="str">
        <f t="shared" si="66"/>
        <v/>
      </c>
      <c r="BC252" s="211" t="str">
        <f>IF(C252="","",IF(フラグ管理用!Y252=2,IF(AND(フラグ管理用!C252=2,フラグ管理用!V252=1),"","error"),""))</f>
        <v/>
      </c>
      <c r="BD252" s="211" t="str">
        <f t="shared" si="67"/>
        <v/>
      </c>
      <c r="BE252" s="211" t="str">
        <f>IF(C252="","",IF(フラグ管理用!Z252=30,"error",IF(AND(フラグ管理用!AI252="事業始期_通常",フラグ管理用!Z252&lt;18),"error",IF(AND(フラグ管理用!AI252="事業始期_補助",フラグ管理用!Z252&lt;15),"error",""))))</f>
        <v/>
      </c>
      <c r="BF252" s="211" t="str">
        <f t="shared" si="68"/>
        <v/>
      </c>
      <c r="BG252" s="211" t="str">
        <f>IF(C252="","",IF(AND(フラグ管理用!AJ252="事業終期_通常",OR(フラグ管理用!AA252&lt;18,フラグ管理用!AA252&gt;29)),"error",IF(AND(フラグ管理用!AJ252="事業終期_R3基金・R4",フラグ管理用!AA252&lt;18),"error","")))</f>
        <v/>
      </c>
      <c r="BH252" s="211" t="str">
        <f>IF(C252="","",IF(VLOOKUP(Z252,―!$X$2:$Y$31,2,FALSE)&lt;=VLOOKUP(AA252,―!$X$2:$Y$31,2,FALSE),"","error"))</f>
        <v/>
      </c>
      <c r="BI252" s="211" t="str">
        <f t="shared" si="69"/>
        <v/>
      </c>
      <c r="BJ252" s="211" t="str">
        <f t="shared" si="72"/>
        <v/>
      </c>
      <c r="BK252" s="211" t="str">
        <f t="shared" si="70"/>
        <v/>
      </c>
      <c r="BL252" s="211" t="str">
        <f>IF(C252="","",IF(AND(フラグ管理用!AK252="予算区分_地単_通常",フラグ管理用!AF252&gt;4),"error",IF(AND(フラグ管理用!AK252="予算区分_地単_協力金等",フラグ管理用!AF252&gt;9),"error",IF(AND(フラグ管理用!AK252="予算区分_補助",フラグ管理用!AF252&lt;9),"error",""))))</f>
        <v/>
      </c>
      <c r="BM252" s="241" t="str">
        <f>フラグ管理用!AO252</f>
        <v/>
      </c>
    </row>
    <row r="253" spans="1:65" x14ac:dyDescent="0.15">
      <c r="A253" s="84">
        <v>232</v>
      </c>
      <c r="B253" s="285"/>
      <c r="C253" s="61"/>
      <c r="D253" s="61"/>
      <c r="E253" s="62"/>
      <c r="F253" s="146" t="str">
        <f>IF(C253="補",VLOOKUP(E253,'事業名一覧 '!$A$3:$C$55,3,FALSE),"")</f>
        <v/>
      </c>
      <c r="G253" s="63"/>
      <c r="H253" s="154"/>
      <c r="I253" s="63"/>
      <c r="J253" s="63"/>
      <c r="K253" s="63"/>
      <c r="L253" s="62"/>
      <c r="M253" s="99" t="str">
        <f t="shared" si="55"/>
        <v/>
      </c>
      <c r="N253" s="99" t="str">
        <f t="shared" si="71"/>
        <v/>
      </c>
      <c r="O253" s="65"/>
      <c r="P253" s="65"/>
      <c r="Q253" s="65"/>
      <c r="R253" s="65"/>
      <c r="S253" s="65"/>
      <c r="T253" s="65"/>
      <c r="U253" s="62"/>
      <c r="V253" s="63"/>
      <c r="W253" s="63"/>
      <c r="X253" s="63"/>
      <c r="Y253" s="61"/>
      <c r="Z253" s="61"/>
      <c r="AA253" s="61"/>
      <c r="AB253" s="230"/>
      <c r="AC253" s="230"/>
      <c r="AD253" s="62"/>
      <c r="AE253" s="62"/>
      <c r="AF253" s="301"/>
      <c r="AG253" s="165"/>
      <c r="AH253" s="274"/>
      <c r="AI253" s="226"/>
      <c r="AJ253" s="293" t="str">
        <f t="shared" si="56"/>
        <v/>
      </c>
      <c r="AK253" s="297" t="str">
        <f>IF(C253="","",IF(AND(フラグ管理用!B253=2,O253&gt;0),"error",IF(AND(フラグ管理用!B253=1,SUM(P253:R253)&gt;0),"error","")))</f>
        <v/>
      </c>
      <c r="AL253" s="289" t="str">
        <f t="shared" si="57"/>
        <v/>
      </c>
      <c r="AM253" s="235" t="str">
        <f t="shared" si="58"/>
        <v/>
      </c>
      <c r="AN253" s="211" t="str">
        <f>IF(C253="","",IF(フラグ管理用!AP253=1,"",IF(AND(フラグ管理用!C253=1,フラグ管理用!G253=1),"",IF(AND(フラグ管理用!C253=2,フラグ管理用!D253=1,フラグ管理用!G253=1),"",IF(AND(フラグ管理用!C253=2,フラグ管理用!D253=2),"","error")))))</f>
        <v/>
      </c>
      <c r="AO253" s="240" t="str">
        <f t="shared" si="59"/>
        <v/>
      </c>
      <c r="AP253" s="240" t="str">
        <f t="shared" si="60"/>
        <v/>
      </c>
      <c r="AQ253" s="240" t="str">
        <f>IF(C253="","",IF(AND(フラグ管理用!B253=1,フラグ管理用!I253&gt;0),"",IF(AND(フラグ管理用!B253=2,フラグ管理用!I253&gt;14),"","error")))</f>
        <v/>
      </c>
      <c r="AR253" s="240" t="str">
        <f>IF(C253="","",IF(PRODUCT(フラグ管理用!H253:J253)=0,"error",""))</f>
        <v/>
      </c>
      <c r="AS253" s="240" t="str">
        <f t="shared" si="61"/>
        <v/>
      </c>
      <c r="AT253" s="240" t="str">
        <f>IF(C253="","",IF(AND(フラグ管理用!G253=1,フラグ管理用!K253=1),"",IF(AND(フラグ管理用!G253=2,フラグ管理用!K253&gt;1),"","error")))</f>
        <v/>
      </c>
      <c r="AU253" s="240" t="str">
        <f>IF(C253="","",IF(AND(フラグ管理用!K253=10,ISBLANK(L253)=FALSE),"",IF(AND(フラグ管理用!K253&lt;10,ISBLANK(L253)=TRUE),"","error")))</f>
        <v/>
      </c>
      <c r="AV253" s="211" t="str">
        <f t="shared" si="62"/>
        <v/>
      </c>
      <c r="AW253" s="211" t="str">
        <f t="shared" si="63"/>
        <v/>
      </c>
      <c r="AX253" s="211" t="str">
        <f>IF(C253="","",IF(AND(フラグ管理用!D253=2,フラグ管理用!G253=1),IF(Q253&lt;&gt;0,"error",""),""))</f>
        <v/>
      </c>
      <c r="AY253" s="211" t="str">
        <f>IF(C253="","",IF(フラグ管理用!G253=2,IF(OR(O253&lt;&gt;0,P253&lt;&gt;0,R253&lt;&gt;0),"error",""),""))</f>
        <v/>
      </c>
      <c r="AZ253" s="211" t="str">
        <f t="shared" si="64"/>
        <v/>
      </c>
      <c r="BA253" s="211" t="str">
        <f t="shared" si="65"/>
        <v/>
      </c>
      <c r="BB253" s="211" t="str">
        <f t="shared" si="66"/>
        <v/>
      </c>
      <c r="BC253" s="211" t="str">
        <f>IF(C253="","",IF(フラグ管理用!Y253=2,IF(AND(フラグ管理用!C253=2,フラグ管理用!V253=1),"","error"),""))</f>
        <v/>
      </c>
      <c r="BD253" s="211" t="str">
        <f t="shared" si="67"/>
        <v/>
      </c>
      <c r="BE253" s="211" t="str">
        <f>IF(C253="","",IF(フラグ管理用!Z253=30,"error",IF(AND(フラグ管理用!AI253="事業始期_通常",フラグ管理用!Z253&lt;18),"error",IF(AND(フラグ管理用!AI253="事業始期_補助",フラグ管理用!Z253&lt;15),"error",""))))</f>
        <v/>
      </c>
      <c r="BF253" s="211" t="str">
        <f t="shared" si="68"/>
        <v/>
      </c>
      <c r="BG253" s="211" t="str">
        <f>IF(C253="","",IF(AND(フラグ管理用!AJ253="事業終期_通常",OR(フラグ管理用!AA253&lt;18,フラグ管理用!AA253&gt;29)),"error",IF(AND(フラグ管理用!AJ253="事業終期_R3基金・R4",フラグ管理用!AA253&lt;18),"error","")))</f>
        <v/>
      </c>
      <c r="BH253" s="211" t="str">
        <f>IF(C253="","",IF(VLOOKUP(Z253,―!$X$2:$Y$31,2,FALSE)&lt;=VLOOKUP(AA253,―!$X$2:$Y$31,2,FALSE),"","error"))</f>
        <v/>
      </c>
      <c r="BI253" s="211" t="str">
        <f t="shared" si="69"/>
        <v/>
      </c>
      <c r="BJ253" s="211" t="str">
        <f t="shared" si="72"/>
        <v/>
      </c>
      <c r="BK253" s="211" t="str">
        <f t="shared" si="70"/>
        <v/>
      </c>
      <c r="BL253" s="211" t="str">
        <f>IF(C253="","",IF(AND(フラグ管理用!AK253="予算区分_地単_通常",フラグ管理用!AF253&gt;4),"error",IF(AND(フラグ管理用!AK253="予算区分_地単_協力金等",フラグ管理用!AF253&gt;9),"error",IF(AND(フラグ管理用!AK253="予算区分_補助",フラグ管理用!AF253&lt;9),"error",""))))</f>
        <v/>
      </c>
      <c r="BM253" s="241" t="str">
        <f>フラグ管理用!AO253</f>
        <v/>
      </c>
    </row>
    <row r="254" spans="1:65" x14ac:dyDescent="0.15">
      <c r="A254" s="84">
        <v>233</v>
      </c>
      <c r="B254" s="285"/>
      <c r="C254" s="61"/>
      <c r="D254" s="61"/>
      <c r="E254" s="62"/>
      <c r="F254" s="146" t="str">
        <f>IF(C254="補",VLOOKUP(E254,'事業名一覧 '!$A$3:$C$55,3,FALSE),"")</f>
        <v/>
      </c>
      <c r="G254" s="63"/>
      <c r="H254" s="154"/>
      <c r="I254" s="63"/>
      <c r="J254" s="63"/>
      <c r="K254" s="63"/>
      <c r="L254" s="62"/>
      <c r="M254" s="99" t="str">
        <f t="shared" si="55"/>
        <v/>
      </c>
      <c r="N254" s="99" t="str">
        <f t="shared" si="71"/>
        <v/>
      </c>
      <c r="O254" s="65"/>
      <c r="P254" s="65"/>
      <c r="Q254" s="65"/>
      <c r="R254" s="65"/>
      <c r="S254" s="65"/>
      <c r="T254" s="65"/>
      <c r="U254" s="62"/>
      <c r="V254" s="63"/>
      <c r="W254" s="63"/>
      <c r="X254" s="63"/>
      <c r="Y254" s="61"/>
      <c r="Z254" s="61"/>
      <c r="AA254" s="61"/>
      <c r="AB254" s="230"/>
      <c r="AC254" s="230"/>
      <c r="AD254" s="62"/>
      <c r="AE254" s="62"/>
      <c r="AF254" s="301"/>
      <c r="AG254" s="165"/>
      <c r="AH254" s="274"/>
      <c r="AI254" s="226"/>
      <c r="AJ254" s="293" t="str">
        <f t="shared" si="56"/>
        <v/>
      </c>
      <c r="AK254" s="297" t="str">
        <f>IF(C254="","",IF(AND(フラグ管理用!B254=2,O254&gt;0),"error",IF(AND(フラグ管理用!B254=1,SUM(P254:R254)&gt;0),"error","")))</f>
        <v/>
      </c>
      <c r="AL254" s="289" t="str">
        <f t="shared" si="57"/>
        <v/>
      </c>
      <c r="AM254" s="235" t="str">
        <f t="shared" si="58"/>
        <v/>
      </c>
      <c r="AN254" s="211" t="str">
        <f>IF(C254="","",IF(フラグ管理用!AP254=1,"",IF(AND(フラグ管理用!C254=1,フラグ管理用!G254=1),"",IF(AND(フラグ管理用!C254=2,フラグ管理用!D254=1,フラグ管理用!G254=1),"",IF(AND(フラグ管理用!C254=2,フラグ管理用!D254=2),"","error")))))</f>
        <v/>
      </c>
      <c r="AO254" s="240" t="str">
        <f t="shared" si="59"/>
        <v/>
      </c>
      <c r="AP254" s="240" t="str">
        <f t="shared" si="60"/>
        <v/>
      </c>
      <c r="AQ254" s="240" t="str">
        <f>IF(C254="","",IF(AND(フラグ管理用!B254=1,フラグ管理用!I254&gt;0),"",IF(AND(フラグ管理用!B254=2,フラグ管理用!I254&gt;14),"","error")))</f>
        <v/>
      </c>
      <c r="AR254" s="240" t="str">
        <f>IF(C254="","",IF(PRODUCT(フラグ管理用!H254:J254)=0,"error",""))</f>
        <v/>
      </c>
      <c r="AS254" s="240" t="str">
        <f t="shared" si="61"/>
        <v/>
      </c>
      <c r="AT254" s="240" t="str">
        <f>IF(C254="","",IF(AND(フラグ管理用!G254=1,フラグ管理用!K254=1),"",IF(AND(フラグ管理用!G254=2,フラグ管理用!K254&gt;1),"","error")))</f>
        <v/>
      </c>
      <c r="AU254" s="240" t="str">
        <f>IF(C254="","",IF(AND(フラグ管理用!K254=10,ISBLANK(L254)=FALSE),"",IF(AND(フラグ管理用!K254&lt;10,ISBLANK(L254)=TRUE),"","error")))</f>
        <v/>
      </c>
      <c r="AV254" s="211" t="str">
        <f t="shared" si="62"/>
        <v/>
      </c>
      <c r="AW254" s="211" t="str">
        <f t="shared" si="63"/>
        <v/>
      </c>
      <c r="AX254" s="211" t="str">
        <f>IF(C254="","",IF(AND(フラグ管理用!D254=2,フラグ管理用!G254=1),IF(Q254&lt;&gt;0,"error",""),""))</f>
        <v/>
      </c>
      <c r="AY254" s="211" t="str">
        <f>IF(C254="","",IF(フラグ管理用!G254=2,IF(OR(O254&lt;&gt;0,P254&lt;&gt;0,R254&lt;&gt;0),"error",""),""))</f>
        <v/>
      </c>
      <c r="AZ254" s="211" t="str">
        <f t="shared" si="64"/>
        <v/>
      </c>
      <c r="BA254" s="211" t="str">
        <f t="shared" si="65"/>
        <v/>
      </c>
      <c r="BB254" s="211" t="str">
        <f t="shared" si="66"/>
        <v/>
      </c>
      <c r="BC254" s="211" t="str">
        <f>IF(C254="","",IF(フラグ管理用!Y254=2,IF(AND(フラグ管理用!C254=2,フラグ管理用!V254=1),"","error"),""))</f>
        <v/>
      </c>
      <c r="BD254" s="211" t="str">
        <f t="shared" si="67"/>
        <v/>
      </c>
      <c r="BE254" s="211" t="str">
        <f>IF(C254="","",IF(フラグ管理用!Z254=30,"error",IF(AND(フラグ管理用!AI254="事業始期_通常",フラグ管理用!Z254&lt;18),"error",IF(AND(フラグ管理用!AI254="事業始期_補助",フラグ管理用!Z254&lt;15),"error",""))))</f>
        <v/>
      </c>
      <c r="BF254" s="211" t="str">
        <f t="shared" si="68"/>
        <v/>
      </c>
      <c r="BG254" s="211" t="str">
        <f>IF(C254="","",IF(AND(フラグ管理用!AJ254="事業終期_通常",OR(フラグ管理用!AA254&lt;18,フラグ管理用!AA254&gt;29)),"error",IF(AND(フラグ管理用!AJ254="事業終期_R3基金・R4",フラグ管理用!AA254&lt;18),"error","")))</f>
        <v/>
      </c>
      <c r="BH254" s="211" t="str">
        <f>IF(C254="","",IF(VLOOKUP(Z254,―!$X$2:$Y$31,2,FALSE)&lt;=VLOOKUP(AA254,―!$X$2:$Y$31,2,FALSE),"","error"))</f>
        <v/>
      </c>
      <c r="BI254" s="211" t="str">
        <f t="shared" si="69"/>
        <v/>
      </c>
      <c r="BJ254" s="211" t="str">
        <f t="shared" si="72"/>
        <v/>
      </c>
      <c r="BK254" s="211" t="str">
        <f t="shared" si="70"/>
        <v/>
      </c>
      <c r="BL254" s="211" t="str">
        <f>IF(C254="","",IF(AND(フラグ管理用!AK254="予算区分_地単_通常",フラグ管理用!AF254&gt;4),"error",IF(AND(フラグ管理用!AK254="予算区分_地単_協力金等",フラグ管理用!AF254&gt;9),"error",IF(AND(フラグ管理用!AK254="予算区分_補助",フラグ管理用!AF254&lt;9),"error",""))))</f>
        <v/>
      </c>
      <c r="BM254" s="241" t="str">
        <f>フラグ管理用!AO254</f>
        <v/>
      </c>
    </row>
    <row r="255" spans="1:65" x14ac:dyDescent="0.15">
      <c r="A255" s="84">
        <v>234</v>
      </c>
      <c r="B255" s="285"/>
      <c r="C255" s="61"/>
      <c r="D255" s="61"/>
      <c r="E255" s="62"/>
      <c r="F255" s="146" t="str">
        <f>IF(C255="補",VLOOKUP(E255,'事業名一覧 '!$A$3:$C$55,3,FALSE),"")</f>
        <v/>
      </c>
      <c r="G255" s="63"/>
      <c r="H255" s="154"/>
      <c r="I255" s="63"/>
      <c r="J255" s="63"/>
      <c r="K255" s="63"/>
      <c r="L255" s="62"/>
      <c r="M255" s="99" t="str">
        <f t="shared" si="55"/>
        <v/>
      </c>
      <c r="N255" s="99" t="str">
        <f t="shared" si="71"/>
        <v/>
      </c>
      <c r="O255" s="65"/>
      <c r="P255" s="65"/>
      <c r="Q255" s="65"/>
      <c r="R255" s="65"/>
      <c r="S255" s="65"/>
      <c r="T255" s="65"/>
      <c r="U255" s="62"/>
      <c r="V255" s="63"/>
      <c r="W255" s="63"/>
      <c r="X255" s="63"/>
      <c r="Y255" s="61"/>
      <c r="Z255" s="61"/>
      <c r="AA255" s="61"/>
      <c r="AB255" s="230"/>
      <c r="AC255" s="230"/>
      <c r="AD255" s="62"/>
      <c r="AE255" s="62"/>
      <c r="AF255" s="301"/>
      <c r="AG255" s="165"/>
      <c r="AH255" s="274"/>
      <c r="AI255" s="226"/>
      <c r="AJ255" s="293" t="str">
        <f t="shared" si="56"/>
        <v/>
      </c>
      <c r="AK255" s="297" t="str">
        <f>IF(C255="","",IF(AND(フラグ管理用!B255=2,O255&gt;0),"error",IF(AND(フラグ管理用!B255=1,SUM(P255:R255)&gt;0),"error","")))</f>
        <v/>
      </c>
      <c r="AL255" s="289" t="str">
        <f t="shared" si="57"/>
        <v/>
      </c>
      <c r="AM255" s="235" t="str">
        <f t="shared" si="58"/>
        <v/>
      </c>
      <c r="AN255" s="211" t="str">
        <f>IF(C255="","",IF(フラグ管理用!AP255=1,"",IF(AND(フラグ管理用!C255=1,フラグ管理用!G255=1),"",IF(AND(フラグ管理用!C255=2,フラグ管理用!D255=1,フラグ管理用!G255=1),"",IF(AND(フラグ管理用!C255=2,フラグ管理用!D255=2),"","error")))))</f>
        <v/>
      </c>
      <c r="AO255" s="240" t="str">
        <f t="shared" si="59"/>
        <v/>
      </c>
      <c r="AP255" s="240" t="str">
        <f t="shared" si="60"/>
        <v/>
      </c>
      <c r="AQ255" s="240" t="str">
        <f>IF(C255="","",IF(AND(フラグ管理用!B255=1,フラグ管理用!I255&gt;0),"",IF(AND(フラグ管理用!B255=2,フラグ管理用!I255&gt;14),"","error")))</f>
        <v/>
      </c>
      <c r="AR255" s="240" t="str">
        <f>IF(C255="","",IF(PRODUCT(フラグ管理用!H255:J255)=0,"error",""))</f>
        <v/>
      </c>
      <c r="AS255" s="240" t="str">
        <f t="shared" si="61"/>
        <v/>
      </c>
      <c r="AT255" s="240" t="str">
        <f>IF(C255="","",IF(AND(フラグ管理用!G255=1,フラグ管理用!K255=1),"",IF(AND(フラグ管理用!G255=2,フラグ管理用!K255&gt;1),"","error")))</f>
        <v/>
      </c>
      <c r="AU255" s="240" t="str">
        <f>IF(C255="","",IF(AND(フラグ管理用!K255=10,ISBLANK(L255)=FALSE),"",IF(AND(フラグ管理用!K255&lt;10,ISBLANK(L255)=TRUE),"","error")))</f>
        <v/>
      </c>
      <c r="AV255" s="211" t="str">
        <f t="shared" si="62"/>
        <v/>
      </c>
      <c r="AW255" s="211" t="str">
        <f t="shared" si="63"/>
        <v/>
      </c>
      <c r="AX255" s="211" t="str">
        <f>IF(C255="","",IF(AND(フラグ管理用!D255=2,フラグ管理用!G255=1),IF(Q255&lt;&gt;0,"error",""),""))</f>
        <v/>
      </c>
      <c r="AY255" s="211" t="str">
        <f>IF(C255="","",IF(フラグ管理用!G255=2,IF(OR(O255&lt;&gt;0,P255&lt;&gt;0,R255&lt;&gt;0),"error",""),""))</f>
        <v/>
      </c>
      <c r="AZ255" s="211" t="str">
        <f t="shared" si="64"/>
        <v/>
      </c>
      <c r="BA255" s="211" t="str">
        <f t="shared" si="65"/>
        <v/>
      </c>
      <c r="BB255" s="211" t="str">
        <f t="shared" si="66"/>
        <v/>
      </c>
      <c r="BC255" s="211" t="str">
        <f>IF(C255="","",IF(フラグ管理用!Y255=2,IF(AND(フラグ管理用!C255=2,フラグ管理用!V255=1),"","error"),""))</f>
        <v/>
      </c>
      <c r="BD255" s="211" t="str">
        <f t="shared" si="67"/>
        <v/>
      </c>
      <c r="BE255" s="211" t="str">
        <f>IF(C255="","",IF(フラグ管理用!Z255=30,"error",IF(AND(フラグ管理用!AI255="事業始期_通常",フラグ管理用!Z255&lt;18),"error",IF(AND(フラグ管理用!AI255="事業始期_補助",フラグ管理用!Z255&lt;15),"error",""))))</f>
        <v/>
      </c>
      <c r="BF255" s="211" t="str">
        <f t="shared" si="68"/>
        <v/>
      </c>
      <c r="BG255" s="211" t="str">
        <f>IF(C255="","",IF(AND(フラグ管理用!AJ255="事業終期_通常",OR(フラグ管理用!AA255&lt;18,フラグ管理用!AA255&gt;29)),"error",IF(AND(フラグ管理用!AJ255="事業終期_R3基金・R4",フラグ管理用!AA255&lt;18),"error","")))</f>
        <v/>
      </c>
      <c r="BH255" s="211" t="str">
        <f>IF(C255="","",IF(VLOOKUP(Z255,―!$X$2:$Y$31,2,FALSE)&lt;=VLOOKUP(AA255,―!$X$2:$Y$31,2,FALSE),"","error"))</f>
        <v/>
      </c>
      <c r="BI255" s="211" t="str">
        <f t="shared" si="69"/>
        <v/>
      </c>
      <c r="BJ255" s="211" t="str">
        <f t="shared" si="72"/>
        <v/>
      </c>
      <c r="BK255" s="211" t="str">
        <f t="shared" si="70"/>
        <v/>
      </c>
      <c r="BL255" s="211" t="str">
        <f>IF(C255="","",IF(AND(フラグ管理用!AK255="予算区分_地単_通常",フラグ管理用!AF255&gt;4),"error",IF(AND(フラグ管理用!AK255="予算区分_地単_協力金等",フラグ管理用!AF255&gt;9),"error",IF(AND(フラグ管理用!AK255="予算区分_補助",フラグ管理用!AF255&lt;9),"error",""))))</f>
        <v/>
      </c>
      <c r="BM255" s="241" t="str">
        <f>フラグ管理用!AO255</f>
        <v/>
      </c>
    </row>
    <row r="256" spans="1:65" x14ac:dyDescent="0.15">
      <c r="A256" s="84">
        <v>235</v>
      </c>
      <c r="B256" s="285"/>
      <c r="C256" s="61"/>
      <c r="D256" s="61"/>
      <c r="E256" s="62"/>
      <c r="F256" s="146" t="str">
        <f>IF(C256="補",VLOOKUP(E256,'事業名一覧 '!$A$3:$C$55,3,FALSE),"")</f>
        <v/>
      </c>
      <c r="G256" s="63"/>
      <c r="H256" s="154"/>
      <c r="I256" s="63"/>
      <c r="J256" s="63"/>
      <c r="K256" s="63"/>
      <c r="L256" s="62"/>
      <c r="M256" s="99" t="str">
        <f t="shared" si="55"/>
        <v/>
      </c>
      <c r="N256" s="99" t="str">
        <f t="shared" si="71"/>
        <v/>
      </c>
      <c r="O256" s="65"/>
      <c r="P256" s="65"/>
      <c r="Q256" s="65"/>
      <c r="R256" s="65"/>
      <c r="S256" s="65"/>
      <c r="T256" s="65"/>
      <c r="U256" s="62"/>
      <c r="V256" s="63"/>
      <c r="W256" s="63"/>
      <c r="X256" s="63"/>
      <c r="Y256" s="61"/>
      <c r="Z256" s="61"/>
      <c r="AA256" s="61"/>
      <c r="AB256" s="230"/>
      <c r="AC256" s="230"/>
      <c r="AD256" s="62"/>
      <c r="AE256" s="62"/>
      <c r="AF256" s="301"/>
      <c r="AG256" s="165"/>
      <c r="AH256" s="274"/>
      <c r="AI256" s="226"/>
      <c r="AJ256" s="293" t="str">
        <f t="shared" si="56"/>
        <v/>
      </c>
      <c r="AK256" s="297" t="str">
        <f>IF(C256="","",IF(AND(フラグ管理用!B256=2,O256&gt;0),"error",IF(AND(フラグ管理用!B256=1,SUM(P256:R256)&gt;0),"error","")))</f>
        <v/>
      </c>
      <c r="AL256" s="289" t="str">
        <f t="shared" si="57"/>
        <v/>
      </c>
      <c r="AM256" s="235" t="str">
        <f t="shared" si="58"/>
        <v/>
      </c>
      <c r="AN256" s="211" t="str">
        <f>IF(C256="","",IF(フラグ管理用!AP256=1,"",IF(AND(フラグ管理用!C256=1,フラグ管理用!G256=1),"",IF(AND(フラグ管理用!C256=2,フラグ管理用!D256=1,フラグ管理用!G256=1),"",IF(AND(フラグ管理用!C256=2,フラグ管理用!D256=2),"","error")))))</f>
        <v/>
      </c>
      <c r="AO256" s="240" t="str">
        <f t="shared" si="59"/>
        <v/>
      </c>
      <c r="AP256" s="240" t="str">
        <f t="shared" si="60"/>
        <v/>
      </c>
      <c r="AQ256" s="240" t="str">
        <f>IF(C256="","",IF(AND(フラグ管理用!B256=1,フラグ管理用!I256&gt;0),"",IF(AND(フラグ管理用!B256=2,フラグ管理用!I256&gt;14),"","error")))</f>
        <v/>
      </c>
      <c r="AR256" s="240" t="str">
        <f>IF(C256="","",IF(PRODUCT(フラグ管理用!H256:J256)=0,"error",""))</f>
        <v/>
      </c>
      <c r="AS256" s="240" t="str">
        <f t="shared" si="61"/>
        <v/>
      </c>
      <c r="AT256" s="240" t="str">
        <f>IF(C256="","",IF(AND(フラグ管理用!G256=1,フラグ管理用!K256=1),"",IF(AND(フラグ管理用!G256=2,フラグ管理用!K256&gt;1),"","error")))</f>
        <v/>
      </c>
      <c r="AU256" s="240" t="str">
        <f>IF(C256="","",IF(AND(フラグ管理用!K256=10,ISBLANK(L256)=FALSE),"",IF(AND(フラグ管理用!K256&lt;10,ISBLANK(L256)=TRUE),"","error")))</f>
        <v/>
      </c>
      <c r="AV256" s="211" t="str">
        <f t="shared" si="62"/>
        <v/>
      </c>
      <c r="AW256" s="211" t="str">
        <f t="shared" si="63"/>
        <v/>
      </c>
      <c r="AX256" s="211" t="str">
        <f>IF(C256="","",IF(AND(フラグ管理用!D256=2,フラグ管理用!G256=1),IF(Q256&lt;&gt;0,"error",""),""))</f>
        <v/>
      </c>
      <c r="AY256" s="211" t="str">
        <f>IF(C256="","",IF(フラグ管理用!G256=2,IF(OR(O256&lt;&gt;0,P256&lt;&gt;0,R256&lt;&gt;0),"error",""),""))</f>
        <v/>
      </c>
      <c r="AZ256" s="211" t="str">
        <f t="shared" si="64"/>
        <v/>
      </c>
      <c r="BA256" s="211" t="str">
        <f t="shared" si="65"/>
        <v/>
      </c>
      <c r="BB256" s="211" t="str">
        <f t="shared" si="66"/>
        <v/>
      </c>
      <c r="BC256" s="211" t="str">
        <f>IF(C256="","",IF(フラグ管理用!Y256=2,IF(AND(フラグ管理用!C256=2,フラグ管理用!V256=1),"","error"),""))</f>
        <v/>
      </c>
      <c r="BD256" s="211" t="str">
        <f t="shared" si="67"/>
        <v/>
      </c>
      <c r="BE256" s="211" t="str">
        <f>IF(C256="","",IF(フラグ管理用!Z256=30,"error",IF(AND(フラグ管理用!AI256="事業始期_通常",フラグ管理用!Z256&lt;18),"error",IF(AND(フラグ管理用!AI256="事業始期_補助",フラグ管理用!Z256&lt;15),"error",""))))</f>
        <v/>
      </c>
      <c r="BF256" s="211" t="str">
        <f t="shared" si="68"/>
        <v/>
      </c>
      <c r="BG256" s="211" t="str">
        <f>IF(C256="","",IF(AND(フラグ管理用!AJ256="事業終期_通常",OR(フラグ管理用!AA256&lt;18,フラグ管理用!AA256&gt;29)),"error",IF(AND(フラグ管理用!AJ256="事業終期_R3基金・R4",フラグ管理用!AA256&lt;18),"error","")))</f>
        <v/>
      </c>
      <c r="BH256" s="211" t="str">
        <f>IF(C256="","",IF(VLOOKUP(Z256,―!$X$2:$Y$31,2,FALSE)&lt;=VLOOKUP(AA256,―!$X$2:$Y$31,2,FALSE),"","error"))</f>
        <v/>
      </c>
      <c r="BI256" s="211" t="str">
        <f t="shared" si="69"/>
        <v/>
      </c>
      <c r="BJ256" s="211" t="str">
        <f t="shared" si="72"/>
        <v/>
      </c>
      <c r="BK256" s="211" t="str">
        <f t="shared" si="70"/>
        <v/>
      </c>
      <c r="BL256" s="211" t="str">
        <f>IF(C256="","",IF(AND(フラグ管理用!AK256="予算区分_地単_通常",フラグ管理用!AF256&gt;4),"error",IF(AND(フラグ管理用!AK256="予算区分_地単_協力金等",フラグ管理用!AF256&gt;9),"error",IF(AND(フラグ管理用!AK256="予算区分_補助",フラグ管理用!AF256&lt;9),"error",""))))</f>
        <v/>
      </c>
      <c r="BM256" s="241" t="str">
        <f>フラグ管理用!AO256</f>
        <v/>
      </c>
    </row>
    <row r="257" spans="1:65" x14ac:dyDescent="0.15">
      <c r="A257" s="84">
        <v>236</v>
      </c>
      <c r="B257" s="285"/>
      <c r="C257" s="61"/>
      <c r="D257" s="61"/>
      <c r="E257" s="62"/>
      <c r="F257" s="146" t="str">
        <f>IF(C257="補",VLOOKUP(E257,'事業名一覧 '!$A$3:$C$55,3,FALSE),"")</f>
        <v/>
      </c>
      <c r="G257" s="63"/>
      <c r="H257" s="154"/>
      <c r="I257" s="63"/>
      <c r="J257" s="63"/>
      <c r="K257" s="63"/>
      <c r="L257" s="62"/>
      <c r="M257" s="99" t="str">
        <f t="shared" si="55"/>
        <v/>
      </c>
      <c r="N257" s="99" t="str">
        <f t="shared" si="71"/>
        <v/>
      </c>
      <c r="O257" s="65"/>
      <c r="P257" s="65"/>
      <c r="Q257" s="65"/>
      <c r="R257" s="65"/>
      <c r="S257" s="65"/>
      <c r="T257" s="65"/>
      <c r="U257" s="62"/>
      <c r="V257" s="63"/>
      <c r="W257" s="63"/>
      <c r="X257" s="63"/>
      <c r="Y257" s="61"/>
      <c r="Z257" s="61"/>
      <c r="AA257" s="61"/>
      <c r="AB257" s="230"/>
      <c r="AC257" s="230"/>
      <c r="AD257" s="62"/>
      <c r="AE257" s="62"/>
      <c r="AF257" s="301"/>
      <c r="AG257" s="165"/>
      <c r="AH257" s="274"/>
      <c r="AI257" s="226"/>
      <c r="AJ257" s="293" t="str">
        <f t="shared" si="56"/>
        <v/>
      </c>
      <c r="AK257" s="297" t="str">
        <f>IF(C257="","",IF(AND(フラグ管理用!B257=2,O257&gt;0),"error",IF(AND(フラグ管理用!B257=1,SUM(P257:R257)&gt;0),"error","")))</f>
        <v/>
      </c>
      <c r="AL257" s="289" t="str">
        <f t="shared" si="57"/>
        <v/>
      </c>
      <c r="AM257" s="235" t="str">
        <f t="shared" si="58"/>
        <v/>
      </c>
      <c r="AN257" s="211" t="str">
        <f>IF(C257="","",IF(フラグ管理用!AP257=1,"",IF(AND(フラグ管理用!C257=1,フラグ管理用!G257=1),"",IF(AND(フラグ管理用!C257=2,フラグ管理用!D257=1,フラグ管理用!G257=1),"",IF(AND(フラグ管理用!C257=2,フラグ管理用!D257=2),"","error")))))</f>
        <v/>
      </c>
      <c r="AO257" s="240" t="str">
        <f t="shared" si="59"/>
        <v/>
      </c>
      <c r="AP257" s="240" t="str">
        <f t="shared" si="60"/>
        <v/>
      </c>
      <c r="AQ257" s="240" t="str">
        <f>IF(C257="","",IF(AND(フラグ管理用!B257=1,フラグ管理用!I257&gt;0),"",IF(AND(フラグ管理用!B257=2,フラグ管理用!I257&gt;14),"","error")))</f>
        <v/>
      </c>
      <c r="AR257" s="240" t="str">
        <f>IF(C257="","",IF(PRODUCT(フラグ管理用!H257:J257)=0,"error",""))</f>
        <v/>
      </c>
      <c r="AS257" s="240" t="str">
        <f t="shared" si="61"/>
        <v/>
      </c>
      <c r="AT257" s="240" t="str">
        <f>IF(C257="","",IF(AND(フラグ管理用!G257=1,フラグ管理用!K257=1),"",IF(AND(フラグ管理用!G257=2,フラグ管理用!K257&gt;1),"","error")))</f>
        <v/>
      </c>
      <c r="AU257" s="240" t="str">
        <f>IF(C257="","",IF(AND(フラグ管理用!K257=10,ISBLANK(L257)=FALSE),"",IF(AND(フラグ管理用!K257&lt;10,ISBLANK(L257)=TRUE),"","error")))</f>
        <v/>
      </c>
      <c r="AV257" s="211" t="str">
        <f t="shared" si="62"/>
        <v/>
      </c>
      <c r="AW257" s="211" t="str">
        <f t="shared" si="63"/>
        <v/>
      </c>
      <c r="AX257" s="211" t="str">
        <f>IF(C257="","",IF(AND(フラグ管理用!D257=2,フラグ管理用!G257=1),IF(Q257&lt;&gt;0,"error",""),""))</f>
        <v/>
      </c>
      <c r="AY257" s="211" t="str">
        <f>IF(C257="","",IF(フラグ管理用!G257=2,IF(OR(O257&lt;&gt;0,P257&lt;&gt;0,R257&lt;&gt;0),"error",""),""))</f>
        <v/>
      </c>
      <c r="AZ257" s="211" t="str">
        <f t="shared" si="64"/>
        <v/>
      </c>
      <c r="BA257" s="211" t="str">
        <f t="shared" si="65"/>
        <v/>
      </c>
      <c r="BB257" s="211" t="str">
        <f t="shared" si="66"/>
        <v/>
      </c>
      <c r="BC257" s="211" t="str">
        <f>IF(C257="","",IF(フラグ管理用!Y257=2,IF(AND(フラグ管理用!C257=2,フラグ管理用!V257=1),"","error"),""))</f>
        <v/>
      </c>
      <c r="BD257" s="211" t="str">
        <f t="shared" si="67"/>
        <v/>
      </c>
      <c r="BE257" s="211" t="str">
        <f>IF(C257="","",IF(フラグ管理用!Z257=30,"error",IF(AND(フラグ管理用!AI257="事業始期_通常",フラグ管理用!Z257&lt;18),"error",IF(AND(フラグ管理用!AI257="事業始期_補助",フラグ管理用!Z257&lt;15),"error",""))))</f>
        <v/>
      </c>
      <c r="BF257" s="211" t="str">
        <f t="shared" si="68"/>
        <v/>
      </c>
      <c r="BG257" s="211" t="str">
        <f>IF(C257="","",IF(AND(フラグ管理用!AJ257="事業終期_通常",OR(フラグ管理用!AA257&lt;18,フラグ管理用!AA257&gt;29)),"error",IF(AND(フラグ管理用!AJ257="事業終期_R3基金・R4",フラグ管理用!AA257&lt;18),"error","")))</f>
        <v/>
      </c>
      <c r="BH257" s="211" t="str">
        <f>IF(C257="","",IF(VLOOKUP(Z257,―!$X$2:$Y$31,2,FALSE)&lt;=VLOOKUP(AA257,―!$X$2:$Y$31,2,FALSE),"","error"))</f>
        <v/>
      </c>
      <c r="BI257" s="211" t="str">
        <f t="shared" si="69"/>
        <v/>
      </c>
      <c r="BJ257" s="211" t="str">
        <f t="shared" si="72"/>
        <v/>
      </c>
      <c r="BK257" s="211" t="str">
        <f t="shared" si="70"/>
        <v/>
      </c>
      <c r="BL257" s="211" t="str">
        <f>IF(C257="","",IF(AND(フラグ管理用!AK257="予算区分_地単_通常",フラグ管理用!AF257&gt;4),"error",IF(AND(フラグ管理用!AK257="予算区分_地単_協力金等",フラグ管理用!AF257&gt;9),"error",IF(AND(フラグ管理用!AK257="予算区分_補助",フラグ管理用!AF257&lt;9),"error",""))))</f>
        <v/>
      </c>
      <c r="BM257" s="241" t="str">
        <f>フラグ管理用!AO257</f>
        <v/>
      </c>
    </row>
    <row r="258" spans="1:65" x14ac:dyDescent="0.15">
      <c r="A258" s="84">
        <v>237</v>
      </c>
      <c r="B258" s="285"/>
      <c r="C258" s="61"/>
      <c r="D258" s="61"/>
      <c r="E258" s="62"/>
      <c r="F258" s="146" t="str">
        <f>IF(C258="補",VLOOKUP(E258,'事業名一覧 '!$A$3:$C$55,3,FALSE),"")</f>
        <v/>
      </c>
      <c r="G258" s="63"/>
      <c r="H258" s="154"/>
      <c r="I258" s="63"/>
      <c r="J258" s="63"/>
      <c r="K258" s="63"/>
      <c r="L258" s="62"/>
      <c r="M258" s="99" t="str">
        <f t="shared" si="55"/>
        <v/>
      </c>
      <c r="N258" s="99" t="str">
        <f t="shared" si="71"/>
        <v/>
      </c>
      <c r="O258" s="65"/>
      <c r="P258" s="65"/>
      <c r="Q258" s="65"/>
      <c r="R258" s="65"/>
      <c r="S258" s="65"/>
      <c r="T258" s="65"/>
      <c r="U258" s="62"/>
      <c r="V258" s="63"/>
      <c r="W258" s="63"/>
      <c r="X258" s="63"/>
      <c r="Y258" s="61"/>
      <c r="Z258" s="61"/>
      <c r="AA258" s="61"/>
      <c r="AB258" s="230"/>
      <c r="AC258" s="230"/>
      <c r="AD258" s="62"/>
      <c r="AE258" s="62"/>
      <c r="AF258" s="301"/>
      <c r="AG258" s="165"/>
      <c r="AH258" s="274"/>
      <c r="AI258" s="226"/>
      <c r="AJ258" s="293" t="str">
        <f t="shared" si="56"/>
        <v/>
      </c>
      <c r="AK258" s="297" t="str">
        <f>IF(C258="","",IF(AND(フラグ管理用!B258=2,O258&gt;0),"error",IF(AND(フラグ管理用!B258=1,SUM(P258:R258)&gt;0),"error","")))</f>
        <v/>
      </c>
      <c r="AL258" s="289" t="str">
        <f t="shared" si="57"/>
        <v/>
      </c>
      <c r="AM258" s="235" t="str">
        <f t="shared" si="58"/>
        <v/>
      </c>
      <c r="AN258" s="211" t="str">
        <f>IF(C258="","",IF(フラグ管理用!AP258=1,"",IF(AND(フラグ管理用!C258=1,フラグ管理用!G258=1),"",IF(AND(フラグ管理用!C258=2,フラグ管理用!D258=1,フラグ管理用!G258=1),"",IF(AND(フラグ管理用!C258=2,フラグ管理用!D258=2),"","error")))))</f>
        <v/>
      </c>
      <c r="AO258" s="240" t="str">
        <f t="shared" si="59"/>
        <v/>
      </c>
      <c r="AP258" s="240" t="str">
        <f t="shared" si="60"/>
        <v/>
      </c>
      <c r="AQ258" s="240" t="str">
        <f>IF(C258="","",IF(AND(フラグ管理用!B258=1,フラグ管理用!I258&gt;0),"",IF(AND(フラグ管理用!B258=2,フラグ管理用!I258&gt;14),"","error")))</f>
        <v/>
      </c>
      <c r="AR258" s="240" t="str">
        <f>IF(C258="","",IF(PRODUCT(フラグ管理用!H258:J258)=0,"error",""))</f>
        <v/>
      </c>
      <c r="AS258" s="240" t="str">
        <f t="shared" si="61"/>
        <v/>
      </c>
      <c r="AT258" s="240" t="str">
        <f>IF(C258="","",IF(AND(フラグ管理用!G258=1,フラグ管理用!K258=1),"",IF(AND(フラグ管理用!G258=2,フラグ管理用!K258&gt;1),"","error")))</f>
        <v/>
      </c>
      <c r="AU258" s="240" t="str">
        <f>IF(C258="","",IF(AND(フラグ管理用!K258=10,ISBLANK(L258)=FALSE),"",IF(AND(フラグ管理用!K258&lt;10,ISBLANK(L258)=TRUE),"","error")))</f>
        <v/>
      </c>
      <c r="AV258" s="211" t="str">
        <f t="shared" si="62"/>
        <v/>
      </c>
      <c r="AW258" s="211" t="str">
        <f t="shared" si="63"/>
        <v/>
      </c>
      <c r="AX258" s="211" t="str">
        <f>IF(C258="","",IF(AND(フラグ管理用!D258=2,フラグ管理用!G258=1),IF(Q258&lt;&gt;0,"error",""),""))</f>
        <v/>
      </c>
      <c r="AY258" s="211" t="str">
        <f>IF(C258="","",IF(フラグ管理用!G258=2,IF(OR(O258&lt;&gt;0,P258&lt;&gt;0,R258&lt;&gt;0),"error",""),""))</f>
        <v/>
      </c>
      <c r="AZ258" s="211" t="str">
        <f t="shared" si="64"/>
        <v/>
      </c>
      <c r="BA258" s="211" t="str">
        <f t="shared" si="65"/>
        <v/>
      </c>
      <c r="BB258" s="211" t="str">
        <f t="shared" si="66"/>
        <v/>
      </c>
      <c r="BC258" s="211" t="str">
        <f>IF(C258="","",IF(フラグ管理用!Y258=2,IF(AND(フラグ管理用!C258=2,フラグ管理用!V258=1),"","error"),""))</f>
        <v/>
      </c>
      <c r="BD258" s="211" t="str">
        <f t="shared" si="67"/>
        <v/>
      </c>
      <c r="BE258" s="211" t="str">
        <f>IF(C258="","",IF(フラグ管理用!Z258=30,"error",IF(AND(フラグ管理用!AI258="事業始期_通常",フラグ管理用!Z258&lt;18),"error",IF(AND(フラグ管理用!AI258="事業始期_補助",フラグ管理用!Z258&lt;15),"error",""))))</f>
        <v/>
      </c>
      <c r="BF258" s="211" t="str">
        <f t="shared" si="68"/>
        <v/>
      </c>
      <c r="BG258" s="211" t="str">
        <f>IF(C258="","",IF(AND(フラグ管理用!AJ258="事業終期_通常",OR(フラグ管理用!AA258&lt;18,フラグ管理用!AA258&gt;29)),"error",IF(AND(フラグ管理用!AJ258="事業終期_R3基金・R4",フラグ管理用!AA258&lt;18),"error","")))</f>
        <v/>
      </c>
      <c r="BH258" s="211" t="str">
        <f>IF(C258="","",IF(VLOOKUP(Z258,―!$X$2:$Y$31,2,FALSE)&lt;=VLOOKUP(AA258,―!$X$2:$Y$31,2,FALSE),"","error"))</f>
        <v/>
      </c>
      <c r="BI258" s="211" t="str">
        <f t="shared" si="69"/>
        <v/>
      </c>
      <c r="BJ258" s="211" t="str">
        <f t="shared" si="72"/>
        <v/>
      </c>
      <c r="BK258" s="211" t="str">
        <f t="shared" si="70"/>
        <v/>
      </c>
      <c r="BL258" s="211" t="str">
        <f>IF(C258="","",IF(AND(フラグ管理用!AK258="予算区分_地単_通常",フラグ管理用!AF258&gt;4),"error",IF(AND(フラグ管理用!AK258="予算区分_地単_協力金等",フラグ管理用!AF258&gt;9),"error",IF(AND(フラグ管理用!AK258="予算区分_補助",フラグ管理用!AF258&lt;9),"error",""))))</f>
        <v/>
      </c>
      <c r="BM258" s="241" t="str">
        <f>フラグ管理用!AO258</f>
        <v/>
      </c>
    </row>
    <row r="259" spans="1:65" x14ac:dyDescent="0.15">
      <c r="A259" s="84">
        <v>238</v>
      </c>
      <c r="B259" s="285"/>
      <c r="C259" s="61"/>
      <c r="D259" s="61"/>
      <c r="E259" s="62"/>
      <c r="F259" s="146" t="str">
        <f>IF(C259="補",VLOOKUP(E259,'事業名一覧 '!$A$3:$C$55,3,FALSE),"")</f>
        <v/>
      </c>
      <c r="G259" s="63"/>
      <c r="H259" s="154"/>
      <c r="I259" s="63"/>
      <c r="J259" s="63"/>
      <c r="K259" s="63"/>
      <c r="L259" s="62"/>
      <c r="M259" s="99" t="str">
        <f t="shared" si="55"/>
        <v/>
      </c>
      <c r="N259" s="99" t="str">
        <f t="shared" si="71"/>
        <v/>
      </c>
      <c r="O259" s="65"/>
      <c r="P259" s="65"/>
      <c r="Q259" s="65"/>
      <c r="R259" s="65"/>
      <c r="S259" s="65"/>
      <c r="T259" s="65"/>
      <c r="U259" s="62"/>
      <c r="V259" s="63"/>
      <c r="W259" s="63"/>
      <c r="X259" s="63"/>
      <c r="Y259" s="61"/>
      <c r="Z259" s="61"/>
      <c r="AA259" s="61"/>
      <c r="AB259" s="230"/>
      <c r="AC259" s="230"/>
      <c r="AD259" s="62"/>
      <c r="AE259" s="62"/>
      <c r="AF259" s="301"/>
      <c r="AG259" s="165"/>
      <c r="AH259" s="274"/>
      <c r="AI259" s="226"/>
      <c r="AJ259" s="293" t="str">
        <f t="shared" si="56"/>
        <v/>
      </c>
      <c r="AK259" s="297" t="str">
        <f>IF(C259="","",IF(AND(フラグ管理用!B259=2,O259&gt;0),"error",IF(AND(フラグ管理用!B259=1,SUM(P259:R259)&gt;0),"error","")))</f>
        <v/>
      </c>
      <c r="AL259" s="289" t="str">
        <f t="shared" si="57"/>
        <v/>
      </c>
      <c r="AM259" s="235" t="str">
        <f t="shared" si="58"/>
        <v/>
      </c>
      <c r="AN259" s="211" t="str">
        <f>IF(C259="","",IF(フラグ管理用!AP259=1,"",IF(AND(フラグ管理用!C259=1,フラグ管理用!G259=1),"",IF(AND(フラグ管理用!C259=2,フラグ管理用!D259=1,フラグ管理用!G259=1),"",IF(AND(フラグ管理用!C259=2,フラグ管理用!D259=2),"","error")))))</f>
        <v/>
      </c>
      <c r="AO259" s="240" t="str">
        <f t="shared" si="59"/>
        <v/>
      </c>
      <c r="AP259" s="240" t="str">
        <f t="shared" si="60"/>
        <v/>
      </c>
      <c r="AQ259" s="240" t="str">
        <f>IF(C259="","",IF(AND(フラグ管理用!B259=1,フラグ管理用!I259&gt;0),"",IF(AND(フラグ管理用!B259=2,フラグ管理用!I259&gt;14),"","error")))</f>
        <v/>
      </c>
      <c r="AR259" s="240" t="str">
        <f>IF(C259="","",IF(PRODUCT(フラグ管理用!H259:J259)=0,"error",""))</f>
        <v/>
      </c>
      <c r="AS259" s="240" t="str">
        <f t="shared" si="61"/>
        <v/>
      </c>
      <c r="AT259" s="240" t="str">
        <f>IF(C259="","",IF(AND(フラグ管理用!G259=1,フラグ管理用!K259=1),"",IF(AND(フラグ管理用!G259=2,フラグ管理用!K259&gt;1),"","error")))</f>
        <v/>
      </c>
      <c r="AU259" s="240" t="str">
        <f>IF(C259="","",IF(AND(フラグ管理用!K259=10,ISBLANK(L259)=FALSE),"",IF(AND(フラグ管理用!K259&lt;10,ISBLANK(L259)=TRUE),"","error")))</f>
        <v/>
      </c>
      <c r="AV259" s="211" t="str">
        <f t="shared" si="62"/>
        <v/>
      </c>
      <c r="AW259" s="211" t="str">
        <f t="shared" si="63"/>
        <v/>
      </c>
      <c r="AX259" s="211" t="str">
        <f>IF(C259="","",IF(AND(フラグ管理用!D259=2,フラグ管理用!G259=1),IF(Q259&lt;&gt;0,"error",""),""))</f>
        <v/>
      </c>
      <c r="AY259" s="211" t="str">
        <f>IF(C259="","",IF(フラグ管理用!G259=2,IF(OR(O259&lt;&gt;0,P259&lt;&gt;0,R259&lt;&gt;0),"error",""),""))</f>
        <v/>
      </c>
      <c r="AZ259" s="211" t="str">
        <f t="shared" si="64"/>
        <v/>
      </c>
      <c r="BA259" s="211" t="str">
        <f t="shared" si="65"/>
        <v/>
      </c>
      <c r="BB259" s="211" t="str">
        <f t="shared" si="66"/>
        <v/>
      </c>
      <c r="BC259" s="211" t="str">
        <f>IF(C259="","",IF(フラグ管理用!Y259=2,IF(AND(フラグ管理用!C259=2,フラグ管理用!V259=1),"","error"),""))</f>
        <v/>
      </c>
      <c r="BD259" s="211" t="str">
        <f t="shared" si="67"/>
        <v/>
      </c>
      <c r="BE259" s="211" t="str">
        <f>IF(C259="","",IF(フラグ管理用!Z259=30,"error",IF(AND(フラグ管理用!AI259="事業始期_通常",フラグ管理用!Z259&lt;18),"error",IF(AND(フラグ管理用!AI259="事業始期_補助",フラグ管理用!Z259&lt;15),"error",""))))</f>
        <v/>
      </c>
      <c r="BF259" s="211" t="str">
        <f t="shared" si="68"/>
        <v/>
      </c>
      <c r="BG259" s="211" t="str">
        <f>IF(C259="","",IF(AND(フラグ管理用!AJ259="事業終期_通常",OR(フラグ管理用!AA259&lt;18,フラグ管理用!AA259&gt;29)),"error",IF(AND(フラグ管理用!AJ259="事業終期_R3基金・R4",フラグ管理用!AA259&lt;18),"error","")))</f>
        <v/>
      </c>
      <c r="BH259" s="211" t="str">
        <f>IF(C259="","",IF(VLOOKUP(Z259,―!$X$2:$Y$31,2,FALSE)&lt;=VLOOKUP(AA259,―!$X$2:$Y$31,2,FALSE),"","error"))</f>
        <v/>
      </c>
      <c r="BI259" s="211" t="str">
        <f t="shared" si="69"/>
        <v/>
      </c>
      <c r="BJ259" s="211" t="str">
        <f t="shared" si="72"/>
        <v/>
      </c>
      <c r="BK259" s="211" t="str">
        <f t="shared" si="70"/>
        <v/>
      </c>
      <c r="BL259" s="211" t="str">
        <f>IF(C259="","",IF(AND(フラグ管理用!AK259="予算区分_地単_通常",フラグ管理用!AF259&gt;4),"error",IF(AND(フラグ管理用!AK259="予算区分_地単_協力金等",フラグ管理用!AF259&gt;9),"error",IF(AND(フラグ管理用!AK259="予算区分_補助",フラグ管理用!AF259&lt;9),"error",""))))</f>
        <v/>
      </c>
      <c r="BM259" s="241" t="str">
        <f>フラグ管理用!AO259</f>
        <v/>
      </c>
    </row>
    <row r="260" spans="1:65" x14ac:dyDescent="0.15">
      <c r="A260" s="84">
        <v>239</v>
      </c>
      <c r="B260" s="285"/>
      <c r="C260" s="61"/>
      <c r="D260" s="61"/>
      <c r="E260" s="62"/>
      <c r="F260" s="146" t="str">
        <f>IF(C260="補",VLOOKUP(E260,'事業名一覧 '!$A$3:$C$55,3,FALSE),"")</f>
        <v/>
      </c>
      <c r="G260" s="63"/>
      <c r="H260" s="154"/>
      <c r="I260" s="63"/>
      <c r="J260" s="63"/>
      <c r="K260" s="63"/>
      <c r="L260" s="62"/>
      <c r="M260" s="99" t="str">
        <f t="shared" si="55"/>
        <v/>
      </c>
      <c r="N260" s="99" t="str">
        <f t="shared" si="71"/>
        <v/>
      </c>
      <c r="O260" s="65"/>
      <c r="P260" s="65"/>
      <c r="Q260" s="65"/>
      <c r="R260" s="65"/>
      <c r="S260" s="65"/>
      <c r="T260" s="65"/>
      <c r="U260" s="62"/>
      <c r="V260" s="63"/>
      <c r="W260" s="63"/>
      <c r="X260" s="63"/>
      <c r="Y260" s="61"/>
      <c r="Z260" s="61"/>
      <c r="AA260" s="61"/>
      <c r="AB260" s="230"/>
      <c r="AC260" s="230"/>
      <c r="AD260" s="62"/>
      <c r="AE260" s="62"/>
      <c r="AF260" s="301"/>
      <c r="AG260" s="165"/>
      <c r="AH260" s="274"/>
      <c r="AI260" s="226"/>
      <c r="AJ260" s="293" t="str">
        <f t="shared" si="56"/>
        <v/>
      </c>
      <c r="AK260" s="297" t="str">
        <f>IF(C260="","",IF(AND(フラグ管理用!B260=2,O260&gt;0),"error",IF(AND(フラグ管理用!B260=1,SUM(P260:R260)&gt;0),"error","")))</f>
        <v/>
      </c>
      <c r="AL260" s="289" t="str">
        <f t="shared" si="57"/>
        <v/>
      </c>
      <c r="AM260" s="235" t="str">
        <f t="shared" si="58"/>
        <v/>
      </c>
      <c r="AN260" s="211" t="str">
        <f>IF(C260="","",IF(フラグ管理用!AP260=1,"",IF(AND(フラグ管理用!C260=1,フラグ管理用!G260=1),"",IF(AND(フラグ管理用!C260=2,フラグ管理用!D260=1,フラグ管理用!G260=1),"",IF(AND(フラグ管理用!C260=2,フラグ管理用!D260=2),"","error")))))</f>
        <v/>
      </c>
      <c r="AO260" s="240" t="str">
        <f t="shared" si="59"/>
        <v/>
      </c>
      <c r="AP260" s="240" t="str">
        <f t="shared" si="60"/>
        <v/>
      </c>
      <c r="AQ260" s="240" t="str">
        <f>IF(C260="","",IF(AND(フラグ管理用!B260=1,フラグ管理用!I260&gt;0),"",IF(AND(フラグ管理用!B260=2,フラグ管理用!I260&gt;14),"","error")))</f>
        <v/>
      </c>
      <c r="AR260" s="240" t="str">
        <f>IF(C260="","",IF(PRODUCT(フラグ管理用!H260:J260)=0,"error",""))</f>
        <v/>
      </c>
      <c r="AS260" s="240" t="str">
        <f t="shared" si="61"/>
        <v/>
      </c>
      <c r="AT260" s="240" t="str">
        <f>IF(C260="","",IF(AND(フラグ管理用!G260=1,フラグ管理用!K260=1),"",IF(AND(フラグ管理用!G260=2,フラグ管理用!K260&gt;1),"","error")))</f>
        <v/>
      </c>
      <c r="AU260" s="240" t="str">
        <f>IF(C260="","",IF(AND(フラグ管理用!K260=10,ISBLANK(L260)=FALSE),"",IF(AND(フラグ管理用!K260&lt;10,ISBLANK(L260)=TRUE),"","error")))</f>
        <v/>
      </c>
      <c r="AV260" s="211" t="str">
        <f t="shared" si="62"/>
        <v/>
      </c>
      <c r="AW260" s="211" t="str">
        <f t="shared" si="63"/>
        <v/>
      </c>
      <c r="AX260" s="211" t="str">
        <f>IF(C260="","",IF(AND(フラグ管理用!D260=2,フラグ管理用!G260=1),IF(Q260&lt;&gt;0,"error",""),""))</f>
        <v/>
      </c>
      <c r="AY260" s="211" t="str">
        <f>IF(C260="","",IF(フラグ管理用!G260=2,IF(OR(O260&lt;&gt;0,P260&lt;&gt;0,R260&lt;&gt;0),"error",""),""))</f>
        <v/>
      </c>
      <c r="AZ260" s="211" t="str">
        <f t="shared" si="64"/>
        <v/>
      </c>
      <c r="BA260" s="211" t="str">
        <f t="shared" si="65"/>
        <v/>
      </c>
      <c r="BB260" s="211" t="str">
        <f t="shared" si="66"/>
        <v/>
      </c>
      <c r="BC260" s="211" t="str">
        <f>IF(C260="","",IF(フラグ管理用!Y260=2,IF(AND(フラグ管理用!C260=2,フラグ管理用!V260=1),"","error"),""))</f>
        <v/>
      </c>
      <c r="BD260" s="211" t="str">
        <f t="shared" si="67"/>
        <v/>
      </c>
      <c r="BE260" s="211" t="str">
        <f>IF(C260="","",IF(フラグ管理用!Z260=30,"error",IF(AND(フラグ管理用!AI260="事業始期_通常",フラグ管理用!Z260&lt;18),"error",IF(AND(フラグ管理用!AI260="事業始期_補助",フラグ管理用!Z260&lt;15),"error",""))))</f>
        <v/>
      </c>
      <c r="BF260" s="211" t="str">
        <f t="shared" si="68"/>
        <v/>
      </c>
      <c r="BG260" s="211" t="str">
        <f>IF(C260="","",IF(AND(フラグ管理用!AJ260="事業終期_通常",OR(フラグ管理用!AA260&lt;18,フラグ管理用!AA260&gt;29)),"error",IF(AND(フラグ管理用!AJ260="事業終期_R3基金・R4",フラグ管理用!AA260&lt;18),"error","")))</f>
        <v/>
      </c>
      <c r="BH260" s="211" t="str">
        <f>IF(C260="","",IF(VLOOKUP(Z260,―!$X$2:$Y$31,2,FALSE)&lt;=VLOOKUP(AA260,―!$X$2:$Y$31,2,FALSE),"","error"))</f>
        <v/>
      </c>
      <c r="BI260" s="211" t="str">
        <f t="shared" si="69"/>
        <v/>
      </c>
      <c r="BJ260" s="211" t="str">
        <f t="shared" si="72"/>
        <v/>
      </c>
      <c r="BK260" s="211" t="str">
        <f t="shared" si="70"/>
        <v/>
      </c>
      <c r="BL260" s="211" t="str">
        <f>IF(C260="","",IF(AND(フラグ管理用!AK260="予算区分_地単_通常",フラグ管理用!AF260&gt;4),"error",IF(AND(フラグ管理用!AK260="予算区分_地単_協力金等",フラグ管理用!AF260&gt;9),"error",IF(AND(フラグ管理用!AK260="予算区分_補助",フラグ管理用!AF260&lt;9),"error",""))))</f>
        <v/>
      </c>
      <c r="BM260" s="241" t="str">
        <f>フラグ管理用!AO260</f>
        <v/>
      </c>
    </row>
    <row r="261" spans="1:65" x14ac:dyDescent="0.15">
      <c r="A261" s="84">
        <v>240</v>
      </c>
      <c r="B261" s="285"/>
      <c r="C261" s="61"/>
      <c r="D261" s="61"/>
      <c r="E261" s="62"/>
      <c r="F261" s="146" t="str">
        <f>IF(C261="補",VLOOKUP(E261,'事業名一覧 '!$A$3:$C$55,3,FALSE),"")</f>
        <v/>
      </c>
      <c r="G261" s="63"/>
      <c r="H261" s="154"/>
      <c r="I261" s="63"/>
      <c r="J261" s="63"/>
      <c r="K261" s="63"/>
      <c r="L261" s="62"/>
      <c r="M261" s="99" t="str">
        <f t="shared" si="55"/>
        <v/>
      </c>
      <c r="N261" s="99" t="str">
        <f t="shared" si="71"/>
        <v/>
      </c>
      <c r="O261" s="65"/>
      <c r="P261" s="65"/>
      <c r="Q261" s="65"/>
      <c r="R261" s="65"/>
      <c r="S261" s="65"/>
      <c r="T261" s="65"/>
      <c r="U261" s="62"/>
      <c r="V261" s="63"/>
      <c r="W261" s="63"/>
      <c r="X261" s="63"/>
      <c r="Y261" s="61"/>
      <c r="Z261" s="61"/>
      <c r="AA261" s="61"/>
      <c r="AB261" s="230"/>
      <c r="AC261" s="230"/>
      <c r="AD261" s="62"/>
      <c r="AE261" s="62"/>
      <c r="AF261" s="301"/>
      <c r="AG261" s="165"/>
      <c r="AH261" s="274"/>
      <c r="AI261" s="226"/>
      <c r="AJ261" s="293" t="str">
        <f t="shared" si="56"/>
        <v/>
      </c>
      <c r="AK261" s="297" t="str">
        <f>IF(C261="","",IF(AND(フラグ管理用!B261=2,O261&gt;0),"error",IF(AND(フラグ管理用!B261=1,SUM(P261:R261)&gt;0),"error","")))</f>
        <v/>
      </c>
      <c r="AL261" s="289" t="str">
        <f t="shared" si="57"/>
        <v/>
      </c>
      <c r="AM261" s="235" t="str">
        <f t="shared" si="58"/>
        <v/>
      </c>
      <c r="AN261" s="211" t="str">
        <f>IF(C261="","",IF(フラグ管理用!AP261=1,"",IF(AND(フラグ管理用!C261=1,フラグ管理用!G261=1),"",IF(AND(フラグ管理用!C261=2,フラグ管理用!D261=1,フラグ管理用!G261=1),"",IF(AND(フラグ管理用!C261=2,フラグ管理用!D261=2),"","error")))))</f>
        <v/>
      </c>
      <c r="AO261" s="240" t="str">
        <f t="shared" si="59"/>
        <v/>
      </c>
      <c r="AP261" s="240" t="str">
        <f t="shared" si="60"/>
        <v/>
      </c>
      <c r="AQ261" s="240" t="str">
        <f>IF(C261="","",IF(AND(フラグ管理用!B261=1,フラグ管理用!I261&gt;0),"",IF(AND(フラグ管理用!B261=2,フラグ管理用!I261&gt;14),"","error")))</f>
        <v/>
      </c>
      <c r="AR261" s="240" t="str">
        <f>IF(C261="","",IF(PRODUCT(フラグ管理用!H261:J261)=0,"error",""))</f>
        <v/>
      </c>
      <c r="AS261" s="240" t="str">
        <f t="shared" si="61"/>
        <v/>
      </c>
      <c r="AT261" s="240" t="str">
        <f>IF(C261="","",IF(AND(フラグ管理用!G261=1,フラグ管理用!K261=1),"",IF(AND(フラグ管理用!G261=2,フラグ管理用!K261&gt;1),"","error")))</f>
        <v/>
      </c>
      <c r="AU261" s="240" t="str">
        <f>IF(C261="","",IF(AND(フラグ管理用!K261=10,ISBLANK(L261)=FALSE),"",IF(AND(フラグ管理用!K261&lt;10,ISBLANK(L261)=TRUE),"","error")))</f>
        <v/>
      </c>
      <c r="AV261" s="211" t="str">
        <f t="shared" si="62"/>
        <v/>
      </c>
      <c r="AW261" s="211" t="str">
        <f t="shared" si="63"/>
        <v/>
      </c>
      <c r="AX261" s="211" t="str">
        <f>IF(C261="","",IF(AND(フラグ管理用!D261=2,フラグ管理用!G261=1),IF(Q261&lt;&gt;0,"error",""),""))</f>
        <v/>
      </c>
      <c r="AY261" s="211" t="str">
        <f>IF(C261="","",IF(フラグ管理用!G261=2,IF(OR(O261&lt;&gt;0,P261&lt;&gt;0,R261&lt;&gt;0),"error",""),""))</f>
        <v/>
      </c>
      <c r="AZ261" s="211" t="str">
        <f t="shared" si="64"/>
        <v/>
      </c>
      <c r="BA261" s="211" t="str">
        <f t="shared" si="65"/>
        <v/>
      </c>
      <c r="BB261" s="211" t="str">
        <f t="shared" si="66"/>
        <v/>
      </c>
      <c r="BC261" s="211" t="str">
        <f>IF(C261="","",IF(フラグ管理用!Y261=2,IF(AND(フラグ管理用!C261=2,フラグ管理用!V261=1),"","error"),""))</f>
        <v/>
      </c>
      <c r="BD261" s="211" t="str">
        <f t="shared" si="67"/>
        <v/>
      </c>
      <c r="BE261" s="211" t="str">
        <f>IF(C261="","",IF(フラグ管理用!Z261=30,"error",IF(AND(フラグ管理用!AI261="事業始期_通常",フラグ管理用!Z261&lt;18),"error",IF(AND(フラグ管理用!AI261="事業始期_補助",フラグ管理用!Z261&lt;15),"error",""))))</f>
        <v/>
      </c>
      <c r="BF261" s="211" t="str">
        <f t="shared" si="68"/>
        <v/>
      </c>
      <c r="BG261" s="211" t="str">
        <f>IF(C261="","",IF(AND(フラグ管理用!AJ261="事業終期_通常",OR(フラグ管理用!AA261&lt;18,フラグ管理用!AA261&gt;29)),"error",IF(AND(フラグ管理用!AJ261="事業終期_R3基金・R4",フラグ管理用!AA261&lt;18),"error","")))</f>
        <v/>
      </c>
      <c r="BH261" s="211" t="str">
        <f>IF(C261="","",IF(VLOOKUP(Z261,―!$X$2:$Y$31,2,FALSE)&lt;=VLOOKUP(AA261,―!$X$2:$Y$31,2,FALSE),"","error"))</f>
        <v/>
      </c>
      <c r="BI261" s="211" t="str">
        <f t="shared" si="69"/>
        <v/>
      </c>
      <c r="BJ261" s="211" t="str">
        <f t="shared" si="72"/>
        <v/>
      </c>
      <c r="BK261" s="211" t="str">
        <f t="shared" si="70"/>
        <v/>
      </c>
      <c r="BL261" s="211" t="str">
        <f>IF(C261="","",IF(AND(フラグ管理用!AK261="予算区分_地単_通常",フラグ管理用!AF261&gt;4),"error",IF(AND(フラグ管理用!AK261="予算区分_地単_協力金等",フラグ管理用!AF261&gt;9),"error",IF(AND(フラグ管理用!AK261="予算区分_補助",フラグ管理用!AF261&lt;9),"error",""))))</f>
        <v/>
      </c>
      <c r="BM261" s="241" t="str">
        <f>フラグ管理用!AO261</f>
        <v/>
      </c>
    </row>
    <row r="262" spans="1:65" x14ac:dyDescent="0.15">
      <c r="A262" s="84">
        <v>241</v>
      </c>
      <c r="B262" s="285"/>
      <c r="C262" s="61"/>
      <c r="D262" s="61"/>
      <c r="E262" s="62"/>
      <c r="F262" s="146" t="str">
        <f>IF(C262="補",VLOOKUP(E262,'事業名一覧 '!$A$3:$C$55,3,FALSE),"")</f>
        <v/>
      </c>
      <c r="G262" s="63"/>
      <c r="H262" s="154"/>
      <c r="I262" s="63"/>
      <c r="J262" s="63"/>
      <c r="K262" s="63"/>
      <c r="L262" s="62"/>
      <c r="M262" s="99" t="str">
        <f t="shared" si="55"/>
        <v/>
      </c>
      <c r="N262" s="99" t="str">
        <f t="shared" si="71"/>
        <v/>
      </c>
      <c r="O262" s="65"/>
      <c r="P262" s="65"/>
      <c r="Q262" s="65"/>
      <c r="R262" s="65"/>
      <c r="S262" s="65"/>
      <c r="T262" s="65"/>
      <c r="U262" s="62"/>
      <c r="V262" s="63"/>
      <c r="W262" s="63"/>
      <c r="X262" s="63"/>
      <c r="Y262" s="61"/>
      <c r="Z262" s="61"/>
      <c r="AA262" s="61"/>
      <c r="AB262" s="230"/>
      <c r="AC262" s="230"/>
      <c r="AD262" s="62"/>
      <c r="AE262" s="62"/>
      <c r="AF262" s="301"/>
      <c r="AG262" s="165"/>
      <c r="AH262" s="274"/>
      <c r="AI262" s="226"/>
      <c r="AJ262" s="293" t="str">
        <f t="shared" si="56"/>
        <v/>
      </c>
      <c r="AK262" s="297" t="str">
        <f>IF(C262="","",IF(AND(フラグ管理用!B262=2,O262&gt;0),"error",IF(AND(フラグ管理用!B262=1,SUM(P262:R262)&gt;0),"error","")))</f>
        <v/>
      </c>
      <c r="AL262" s="289" t="str">
        <f t="shared" si="57"/>
        <v/>
      </c>
      <c r="AM262" s="235" t="str">
        <f t="shared" si="58"/>
        <v/>
      </c>
      <c r="AN262" s="211" t="str">
        <f>IF(C262="","",IF(フラグ管理用!AP262=1,"",IF(AND(フラグ管理用!C262=1,フラグ管理用!G262=1),"",IF(AND(フラグ管理用!C262=2,フラグ管理用!D262=1,フラグ管理用!G262=1),"",IF(AND(フラグ管理用!C262=2,フラグ管理用!D262=2),"","error")))))</f>
        <v/>
      </c>
      <c r="AO262" s="240" t="str">
        <f t="shared" si="59"/>
        <v/>
      </c>
      <c r="AP262" s="240" t="str">
        <f t="shared" si="60"/>
        <v/>
      </c>
      <c r="AQ262" s="240" t="str">
        <f>IF(C262="","",IF(AND(フラグ管理用!B262=1,フラグ管理用!I262&gt;0),"",IF(AND(フラグ管理用!B262=2,フラグ管理用!I262&gt;14),"","error")))</f>
        <v/>
      </c>
      <c r="AR262" s="240" t="str">
        <f>IF(C262="","",IF(PRODUCT(フラグ管理用!H262:J262)=0,"error",""))</f>
        <v/>
      </c>
      <c r="AS262" s="240" t="str">
        <f t="shared" si="61"/>
        <v/>
      </c>
      <c r="AT262" s="240" t="str">
        <f>IF(C262="","",IF(AND(フラグ管理用!G262=1,フラグ管理用!K262=1),"",IF(AND(フラグ管理用!G262=2,フラグ管理用!K262&gt;1),"","error")))</f>
        <v/>
      </c>
      <c r="AU262" s="240" t="str">
        <f>IF(C262="","",IF(AND(フラグ管理用!K262=10,ISBLANK(L262)=FALSE),"",IF(AND(フラグ管理用!K262&lt;10,ISBLANK(L262)=TRUE),"","error")))</f>
        <v/>
      </c>
      <c r="AV262" s="211" t="str">
        <f t="shared" si="62"/>
        <v/>
      </c>
      <c r="AW262" s="211" t="str">
        <f t="shared" si="63"/>
        <v/>
      </c>
      <c r="AX262" s="211" t="str">
        <f>IF(C262="","",IF(AND(フラグ管理用!D262=2,フラグ管理用!G262=1),IF(Q262&lt;&gt;0,"error",""),""))</f>
        <v/>
      </c>
      <c r="AY262" s="211" t="str">
        <f>IF(C262="","",IF(フラグ管理用!G262=2,IF(OR(O262&lt;&gt;0,P262&lt;&gt;0,R262&lt;&gt;0),"error",""),""))</f>
        <v/>
      </c>
      <c r="AZ262" s="211" t="str">
        <f t="shared" si="64"/>
        <v/>
      </c>
      <c r="BA262" s="211" t="str">
        <f t="shared" si="65"/>
        <v/>
      </c>
      <c r="BB262" s="211" t="str">
        <f t="shared" si="66"/>
        <v/>
      </c>
      <c r="BC262" s="211" t="str">
        <f>IF(C262="","",IF(フラグ管理用!Y262=2,IF(AND(フラグ管理用!C262=2,フラグ管理用!V262=1),"","error"),""))</f>
        <v/>
      </c>
      <c r="BD262" s="211" t="str">
        <f t="shared" si="67"/>
        <v/>
      </c>
      <c r="BE262" s="211" t="str">
        <f>IF(C262="","",IF(フラグ管理用!Z262=30,"error",IF(AND(フラグ管理用!AI262="事業始期_通常",フラグ管理用!Z262&lt;18),"error",IF(AND(フラグ管理用!AI262="事業始期_補助",フラグ管理用!Z262&lt;15),"error",""))))</f>
        <v/>
      </c>
      <c r="BF262" s="211" t="str">
        <f t="shared" si="68"/>
        <v/>
      </c>
      <c r="BG262" s="211" t="str">
        <f>IF(C262="","",IF(AND(フラグ管理用!AJ262="事業終期_通常",OR(フラグ管理用!AA262&lt;18,フラグ管理用!AA262&gt;29)),"error",IF(AND(フラグ管理用!AJ262="事業終期_R3基金・R4",フラグ管理用!AA262&lt;18),"error","")))</f>
        <v/>
      </c>
      <c r="BH262" s="211" t="str">
        <f>IF(C262="","",IF(VLOOKUP(Z262,―!$X$2:$Y$31,2,FALSE)&lt;=VLOOKUP(AA262,―!$X$2:$Y$31,2,FALSE),"","error"))</f>
        <v/>
      </c>
      <c r="BI262" s="211" t="str">
        <f t="shared" si="69"/>
        <v/>
      </c>
      <c r="BJ262" s="211" t="str">
        <f t="shared" si="72"/>
        <v/>
      </c>
      <c r="BK262" s="211" t="str">
        <f t="shared" si="70"/>
        <v/>
      </c>
      <c r="BL262" s="211" t="str">
        <f>IF(C262="","",IF(AND(フラグ管理用!AK262="予算区分_地単_通常",フラグ管理用!AF262&gt;4),"error",IF(AND(フラグ管理用!AK262="予算区分_地単_協力金等",フラグ管理用!AF262&gt;9),"error",IF(AND(フラグ管理用!AK262="予算区分_補助",フラグ管理用!AF262&lt;9),"error",""))))</f>
        <v/>
      </c>
      <c r="BM262" s="241" t="str">
        <f>フラグ管理用!AO262</f>
        <v/>
      </c>
    </row>
    <row r="263" spans="1:65" x14ac:dyDescent="0.15">
      <c r="A263" s="84">
        <v>242</v>
      </c>
      <c r="B263" s="285"/>
      <c r="C263" s="61"/>
      <c r="D263" s="61"/>
      <c r="E263" s="62"/>
      <c r="F263" s="146" t="str">
        <f>IF(C263="補",VLOOKUP(E263,'事業名一覧 '!$A$3:$C$55,3,FALSE),"")</f>
        <v/>
      </c>
      <c r="G263" s="63"/>
      <c r="H263" s="154"/>
      <c r="I263" s="63"/>
      <c r="J263" s="63"/>
      <c r="K263" s="63"/>
      <c r="L263" s="62"/>
      <c r="M263" s="99" t="str">
        <f t="shared" si="55"/>
        <v/>
      </c>
      <c r="N263" s="99" t="str">
        <f t="shared" si="71"/>
        <v/>
      </c>
      <c r="O263" s="65"/>
      <c r="P263" s="65"/>
      <c r="Q263" s="65"/>
      <c r="R263" s="65"/>
      <c r="S263" s="65"/>
      <c r="T263" s="65"/>
      <c r="U263" s="62"/>
      <c r="V263" s="63"/>
      <c r="W263" s="63"/>
      <c r="X263" s="63"/>
      <c r="Y263" s="61"/>
      <c r="Z263" s="61"/>
      <c r="AA263" s="61"/>
      <c r="AB263" s="230"/>
      <c r="AC263" s="230"/>
      <c r="AD263" s="62"/>
      <c r="AE263" s="62"/>
      <c r="AF263" s="301"/>
      <c r="AG263" s="165"/>
      <c r="AH263" s="274"/>
      <c r="AI263" s="226"/>
      <c r="AJ263" s="293" t="str">
        <f t="shared" si="56"/>
        <v/>
      </c>
      <c r="AK263" s="297" t="str">
        <f>IF(C263="","",IF(AND(フラグ管理用!B263=2,O263&gt;0),"error",IF(AND(フラグ管理用!B263=1,SUM(P263:R263)&gt;0),"error","")))</f>
        <v/>
      </c>
      <c r="AL263" s="289" t="str">
        <f t="shared" si="57"/>
        <v/>
      </c>
      <c r="AM263" s="235" t="str">
        <f t="shared" si="58"/>
        <v/>
      </c>
      <c r="AN263" s="211" t="str">
        <f>IF(C263="","",IF(フラグ管理用!AP263=1,"",IF(AND(フラグ管理用!C263=1,フラグ管理用!G263=1),"",IF(AND(フラグ管理用!C263=2,フラグ管理用!D263=1,フラグ管理用!G263=1),"",IF(AND(フラグ管理用!C263=2,フラグ管理用!D263=2),"","error")))))</f>
        <v/>
      </c>
      <c r="AO263" s="240" t="str">
        <f t="shared" si="59"/>
        <v/>
      </c>
      <c r="AP263" s="240" t="str">
        <f t="shared" si="60"/>
        <v/>
      </c>
      <c r="AQ263" s="240" t="str">
        <f>IF(C263="","",IF(AND(フラグ管理用!B263=1,フラグ管理用!I263&gt;0),"",IF(AND(フラグ管理用!B263=2,フラグ管理用!I263&gt;14),"","error")))</f>
        <v/>
      </c>
      <c r="AR263" s="240" t="str">
        <f>IF(C263="","",IF(PRODUCT(フラグ管理用!H263:J263)=0,"error",""))</f>
        <v/>
      </c>
      <c r="AS263" s="240" t="str">
        <f t="shared" si="61"/>
        <v/>
      </c>
      <c r="AT263" s="240" t="str">
        <f>IF(C263="","",IF(AND(フラグ管理用!G263=1,フラグ管理用!K263=1),"",IF(AND(フラグ管理用!G263=2,フラグ管理用!K263&gt;1),"","error")))</f>
        <v/>
      </c>
      <c r="AU263" s="240" t="str">
        <f>IF(C263="","",IF(AND(フラグ管理用!K263=10,ISBLANK(L263)=FALSE),"",IF(AND(フラグ管理用!K263&lt;10,ISBLANK(L263)=TRUE),"","error")))</f>
        <v/>
      </c>
      <c r="AV263" s="211" t="str">
        <f t="shared" si="62"/>
        <v/>
      </c>
      <c r="AW263" s="211" t="str">
        <f t="shared" si="63"/>
        <v/>
      </c>
      <c r="AX263" s="211" t="str">
        <f>IF(C263="","",IF(AND(フラグ管理用!D263=2,フラグ管理用!G263=1),IF(Q263&lt;&gt;0,"error",""),""))</f>
        <v/>
      </c>
      <c r="AY263" s="211" t="str">
        <f>IF(C263="","",IF(フラグ管理用!G263=2,IF(OR(O263&lt;&gt;0,P263&lt;&gt;0,R263&lt;&gt;0),"error",""),""))</f>
        <v/>
      </c>
      <c r="AZ263" s="211" t="str">
        <f t="shared" si="64"/>
        <v/>
      </c>
      <c r="BA263" s="211" t="str">
        <f t="shared" si="65"/>
        <v/>
      </c>
      <c r="BB263" s="211" t="str">
        <f t="shared" si="66"/>
        <v/>
      </c>
      <c r="BC263" s="211" t="str">
        <f>IF(C263="","",IF(フラグ管理用!Y263=2,IF(AND(フラグ管理用!C263=2,フラグ管理用!V263=1),"","error"),""))</f>
        <v/>
      </c>
      <c r="BD263" s="211" t="str">
        <f t="shared" si="67"/>
        <v/>
      </c>
      <c r="BE263" s="211" t="str">
        <f>IF(C263="","",IF(フラグ管理用!Z263=30,"error",IF(AND(フラグ管理用!AI263="事業始期_通常",フラグ管理用!Z263&lt;18),"error",IF(AND(フラグ管理用!AI263="事業始期_補助",フラグ管理用!Z263&lt;15),"error",""))))</f>
        <v/>
      </c>
      <c r="BF263" s="211" t="str">
        <f t="shared" si="68"/>
        <v/>
      </c>
      <c r="BG263" s="211" t="str">
        <f>IF(C263="","",IF(AND(フラグ管理用!AJ263="事業終期_通常",OR(フラグ管理用!AA263&lt;18,フラグ管理用!AA263&gt;29)),"error",IF(AND(フラグ管理用!AJ263="事業終期_R3基金・R4",フラグ管理用!AA263&lt;18),"error","")))</f>
        <v/>
      </c>
      <c r="BH263" s="211" t="str">
        <f>IF(C263="","",IF(VLOOKUP(Z263,―!$X$2:$Y$31,2,FALSE)&lt;=VLOOKUP(AA263,―!$X$2:$Y$31,2,FALSE),"","error"))</f>
        <v/>
      </c>
      <c r="BI263" s="211" t="str">
        <f t="shared" si="69"/>
        <v/>
      </c>
      <c r="BJ263" s="211" t="str">
        <f t="shared" si="72"/>
        <v/>
      </c>
      <c r="BK263" s="211" t="str">
        <f t="shared" si="70"/>
        <v/>
      </c>
      <c r="BL263" s="211" t="str">
        <f>IF(C263="","",IF(AND(フラグ管理用!AK263="予算区分_地単_通常",フラグ管理用!AF263&gt;4),"error",IF(AND(フラグ管理用!AK263="予算区分_地単_協力金等",フラグ管理用!AF263&gt;9),"error",IF(AND(フラグ管理用!AK263="予算区分_補助",フラグ管理用!AF263&lt;9),"error",""))))</f>
        <v/>
      </c>
      <c r="BM263" s="241" t="str">
        <f>フラグ管理用!AO263</f>
        <v/>
      </c>
    </row>
    <row r="264" spans="1:65" x14ac:dyDescent="0.15">
      <c r="A264" s="84">
        <v>243</v>
      </c>
      <c r="B264" s="285"/>
      <c r="C264" s="61"/>
      <c r="D264" s="61"/>
      <c r="E264" s="62"/>
      <c r="F264" s="146" t="str">
        <f>IF(C264="補",VLOOKUP(E264,'事業名一覧 '!$A$3:$C$55,3,FALSE),"")</f>
        <v/>
      </c>
      <c r="G264" s="63"/>
      <c r="H264" s="154"/>
      <c r="I264" s="63"/>
      <c r="J264" s="63"/>
      <c r="K264" s="63"/>
      <c r="L264" s="62"/>
      <c r="M264" s="99" t="str">
        <f t="shared" si="55"/>
        <v/>
      </c>
      <c r="N264" s="99" t="str">
        <f t="shared" si="71"/>
        <v/>
      </c>
      <c r="O264" s="65"/>
      <c r="P264" s="65"/>
      <c r="Q264" s="65"/>
      <c r="R264" s="65"/>
      <c r="S264" s="65"/>
      <c r="T264" s="65"/>
      <c r="U264" s="62"/>
      <c r="V264" s="63"/>
      <c r="W264" s="63"/>
      <c r="X264" s="63"/>
      <c r="Y264" s="61"/>
      <c r="Z264" s="61"/>
      <c r="AA264" s="61"/>
      <c r="AB264" s="230"/>
      <c r="AC264" s="230"/>
      <c r="AD264" s="62"/>
      <c r="AE264" s="62"/>
      <c r="AF264" s="301"/>
      <c r="AG264" s="165"/>
      <c r="AH264" s="274"/>
      <c r="AI264" s="226"/>
      <c r="AJ264" s="293" t="str">
        <f t="shared" si="56"/>
        <v/>
      </c>
      <c r="AK264" s="297" t="str">
        <f>IF(C264="","",IF(AND(フラグ管理用!B264=2,O264&gt;0),"error",IF(AND(フラグ管理用!B264=1,SUM(P264:R264)&gt;0),"error","")))</f>
        <v/>
      </c>
      <c r="AL264" s="289" t="str">
        <f t="shared" si="57"/>
        <v/>
      </c>
      <c r="AM264" s="235" t="str">
        <f t="shared" si="58"/>
        <v/>
      </c>
      <c r="AN264" s="211" t="str">
        <f>IF(C264="","",IF(フラグ管理用!AP264=1,"",IF(AND(フラグ管理用!C264=1,フラグ管理用!G264=1),"",IF(AND(フラグ管理用!C264=2,フラグ管理用!D264=1,フラグ管理用!G264=1),"",IF(AND(フラグ管理用!C264=2,フラグ管理用!D264=2),"","error")))))</f>
        <v/>
      </c>
      <c r="AO264" s="240" t="str">
        <f t="shared" si="59"/>
        <v/>
      </c>
      <c r="AP264" s="240" t="str">
        <f t="shared" si="60"/>
        <v/>
      </c>
      <c r="AQ264" s="240" t="str">
        <f>IF(C264="","",IF(AND(フラグ管理用!B264=1,フラグ管理用!I264&gt;0),"",IF(AND(フラグ管理用!B264=2,フラグ管理用!I264&gt;14),"","error")))</f>
        <v/>
      </c>
      <c r="AR264" s="240" t="str">
        <f>IF(C264="","",IF(PRODUCT(フラグ管理用!H264:J264)=0,"error",""))</f>
        <v/>
      </c>
      <c r="AS264" s="240" t="str">
        <f t="shared" si="61"/>
        <v/>
      </c>
      <c r="AT264" s="240" t="str">
        <f>IF(C264="","",IF(AND(フラグ管理用!G264=1,フラグ管理用!K264=1),"",IF(AND(フラグ管理用!G264=2,フラグ管理用!K264&gt;1),"","error")))</f>
        <v/>
      </c>
      <c r="AU264" s="240" t="str">
        <f>IF(C264="","",IF(AND(フラグ管理用!K264=10,ISBLANK(L264)=FALSE),"",IF(AND(フラグ管理用!K264&lt;10,ISBLANK(L264)=TRUE),"","error")))</f>
        <v/>
      </c>
      <c r="AV264" s="211" t="str">
        <f t="shared" si="62"/>
        <v/>
      </c>
      <c r="AW264" s="211" t="str">
        <f t="shared" si="63"/>
        <v/>
      </c>
      <c r="AX264" s="211" t="str">
        <f>IF(C264="","",IF(AND(フラグ管理用!D264=2,フラグ管理用!G264=1),IF(Q264&lt;&gt;0,"error",""),""))</f>
        <v/>
      </c>
      <c r="AY264" s="211" t="str">
        <f>IF(C264="","",IF(フラグ管理用!G264=2,IF(OR(O264&lt;&gt;0,P264&lt;&gt;0,R264&lt;&gt;0),"error",""),""))</f>
        <v/>
      </c>
      <c r="AZ264" s="211" t="str">
        <f t="shared" si="64"/>
        <v/>
      </c>
      <c r="BA264" s="211" t="str">
        <f t="shared" si="65"/>
        <v/>
      </c>
      <c r="BB264" s="211" t="str">
        <f t="shared" si="66"/>
        <v/>
      </c>
      <c r="BC264" s="211" t="str">
        <f>IF(C264="","",IF(フラグ管理用!Y264=2,IF(AND(フラグ管理用!C264=2,フラグ管理用!V264=1),"","error"),""))</f>
        <v/>
      </c>
      <c r="BD264" s="211" t="str">
        <f t="shared" si="67"/>
        <v/>
      </c>
      <c r="BE264" s="211" t="str">
        <f>IF(C264="","",IF(フラグ管理用!Z264=30,"error",IF(AND(フラグ管理用!AI264="事業始期_通常",フラグ管理用!Z264&lt;18),"error",IF(AND(フラグ管理用!AI264="事業始期_補助",フラグ管理用!Z264&lt;15),"error",""))))</f>
        <v/>
      </c>
      <c r="BF264" s="211" t="str">
        <f t="shared" si="68"/>
        <v/>
      </c>
      <c r="BG264" s="211" t="str">
        <f>IF(C264="","",IF(AND(フラグ管理用!AJ264="事業終期_通常",OR(フラグ管理用!AA264&lt;18,フラグ管理用!AA264&gt;29)),"error",IF(AND(フラグ管理用!AJ264="事業終期_R3基金・R4",フラグ管理用!AA264&lt;18),"error","")))</f>
        <v/>
      </c>
      <c r="BH264" s="211" t="str">
        <f>IF(C264="","",IF(VLOOKUP(Z264,―!$X$2:$Y$31,2,FALSE)&lt;=VLOOKUP(AA264,―!$X$2:$Y$31,2,FALSE),"","error"))</f>
        <v/>
      </c>
      <c r="BI264" s="211" t="str">
        <f t="shared" si="69"/>
        <v/>
      </c>
      <c r="BJ264" s="211" t="str">
        <f t="shared" si="72"/>
        <v/>
      </c>
      <c r="BK264" s="211" t="str">
        <f t="shared" si="70"/>
        <v/>
      </c>
      <c r="BL264" s="211" t="str">
        <f>IF(C264="","",IF(AND(フラグ管理用!AK264="予算区分_地単_通常",フラグ管理用!AF264&gt;4),"error",IF(AND(フラグ管理用!AK264="予算区分_地単_協力金等",フラグ管理用!AF264&gt;9),"error",IF(AND(フラグ管理用!AK264="予算区分_補助",フラグ管理用!AF264&lt;9),"error",""))))</f>
        <v/>
      </c>
      <c r="BM264" s="241" t="str">
        <f>フラグ管理用!AO264</f>
        <v/>
      </c>
    </row>
    <row r="265" spans="1:65" x14ac:dyDescent="0.15">
      <c r="A265" s="84">
        <v>244</v>
      </c>
      <c r="B265" s="285"/>
      <c r="C265" s="61"/>
      <c r="D265" s="61"/>
      <c r="E265" s="62"/>
      <c r="F265" s="146" t="str">
        <f>IF(C265="補",VLOOKUP(E265,'事業名一覧 '!$A$3:$C$55,3,FALSE),"")</f>
        <v/>
      </c>
      <c r="G265" s="63"/>
      <c r="H265" s="154"/>
      <c r="I265" s="63"/>
      <c r="J265" s="63"/>
      <c r="K265" s="63"/>
      <c r="L265" s="62"/>
      <c r="M265" s="99" t="str">
        <f t="shared" si="55"/>
        <v/>
      </c>
      <c r="N265" s="99" t="str">
        <f t="shared" si="71"/>
        <v/>
      </c>
      <c r="O265" s="65"/>
      <c r="P265" s="65"/>
      <c r="Q265" s="65"/>
      <c r="R265" s="65"/>
      <c r="S265" s="65"/>
      <c r="T265" s="65"/>
      <c r="U265" s="62"/>
      <c r="V265" s="63"/>
      <c r="W265" s="63"/>
      <c r="X265" s="63"/>
      <c r="Y265" s="61"/>
      <c r="Z265" s="61"/>
      <c r="AA265" s="61"/>
      <c r="AB265" s="230"/>
      <c r="AC265" s="230"/>
      <c r="AD265" s="62"/>
      <c r="AE265" s="62"/>
      <c r="AF265" s="301"/>
      <c r="AG265" s="165"/>
      <c r="AH265" s="274"/>
      <c r="AI265" s="226"/>
      <c r="AJ265" s="293" t="str">
        <f t="shared" si="56"/>
        <v/>
      </c>
      <c r="AK265" s="297" t="str">
        <f>IF(C265="","",IF(AND(フラグ管理用!B265=2,O265&gt;0),"error",IF(AND(フラグ管理用!B265=1,SUM(P265:R265)&gt;0),"error","")))</f>
        <v/>
      </c>
      <c r="AL265" s="289" t="str">
        <f t="shared" si="57"/>
        <v/>
      </c>
      <c r="AM265" s="235" t="str">
        <f t="shared" si="58"/>
        <v/>
      </c>
      <c r="AN265" s="211" t="str">
        <f>IF(C265="","",IF(フラグ管理用!AP265=1,"",IF(AND(フラグ管理用!C265=1,フラグ管理用!G265=1),"",IF(AND(フラグ管理用!C265=2,フラグ管理用!D265=1,フラグ管理用!G265=1),"",IF(AND(フラグ管理用!C265=2,フラグ管理用!D265=2),"","error")))))</f>
        <v/>
      </c>
      <c r="AO265" s="240" t="str">
        <f t="shared" si="59"/>
        <v/>
      </c>
      <c r="AP265" s="240" t="str">
        <f t="shared" si="60"/>
        <v/>
      </c>
      <c r="AQ265" s="240" t="str">
        <f>IF(C265="","",IF(AND(フラグ管理用!B265=1,フラグ管理用!I265&gt;0),"",IF(AND(フラグ管理用!B265=2,フラグ管理用!I265&gt;14),"","error")))</f>
        <v/>
      </c>
      <c r="AR265" s="240" t="str">
        <f>IF(C265="","",IF(PRODUCT(フラグ管理用!H265:J265)=0,"error",""))</f>
        <v/>
      </c>
      <c r="AS265" s="240" t="str">
        <f t="shared" si="61"/>
        <v/>
      </c>
      <c r="AT265" s="240" t="str">
        <f>IF(C265="","",IF(AND(フラグ管理用!G265=1,フラグ管理用!K265=1),"",IF(AND(フラグ管理用!G265=2,フラグ管理用!K265&gt;1),"","error")))</f>
        <v/>
      </c>
      <c r="AU265" s="240" t="str">
        <f>IF(C265="","",IF(AND(フラグ管理用!K265=10,ISBLANK(L265)=FALSE),"",IF(AND(フラグ管理用!K265&lt;10,ISBLANK(L265)=TRUE),"","error")))</f>
        <v/>
      </c>
      <c r="AV265" s="211" t="str">
        <f t="shared" si="62"/>
        <v/>
      </c>
      <c r="AW265" s="211" t="str">
        <f t="shared" si="63"/>
        <v/>
      </c>
      <c r="AX265" s="211" t="str">
        <f>IF(C265="","",IF(AND(フラグ管理用!D265=2,フラグ管理用!G265=1),IF(Q265&lt;&gt;0,"error",""),""))</f>
        <v/>
      </c>
      <c r="AY265" s="211" t="str">
        <f>IF(C265="","",IF(フラグ管理用!G265=2,IF(OR(O265&lt;&gt;0,P265&lt;&gt;0,R265&lt;&gt;0),"error",""),""))</f>
        <v/>
      </c>
      <c r="AZ265" s="211" t="str">
        <f t="shared" si="64"/>
        <v/>
      </c>
      <c r="BA265" s="211" t="str">
        <f t="shared" si="65"/>
        <v/>
      </c>
      <c r="BB265" s="211" t="str">
        <f t="shared" si="66"/>
        <v/>
      </c>
      <c r="BC265" s="211" t="str">
        <f>IF(C265="","",IF(フラグ管理用!Y265=2,IF(AND(フラグ管理用!C265=2,フラグ管理用!V265=1),"","error"),""))</f>
        <v/>
      </c>
      <c r="BD265" s="211" t="str">
        <f t="shared" si="67"/>
        <v/>
      </c>
      <c r="BE265" s="211" t="str">
        <f>IF(C265="","",IF(フラグ管理用!Z265=30,"error",IF(AND(フラグ管理用!AI265="事業始期_通常",フラグ管理用!Z265&lt;18),"error",IF(AND(フラグ管理用!AI265="事業始期_補助",フラグ管理用!Z265&lt;15),"error",""))))</f>
        <v/>
      </c>
      <c r="BF265" s="211" t="str">
        <f t="shared" si="68"/>
        <v/>
      </c>
      <c r="BG265" s="211" t="str">
        <f>IF(C265="","",IF(AND(フラグ管理用!AJ265="事業終期_通常",OR(フラグ管理用!AA265&lt;18,フラグ管理用!AA265&gt;29)),"error",IF(AND(フラグ管理用!AJ265="事業終期_R3基金・R4",フラグ管理用!AA265&lt;18),"error","")))</f>
        <v/>
      </c>
      <c r="BH265" s="211" t="str">
        <f>IF(C265="","",IF(VLOOKUP(Z265,―!$X$2:$Y$31,2,FALSE)&lt;=VLOOKUP(AA265,―!$X$2:$Y$31,2,FALSE),"","error"))</f>
        <v/>
      </c>
      <c r="BI265" s="211" t="str">
        <f t="shared" si="69"/>
        <v/>
      </c>
      <c r="BJ265" s="211" t="str">
        <f t="shared" si="72"/>
        <v/>
      </c>
      <c r="BK265" s="211" t="str">
        <f t="shared" si="70"/>
        <v/>
      </c>
      <c r="BL265" s="211" t="str">
        <f>IF(C265="","",IF(AND(フラグ管理用!AK265="予算区分_地単_通常",フラグ管理用!AF265&gt;4),"error",IF(AND(フラグ管理用!AK265="予算区分_地単_協力金等",フラグ管理用!AF265&gt;9),"error",IF(AND(フラグ管理用!AK265="予算区分_補助",フラグ管理用!AF265&lt;9),"error",""))))</f>
        <v/>
      </c>
      <c r="BM265" s="241" t="str">
        <f>フラグ管理用!AO265</f>
        <v/>
      </c>
    </row>
    <row r="266" spans="1:65" x14ac:dyDescent="0.15">
      <c r="A266" s="84">
        <v>245</v>
      </c>
      <c r="B266" s="285"/>
      <c r="C266" s="61"/>
      <c r="D266" s="61"/>
      <c r="E266" s="62"/>
      <c r="F266" s="146" t="str">
        <f>IF(C266="補",VLOOKUP(E266,'事業名一覧 '!$A$3:$C$55,3,FALSE),"")</f>
        <v/>
      </c>
      <c r="G266" s="63"/>
      <c r="H266" s="154"/>
      <c r="I266" s="63"/>
      <c r="J266" s="63"/>
      <c r="K266" s="63"/>
      <c r="L266" s="62"/>
      <c r="M266" s="99" t="str">
        <f t="shared" si="55"/>
        <v/>
      </c>
      <c r="N266" s="99" t="str">
        <f t="shared" si="71"/>
        <v/>
      </c>
      <c r="O266" s="65"/>
      <c r="P266" s="65"/>
      <c r="Q266" s="65"/>
      <c r="R266" s="65"/>
      <c r="S266" s="65"/>
      <c r="T266" s="65"/>
      <c r="U266" s="62"/>
      <c r="V266" s="63"/>
      <c r="W266" s="63"/>
      <c r="X266" s="63"/>
      <c r="Y266" s="61"/>
      <c r="Z266" s="61"/>
      <c r="AA266" s="61"/>
      <c r="AB266" s="230"/>
      <c r="AC266" s="230"/>
      <c r="AD266" s="62"/>
      <c r="AE266" s="62"/>
      <c r="AF266" s="301"/>
      <c r="AG266" s="165"/>
      <c r="AH266" s="274"/>
      <c r="AI266" s="226"/>
      <c r="AJ266" s="293" t="str">
        <f t="shared" si="56"/>
        <v/>
      </c>
      <c r="AK266" s="297" t="str">
        <f>IF(C266="","",IF(AND(フラグ管理用!B266=2,O266&gt;0),"error",IF(AND(フラグ管理用!B266=1,SUM(P266:R266)&gt;0),"error","")))</f>
        <v/>
      </c>
      <c r="AL266" s="289" t="str">
        <f t="shared" si="57"/>
        <v/>
      </c>
      <c r="AM266" s="235" t="str">
        <f t="shared" si="58"/>
        <v/>
      </c>
      <c r="AN266" s="211" t="str">
        <f>IF(C266="","",IF(フラグ管理用!AP266=1,"",IF(AND(フラグ管理用!C266=1,フラグ管理用!G266=1),"",IF(AND(フラグ管理用!C266=2,フラグ管理用!D266=1,フラグ管理用!G266=1),"",IF(AND(フラグ管理用!C266=2,フラグ管理用!D266=2),"","error")))))</f>
        <v/>
      </c>
      <c r="AO266" s="240" t="str">
        <f t="shared" si="59"/>
        <v/>
      </c>
      <c r="AP266" s="240" t="str">
        <f t="shared" si="60"/>
        <v/>
      </c>
      <c r="AQ266" s="240" t="str">
        <f>IF(C266="","",IF(AND(フラグ管理用!B266=1,フラグ管理用!I266&gt;0),"",IF(AND(フラグ管理用!B266=2,フラグ管理用!I266&gt;14),"","error")))</f>
        <v/>
      </c>
      <c r="AR266" s="240" t="str">
        <f>IF(C266="","",IF(PRODUCT(フラグ管理用!H266:J266)=0,"error",""))</f>
        <v/>
      </c>
      <c r="AS266" s="240" t="str">
        <f t="shared" si="61"/>
        <v/>
      </c>
      <c r="AT266" s="240" t="str">
        <f>IF(C266="","",IF(AND(フラグ管理用!G266=1,フラグ管理用!K266=1),"",IF(AND(フラグ管理用!G266=2,フラグ管理用!K266&gt;1),"","error")))</f>
        <v/>
      </c>
      <c r="AU266" s="240" t="str">
        <f>IF(C266="","",IF(AND(フラグ管理用!K266=10,ISBLANK(L266)=FALSE),"",IF(AND(フラグ管理用!K266&lt;10,ISBLANK(L266)=TRUE),"","error")))</f>
        <v/>
      </c>
      <c r="AV266" s="211" t="str">
        <f t="shared" si="62"/>
        <v/>
      </c>
      <c r="AW266" s="211" t="str">
        <f t="shared" si="63"/>
        <v/>
      </c>
      <c r="AX266" s="211" t="str">
        <f>IF(C266="","",IF(AND(フラグ管理用!D266=2,フラグ管理用!G266=1),IF(Q266&lt;&gt;0,"error",""),""))</f>
        <v/>
      </c>
      <c r="AY266" s="211" t="str">
        <f>IF(C266="","",IF(フラグ管理用!G266=2,IF(OR(O266&lt;&gt;0,P266&lt;&gt;0,R266&lt;&gt;0),"error",""),""))</f>
        <v/>
      </c>
      <c r="AZ266" s="211" t="str">
        <f t="shared" si="64"/>
        <v/>
      </c>
      <c r="BA266" s="211" t="str">
        <f t="shared" si="65"/>
        <v/>
      </c>
      <c r="BB266" s="211" t="str">
        <f t="shared" si="66"/>
        <v/>
      </c>
      <c r="BC266" s="211" t="str">
        <f>IF(C266="","",IF(フラグ管理用!Y266=2,IF(AND(フラグ管理用!C266=2,フラグ管理用!V266=1),"","error"),""))</f>
        <v/>
      </c>
      <c r="BD266" s="211" t="str">
        <f t="shared" si="67"/>
        <v/>
      </c>
      <c r="BE266" s="211" t="str">
        <f>IF(C266="","",IF(フラグ管理用!Z266=30,"error",IF(AND(フラグ管理用!AI266="事業始期_通常",フラグ管理用!Z266&lt;18),"error",IF(AND(フラグ管理用!AI266="事業始期_補助",フラグ管理用!Z266&lt;15),"error",""))))</f>
        <v/>
      </c>
      <c r="BF266" s="211" t="str">
        <f t="shared" si="68"/>
        <v/>
      </c>
      <c r="BG266" s="211" t="str">
        <f>IF(C266="","",IF(AND(フラグ管理用!AJ266="事業終期_通常",OR(フラグ管理用!AA266&lt;18,フラグ管理用!AA266&gt;29)),"error",IF(AND(フラグ管理用!AJ266="事業終期_R3基金・R4",フラグ管理用!AA266&lt;18),"error","")))</f>
        <v/>
      </c>
      <c r="BH266" s="211" t="str">
        <f>IF(C266="","",IF(VLOOKUP(Z266,―!$X$2:$Y$31,2,FALSE)&lt;=VLOOKUP(AA266,―!$X$2:$Y$31,2,FALSE),"","error"))</f>
        <v/>
      </c>
      <c r="BI266" s="211" t="str">
        <f t="shared" si="69"/>
        <v/>
      </c>
      <c r="BJ266" s="211" t="str">
        <f t="shared" si="72"/>
        <v/>
      </c>
      <c r="BK266" s="211" t="str">
        <f t="shared" si="70"/>
        <v/>
      </c>
      <c r="BL266" s="211" t="str">
        <f>IF(C266="","",IF(AND(フラグ管理用!AK266="予算区分_地単_通常",フラグ管理用!AF266&gt;4),"error",IF(AND(フラグ管理用!AK266="予算区分_地単_協力金等",フラグ管理用!AF266&gt;9),"error",IF(AND(フラグ管理用!AK266="予算区分_補助",フラグ管理用!AF266&lt;9),"error",""))))</f>
        <v/>
      </c>
      <c r="BM266" s="241" t="str">
        <f>フラグ管理用!AO266</f>
        <v/>
      </c>
    </row>
    <row r="267" spans="1:65" x14ac:dyDescent="0.15">
      <c r="A267" s="84">
        <v>246</v>
      </c>
      <c r="B267" s="285"/>
      <c r="C267" s="61"/>
      <c r="D267" s="61"/>
      <c r="E267" s="62"/>
      <c r="F267" s="146" t="str">
        <f>IF(C267="補",VLOOKUP(E267,'事業名一覧 '!$A$3:$C$55,3,FALSE),"")</f>
        <v/>
      </c>
      <c r="G267" s="63"/>
      <c r="H267" s="154"/>
      <c r="I267" s="63"/>
      <c r="J267" s="63"/>
      <c r="K267" s="63"/>
      <c r="L267" s="62"/>
      <c r="M267" s="99" t="str">
        <f t="shared" si="55"/>
        <v/>
      </c>
      <c r="N267" s="99" t="str">
        <f t="shared" si="71"/>
        <v/>
      </c>
      <c r="O267" s="65"/>
      <c r="P267" s="65"/>
      <c r="Q267" s="65"/>
      <c r="R267" s="65"/>
      <c r="S267" s="65"/>
      <c r="T267" s="65"/>
      <c r="U267" s="62"/>
      <c r="V267" s="63"/>
      <c r="W267" s="63"/>
      <c r="X267" s="63"/>
      <c r="Y267" s="61"/>
      <c r="Z267" s="61"/>
      <c r="AA267" s="61"/>
      <c r="AB267" s="230"/>
      <c r="AC267" s="230"/>
      <c r="AD267" s="62"/>
      <c r="AE267" s="62"/>
      <c r="AF267" s="301"/>
      <c r="AG267" s="165"/>
      <c r="AH267" s="274"/>
      <c r="AI267" s="226"/>
      <c r="AJ267" s="293" t="str">
        <f t="shared" si="56"/>
        <v/>
      </c>
      <c r="AK267" s="297" t="str">
        <f>IF(C267="","",IF(AND(フラグ管理用!B267=2,O267&gt;0),"error",IF(AND(フラグ管理用!B267=1,SUM(P267:R267)&gt;0),"error","")))</f>
        <v/>
      </c>
      <c r="AL267" s="289" t="str">
        <f t="shared" si="57"/>
        <v/>
      </c>
      <c r="AM267" s="235" t="str">
        <f t="shared" si="58"/>
        <v/>
      </c>
      <c r="AN267" s="211" t="str">
        <f>IF(C267="","",IF(フラグ管理用!AP267=1,"",IF(AND(フラグ管理用!C267=1,フラグ管理用!G267=1),"",IF(AND(フラグ管理用!C267=2,フラグ管理用!D267=1,フラグ管理用!G267=1),"",IF(AND(フラグ管理用!C267=2,フラグ管理用!D267=2),"","error")))))</f>
        <v/>
      </c>
      <c r="AO267" s="240" t="str">
        <f t="shared" si="59"/>
        <v/>
      </c>
      <c r="AP267" s="240" t="str">
        <f t="shared" si="60"/>
        <v/>
      </c>
      <c r="AQ267" s="240" t="str">
        <f>IF(C267="","",IF(AND(フラグ管理用!B267=1,フラグ管理用!I267&gt;0),"",IF(AND(フラグ管理用!B267=2,フラグ管理用!I267&gt;14),"","error")))</f>
        <v/>
      </c>
      <c r="AR267" s="240" t="str">
        <f>IF(C267="","",IF(PRODUCT(フラグ管理用!H267:J267)=0,"error",""))</f>
        <v/>
      </c>
      <c r="AS267" s="240" t="str">
        <f t="shared" si="61"/>
        <v/>
      </c>
      <c r="AT267" s="240" t="str">
        <f>IF(C267="","",IF(AND(フラグ管理用!G267=1,フラグ管理用!K267=1),"",IF(AND(フラグ管理用!G267=2,フラグ管理用!K267&gt;1),"","error")))</f>
        <v/>
      </c>
      <c r="AU267" s="240" t="str">
        <f>IF(C267="","",IF(AND(フラグ管理用!K267=10,ISBLANK(L267)=FALSE),"",IF(AND(フラグ管理用!K267&lt;10,ISBLANK(L267)=TRUE),"","error")))</f>
        <v/>
      </c>
      <c r="AV267" s="211" t="str">
        <f t="shared" si="62"/>
        <v/>
      </c>
      <c r="AW267" s="211" t="str">
        <f t="shared" si="63"/>
        <v/>
      </c>
      <c r="AX267" s="211" t="str">
        <f>IF(C267="","",IF(AND(フラグ管理用!D267=2,フラグ管理用!G267=1),IF(Q267&lt;&gt;0,"error",""),""))</f>
        <v/>
      </c>
      <c r="AY267" s="211" t="str">
        <f>IF(C267="","",IF(フラグ管理用!G267=2,IF(OR(O267&lt;&gt;0,P267&lt;&gt;0,R267&lt;&gt;0),"error",""),""))</f>
        <v/>
      </c>
      <c r="AZ267" s="211" t="str">
        <f t="shared" si="64"/>
        <v/>
      </c>
      <c r="BA267" s="211" t="str">
        <f t="shared" si="65"/>
        <v/>
      </c>
      <c r="BB267" s="211" t="str">
        <f t="shared" si="66"/>
        <v/>
      </c>
      <c r="BC267" s="211" t="str">
        <f>IF(C267="","",IF(フラグ管理用!Y267=2,IF(AND(フラグ管理用!C267=2,フラグ管理用!V267=1),"","error"),""))</f>
        <v/>
      </c>
      <c r="BD267" s="211" t="str">
        <f t="shared" si="67"/>
        <v/>
      </c>
      <c r="BE267" s="211" t="str">
        <f>IF(C267="","",IF(フラグ管理用!Z267=30,"error",IF(AND(フラグ管理用!AI267="事業始期_通常",フラグ管理用!Z267&lt;18),"error",IF(AND(フラグ管理用!AI267="事業始期_補助",フラグ管理用!Z267&lt;15),"error",""))))</f>
        <v/>
      </c>
      <c r="BF267" s="211" t="str">
        <f t="shared" si="68"/>
        <v/>
      </c>
      <c r="BG267" s="211" t="str">
        <f>IF(C267="","",IF(AND(フラグ管理用!AJ267="事業終期_通常",OR(フラグ管理用!AA267&lt;18,フラグ管理用!AA267&gt;29)),"error",IF(AND(フラグ管理用!AJ267="事業終期_R3基金・R4",フラグ管理用!AA267&lt;18),"error","")))</f>
        <v/>
      </c>
      <c r="BH267" s="211" t="str">
        <f>IF(C267="","",IF(VLOOKUP(Z267,―!$X$2:$Y$31,2,FALSE)&lt;=VLOOKUP(AA267,―!$X$2:$Y$31,2,FALSE),"","error"))</f>
        <v/>
      </c>
      <c r="BI267" s="211" t="str">
        <f t="shared" si="69"/>
        <v/>
      </c>
      <c r="BJ267" s="211" t="str">
        <f t="shared" si="72"/>
        <v/>
      </c>
      <c r="BK267" s="211" t="str">
        <f t="shared" si="70"/>
        <v/>
      </c>
      <c r="BL267" s="211" t="str">
        <f>IF(C267="","",IF(AND(フラグ管理用!AK267="予算区分_地単_通常",フラグ管理用!AF267&gt;4),"error",IF(AND(フラグ管理用!AK267="予算区分_地単_協力金等",フラグ管理用!AF267&gt;9),"error",IF(AND(フラグ管理用!AK267="予算区分_補助",フラグ管理用!AF267&lt;9),"error",""))))</f>
        <v/>
      </c>
      <c r="BM267" s="241" t="str">
        <f>フラグ管理用!AO267</f>
        <v/>
      </c>
    </row>
    <row r="268" spans="1:65" x14ac:dyDescent="0.15">
      <c r="A268" s="84">
        <v>247</v>
      </c>
      <c r="B268" s="285"/>
      <c r="C268" s="61"/>
      <c r="D268" s="61"/>
      <c r="E268" s="62"/>
      <c r="F268" s="146" t="str">
        <f>IF(C268="補",VLOOKUP(E268,'事業名一覧 '!$A$3:$C$55,3,FALSE),"")</f>
        <v/>
      </c>
      <c r="G268" s="63"/>
      <c r="H268" s="154"/>
      <c r="I268" s="63"/>
      <c r="J268" s="63"/>
      <c r="K268" s="63"/>
      <c r="L268" s="62"/>
      <c r="M268" s="99" t="str">
        <f t="shared" si="55"/>
        <v/>
      </c>
      <c r="N268" s="99" t="str">
        <f t="shared" si="71"/>
        <v/>
      </c>
      <c r="O268" s="65"/>
      <c r="P268" s="65"/>
      <c r="Q268" s="65"/>
      <c r="R268" s="65"/>
      <c r="S268" s="65"/>
      <c r="T268" s="65"/>
      <c r="U268" s="62"/>
      <c r="V268" s="63"/>
      <c r="W268" s="63"/>
      <c r="X268" s="63"/>
      <c r="Y268" s="61"/>
      <c r="Z268" s="61"/>
      <c r="AA268" s="61"/>
      <c r="AB268" s="230"/>
      <c r="AC268" s="230"/>
      <c r="AD268" s="62"/>
      <c r="AE268" s="62"/>
      <c r="AF268" s="301"/>
      <c r="AG268" s="165"/>
      <c r="AH268" s="274"/>
      <c r="AI268" s="226"/>
      <c r="AJ268" s="293" t="str">
        <f t="shared" si="56"/>
        <v/>
      </c>
      <c r="AK268" s="297" t="str">
        <f>IF(C268="","",IF(AND(フラグ管理用!B268=2,O268&gt;0),"error",IF(AND(フラグ管理用!B268=1,SUM(P268:R268)&gt;0),"error","")))</f>
        <v/>
      </c>
      <c r="AL268" s="289" t="str">
        <f t="shared" si="57"/>
        <v/>
      </c>
      <c r="AM268" s="235" t="str">
        <f t="shared" si="58"/>
        <v/>
      </c>
      <c r="AN268" s="211" t="str">
        <f>IF(C268="","",IF(フラグ管理用!AP268=1,"",IF(AND(フラグ管理用!C268=1,フラグ管理用!G268=1),"",IF(AND(フラグ管理用!C268=2,フラグ管理用!D268=1,フラグ管理用!G268=1),"",IF(AND(フラグ管理用!C268=2,フラグ管理用!D268=2),"","error")))))</f>
        <v/>
      </c>
      <c r="AO268" s="240" t="str">
        <f t="shared" si="59"/>
        <v/>
      </c>
      <c r="AP268" s="240" t="str">
        <f t="shared" si="60"/>
        <v/>
      </c>
      <c r="AQ268" s="240" t="str">
        <f>IF(C268="","",IF(AND(フラグ管理用!B268=1,フラグ管理用!I268&gt;0),"",IF(AND(フラグ管理用!B268=2,フラグ管理用!I268&gt;14),"","error")))</f>
        <v/>
      </c>
      <c r="AR268" s="240" t="str">
        <f>IF(C268="","",IF(PRODUCT(フラグ管理用!H268:J268)=0,"error",""))</f>
        <v/>
      </c>
      <c r="AS268" s="240" t="str">
        <f t="shared" si="61"/>
        <v/>
      </c>
      <c r="AT268" s="240" t="str">
        <f>IF(C268="","",IF(AND(フラグ管理用!G268=1,フラグ管理用!K268=1),"",IF(AND(フラグ管理用!G268=2,フラグ管理用!K268&gt;1),"","error")))</f>
        <v/>
      </c>
      <c r="AU268" s="240" t="str">
        <f>IF(C268="","",IF(AND(フラグ管理用!K268=10,ISBLANK(L268)=FALSE),"",IF(AND(フラグ管理用!K268&lt;10,ISBLANK(L268)=TRUE),"","error")))</f>
        <v/>
      </c>
      <c r="AV268" s="211" t="str">
        <f t="shared" si="62"/>
        <v/>
      </c>
      <c r="AW268" s="211" t="str">
        <f t="shared" si="63"/>
        <v/>
      </c>
      <c r="AX268" s="211" t="str">
        <f>IF(C268="","",IF(AND(フラグ管理用!D268=2,フラグ管理用!G268=1),IF(Q268&lt;&gt;0,"error",""),""))</f>
        <v/>
      </c>
      <c r="AY268" s="211" t="str">
        <f>IF(C268="","",IF(フラグ管理用!G268=2,IF(OR(O268&lt;&gt;0,P268&lt;&gt;0,R268&lt;&gt;0),"error",""),""))</f>
        <v/>
      </c>
      <c r="AZ268" s="211" t="str">
        <f t="shared" si="64"/>
        <v/>
      </c>
      <c r="BA268" s="211" t="str">
        <f t="shared" si="65"/>
        <v/>
      </c>
      <c r="BB268" s="211" t="str">
        <f t="shared" si="66"/>
        <v/>
      </c>
      <c r="BC268" s="211" t="str">
        <f>IF(C268="","",IF(フラグ管理用!Y268=2,IF(AND(フラグ管理用!C268=2,フラグ管理用!V268=1),"","error"),""))</f>
        <v/>
      </c>
      <c r="BD268" s="211" t="str">
        <f t="shared" si="67"/>
        <v/>
      </c>
      <c r="BE268" s="211" t="str">
        <f>IF(C268="","",IF(フラグ管理用!Z268=30,"error",IF(AND(フラグ管理用!AI268="事業始期_通常",フラグ管理用!Z268&lt;18),"error",IF(AND(フラグ管理用!AI268="事業始期_補助",フラグ管理用!Z268&lt;15),"error",""))))</f>
        <v/>
      </c>
      <c r="BF268" s="211" t="str">
        <f t="shared" si="68"/>
        <v/>
      </c>
      <c r="BG268" s="211" t="str">
        <f>IF(C268="","",IF(AND(フラグ管理用!AJ268="事業終期_通常",OR(フラグ管理用!AA268&lt;18,フラグ管理用!AA268&gt;29)),"error",IF(AND(フラグ管理用!AJ268="事業終期_R3基金・R4",フラグ管理用!AA268&lt;18),"error","")))</f>
        <v/>
      </c>
      <c r="BH268" s="211" t="str">
        <f>IF(C268="","",IF(VLOOKUP(Z268,―!$X$2:$Y$31,2,FALSE)&lt;=VLOOKUP(AA268,―!$X$2:$Y$31,2,FALSE),"","error"))</f>
        <v/>
      </c>
      <c r="BI268" s="211" t="str">
        <f t="shared" si="69"/>
        <v/>
      </c>
      <c r="BJ268" s="211" t="str">
        <f t="shared" si="72"/>
        <v/>
      </c>
      <c r="BK268" s="211" t="str">
        <f t="shared" si="70"/>
        <v/>
      </c>
      <c r="BL268" s="211" t="str">
        <f>IF(C268="","",IF(AND(フラグ管理用!AK268="予算区分_地単_通常",フラグ管理用!AF268&gt;4),"error",IF(AND(フラグ管理用!AK268="予算区分_地単_協力金等",フラグ管理用!AF268&gt;9),"error",IF(AND(フラグ管理用!AK268="予算区分_補助",フラグ管理用!AF268&lt;9),"error",""))))</f>
        <v/>
      </c>
      <c r="BM268" s="241" t="str">
        <f>フラグ管理用!AO268</f>
        <v/>
      </c>
    </row>
    <row r="269" spans="1:65" x14ac:dyDescent="0.15">
      <c r="A269" s="84">
        <v>248</v>
      </c>
      <c r="B269" s="285"/>
      <c r="C269" s="61"/>
      <c r="D269" s="61"/>
      <c r="E269" s="62"/>
      <c r="F269" s="146" t="str">
        <f>IF(C269="補",VLOOKUP(E269,'事業名一覧 '!$A$3:$C$55,3,FALSE),"")</f>
        <v/>
      </c>
      <c r="G269" s="63"/>
      <c r="H269" s="154"/>
      <c r="I269" s="63"/>
      <c r="J269" s="63"/>
      <c r="K269" s="63"/>
      <c r="L269" s="62"/>
      <c r="M269" s="99" t="str">
        <f t="shared" si="55"/>
        <v/>
      </c>
      <c r="N269" s="99" t="str">
        <f t="shared" si="71"/>
        <v/>
      </c>
      <c r="O269" s="65"/>
      <c r="P269" s="65"/>
      <c r="Q269" s="65"/>
      <c r="R269" s="65"/>
      <c r="S269" s="65"/>
      <c r="T269" s="65"/>
      <c r="U269" s="62"/>
      <c r="V269" s="63"/>
      <c r="W269" s="63"/>
      <c r="X269" s="63"/>
      <c r="Y269" s="61"/>
      <c r="Z269" s="61"/>
      <c r="AA269" s="61"/>
      <c r="AB269" s="230"/>
      <c r="AC269" s="230"/>
      <c r="AD269" s="62"/>
      <c r="AE269" s="62"/>
      <c r="AF269" s="301"/>
      <c r="AG269" s="165"/>
      <c r="AH269" s="274"/>
      <c r="AI269" s="226"/>
      <c r="AJ269" s="293" t="str">
        <f t="shared" si="56"/>
        <v/>
      </c>
      <c r="AK269" s="297" t="str">
        <f>IF(C269="","",IF(AND(フラグ管理用!B269=2,O269&gt;0),"error",IF(AND(フラグ管理用!B269=1,SUM(P269:R269)&gt;0),"error","")))</f>
        <v/>
      </c>
      <c r="AL269" s="289" t="str">
        <f t="shared" si="57"/>
        <v/>
      </c>
      <c r="AM269" s="235" t="str">
        <f t="shared" si="58"/>
        <v/>
      </c>
      <c r="AN269" s="211" t="str">
        <f>IF(C269="","",IF(フラグ管理用!AP269=1,"",IF(AND(フラグ管理用!C269=1,フラグ管理用!G269=1),"",IF(AND(フラグ管理用!C269=2,フラグ管理用!D269=1,フラグ管理用!G269=1),"",IF(AND(フラグ管理用!C269=2,フラグ管理用!D269=2),"","error")))))</f>
        <v/>
      </c>
      <c r="AO269" s="240" t="str">
        <f t="shared" si="59"/>
        <v/>
      </c>
      <c r="AP269" s="240" t="str">
        <f t="shared" si="60"/>
        <v/>
      </c>
      <c r="AQ269" s="240" t="str">
        <f>IF(C269="","",IF(AND(フラグ管理用!B269=1,フラグ管理用!I269&gt;0),"",IF(AND(フラグ管理用!B269=2,フラグ管理用!I269&gt;14),"","error")))</f>
        <v/>
      </c>
      <c r="AR269" s="240" t="str">
        <f>IF(C269="","",IF(PRODUCT(フラグ管理用!H269:J269)=0,"error",""))</f>
        <v/>
      </c>
      <c r="AS269" s="240" t="str">
        <f t="shared" si="61"/>
        <v/>
      </c>
      <c r="AT269" s="240" t="str">
        <f>IF(C269="","",IF(AND(フラグ管理用!G269=1,フラグ管理用!K269=1),"",IF(AND(フラグ管理用!G269=2,フラグ管理用!K269&gt;1),"","error")))</f>
        <v/>
      </c>
      <c r="AU269" s="240" t="str">
        <f>IF(C269="","",IF(AND(フラグ管理用!K269=10,ISBLANK(L269)=FALSE),"",IF(AND(フラグ管理用!K269&lt;10,ISBLANK(L269)=TRUE),"","error")))</f>
        <v/>
      </c>
      <c r="AV269" s="211" t="str">
        <f t="shared" si="62"/>
        <v/>
      </c>
      <c r="AW269" s="211" t="str">
        <f t="shared" si="63"/>
        <v/>
      </c>
      <c r="AX269" s="211" t="str">
        <f>IF(C269="","",IF(AND(フラグ管理用!D269=2,フラグ管理用!G269=1),IF(Q269&lt;&gt;0,"error",""),""))</f>
        <v/>
      </c>
      <c r="AY269" s="211" t="str">
        <f>IF(C269="","",IF(フラグ管理用!G269=2,IF(OR(O269&lt;&gt;0,P269&lt;&gt;0,R269&lt;&gt;0),"error",""),""))</f>
        <v/>
      </c>
      <c r="AZ269" s="211" t="str">
        <f t="shared" si="64"/>
        <v/>
      </c>
      <c r="BA269" s="211" t="str">
        <f t="shared" si="65"/>
        <v/>
      </c>
      <c r="BB269" s="211" t="str">
        <f t="shared" si="66"/>
        <v/>
      </c>
      <c r="BC269" s="211" t="str">
        <f>IF(C269="","",IF(フラグ管理用!Y269=2,IF(AND(フラグ管理用!C269=2,フラグ管理用!V269=1),"","error"),""))</f>
        <v/>
      </c>
      <c r="BD269" s="211" t="str">
        <f t="shared" si="67"/>
        <v/>
      </c>
      <c r="BE269" s="211" t="str">
        <f>IF(C269="","",IF(フラグ管理用!Z269=30,"error",IF(AND(フラグ管理用!AI269="事業始期_通常",フラグ管理用!Z269&lt;18),"error",IF(AND(フラグ管理用!AI269="事業始期_補助",フラグ管理用!Z269&lt;15),"error",""))))</f>
        <v/>
      </c>
      <c r="BF269" s="211" t="str">
        <f t="shared" si="68"/>
        <v/>
      </c>
      <c r="BG269" s="211" t="str">
        <f>IF(C269="","",IF(AND(フラグ管理用!AJ269="事業終期_通常",OR(フラグ管理用!AA269&lt;18,フラグ管理用!AA269&gt;29)),"error",IF(AND(フラグ管理用!AJ269="事業終期_R3基金・R4",フラグ管理用!AA269&lt;18),"error","")))</f>
        <v/>
      </c>
      <c r="BH269" s="211" t="str">
        <f>IF(C269="","",IF(VLOOKUP(Z269,―!$X$2:$Y$31,2,FALSE)&lt;=VLOOKUP(AA269,―!$X$2:$Y$31,2,FALSE),"","error"))</f>
        <v/>
      </c>
      <c r="BI269" s="211" t="str">
        <f t="shared" si="69"/>
        <v/>
      </c>
      <c r="BJ269" s="211" t="str">
        <f t="shared" si="72"/>
        <v/>
      </c>
      <c r="BK269" s="211" t="str">
        <f t="shared" si="70"/>
        <v/>
      </c>
      <c r="BL269" s="211" t="str">
        <f>IF(C269="","",IF(AND(フラグ管理用!AK269="予算区分_地単_通常",フラグ管理用!AF269&gt;4),"error",IF(AND(フラグ管理用!AK269="予算区分_地単_協力金等",フラグ管理用!AF269&gt;9),"error",IF(AND(フラグ管理用!AK269="予算区分_補助",フラグ管理用!AF269&lt;9),"error",""))))</f>
        <v/>
      </c>
      <c r="BM269" s="241" t="str">
        <f>フラグ管理用!AO269</f>
        <v/>
      </c>
    </row>
    <row r="270" spans="1:65" x14ac:dyDescent="0.15">
      <c r="A270" s="84">
        <v>249</v>
      </c>
      <c r="B270" s="285"/>
      <c r="C270" s="61"/>
      <c r="D270" s="61"/>
      <c r="E270" s="62"/>
      <c r="F270" s="146" t="str">
        <f>IF(C270="補",VLOOKUP(E270,'事業名一覧 '!$A$3:$C$55,3,FALSE),"")</f>
        <v/>
      </c>
      <c r="G270" s="63"/>
      <c r="H270" s="154"/>
      <c r="I270" s="63"/>
      <c r="J270" s="63"/>
      <c r="K270" s="63"/>
      <c r="L270" s="62"/>
      <c r="M270" s="99" t="str">
        <f t="shared" si="55"/>
        <v/>
      </c>
      <c r="N270" s="99" t="str">
        <f t="shared" si="71"/>
        <v/>
      </c>
      <c r="O270" s="65"/>
      <c r="P270" s="65"/>
      <c r="Q270" s="65"/>
      <c r="R270" s="65"/>
      <c r="S270" s="65"/>
      <c r="T270" s="65"/>
      <c r="U270" s="62"/>
      <c r="V270" s="63"/>
      <c r="W270" s="63"/>
      <c r="X270" s="63"/>
      <c r="Y270" s="61"/>
      <c r="Z270" s="61"/>
      <c r="AA270" s="61"/>
      <c r="AB270" s="230"/>
      <c r="AC270" s="230"/>
      <c r="AD270" s="62"/>
      <c r="AE270" s="62"/>
      <c r="AF270" s="301"/>
      <c r="AG270" s="165"/>
      <c r="AH270" s="274"/>
      <c r="AI270" s="226"/>
      <c r="AJ270" s="293" t="str">
        <f t="shared" si="56"/>
        <v/>
      </c>
      <c r="AK270" s="297" t="str">
        <f>IF(C270="","",IF(AND(フラグ管理用!B270=2,O270&gt;0),"error",IF(AND(フラグ管理用!B270=1,SUM(P270:R270)&gt;0),"error","")))</f>
        <v/>
      </c>
      <c r="AL270" s="289" t="str">
        <f t="shared" si="57"/>
        <v/>
      </c>
      <c r="AM270" s="235" t="str">
        <f t="shared" si="58"/>
        <v/>
      </c>
      <c r="AN270" s="211" t="str">
        <f>IF(C270="","",IF(フラグ管理用!AP270=1,"",IF(AND(フラグ管理用!C270=1,フラグ管理用!G270=1),"",IF(AND(フラグ管理用!C270=2,フラグ管理用!D270=1,フラグ管理用!G270=1),"",IF(AND(フラグ管理用!C270=2,フラグ管理用!D270=2),"","error")))))</f>
        <v/>
      </c>
      <c r="AO270" s="240" t="str">
        <f t="shared" si="59"/>
        <v/>
      </c>
      <c r="AP270" s="240" t="str">
        <f t="shared" si="60"/>
        <v/>
      </c>
      <c r="AQ270" s="240" t="str">
        <f>IF(C270="","",IF(AND(フラグ管理用!B270=1,フラグ管理用!I270&gt;0),"",IF(AND(フラグ管理用!B270=2,フラグ管理用!I270&gt;14),"","error")))</f>
        <v/>
      </c>
      <c r="AR270" s="240" t="str">
        <f>IF(C270="","",IF(PRODUCT(フラグ管理用!H270:J270)=0,"error",""))</f>
        <v/>
      </c>
      <c r="AS270" s="240" t="str">
        <f t="shared" si="61"/>
        <v/>
      </c>
      <c r="AT270" s="240" t="str">
        <f>IF(C270="","",IF(AND(フラグ管理用!G270=1,フラグ管理用!K270=1),"",IF(AND(フラグ管理用!G270=2,フラグ管理用!K270&gt;1),"","error")))</f>
        <v/>
      </c>
      <c r="AU270" s="240" t="str">
        <f>IF(C270="","",IF(AND(フラグ管理用!K270=10,ISBLANK(L270)=FALSE),"",IF(AND(フラグ管理用!K270&lt;10,ISBLANK(L270)=TRUE),"","error")))</f>
        <v/>
      </c>
      <c r="AV270" s="211" t="str">
        <f t="shared" si="62"/>
        <v/>
      </c>
      <c r="AW270" s="211" t="str">
        <f t="shared" si="63"/>
        <v/>
      </c>
      <c r="AX270" s="211" t="str">
        <f>IF(C270="","",IF(AND(フラグ管理用!D270=2,フラグ管理用!G270=1),IF(Q270&lt;&gt;0,"error",""),""))</f>
        <v/>
      </c>
      <c r="AY270" s="211" t="str">
        <f>IF(C270="","",IF(フラグ管理用!G270=2,IF(OR(O270&lt;&gt;0,P270&lt;&gt;0,R270&lt;&gt;0),"error",""),""))</f>
        <v/>
      </c>
      <c r="AZ270" s="211" t="str">
        <f t="shared" si="64"/>
        <v/>
      </c>
      <c r="BA270" s="211" t="str">
        <f t="shared" si="65"/>
        <v/>
      </c>
      <c r="BB270" s="211" t="str">
        <f t="shared" si="66"/>
        <v/>
      </c>
      <c r="BC270" s="211" t="str">
        <f>IF(C270="","",IF(フラグ管理用!Y270=2,IF(AND(フラグ管理用!C270=2,フラグ管理用!V270=1),"","error"),""))</f>
        <v/>
      </c>
      <c r="BD270" s="211" t="str">
        <f t="shared" si="67"/>
        <v/>
      </c>
      <c r="BE270" s="211" t="str">
        <f>IF(C270="","",IF(フラグ管理用!Z270=30,"error",IF(AND(フラグ管理用!AI270="事業始期_通常",フラグ管理用!Z270&lt;18),"error",IF(AND(フラグ管理用!AI270="事業始期_補助",フラグ管理用!Z270&lt;15),"error",""))))</f>
        <v/>
      </c>
      <c r="BF270" s="211" t="str">
        <f t="shared" si="68"/>
        <v/>
      </c>
      <c r="BG270" s="211" t="str">
        <f>IF(C270="","",IF(AND(フラグ管理用!AJ270="事業終期_通常",OR(フラグ管理用!AA270&lt;18,フラグ管理用!AA270&gt;29)),"error",IF(AND(フラグ管理用!AJ270="事業終期_R3基金・R4",フラグ管理用!AA270&lt;18),"error","")))</f>
        <v/>
      </c>
      <c r="BH270" s="211" t="str">
        <f>IF(C270="","",IF(VLOOKUP(Z270,―!$X$2:$Y$31,2,FALSE)&lt;=VLOOKUP(AA270,―!$X$2:$Y$31,2,FALSE),"","error"))</f>
        <v/>
      </c>
      <c r="BI270" s="211" t="str">
        <f t="shared" si="69"/>
        <v/>
      </c>
      <c r="BJ270" s="211" t="str">
        <f t="shared" si="72"/>
        <v/>
      </c>
      <c r="BK270" s="211" t="str">
        <f t="shared" si="70"/>
        <v/>
      </c>
      <c r="BL270" s="211" t="str">
        <f>IF(C270="","",IF(AND(フラグ管理用!AK270="予算区分_地単_通常",フラグ管理用!AF270&gt;4),"error",IF(AND(フラグ管理用!AK270="予算区分_地単_協力金等",フラグ管理用!AF270&gt;9),"error",IF(AND(フラグ管理用!AK270="予算区分_補助",フラグ管理用!AF270&lt;9),"error",""))))</f>
        <v/>
      </c>
      <c r="BM270" s="241" t="str">
        <f>フラグ管理用!AO270</f>
        <v/>
      </c>
    </row>
    <row r="271" spans="1:65" x14ac:dyDescent="0.15">
      <c r="A271" s="84">
        <v>250</v>
      </c>
      <c r="B271" s="285"/>
      <c r="C271" s="61"/>
      <c r="D271" s="61"/>
      <c r="E271" s="62"/>
      <c r="F271" s="146" t="str">
        <f>IF(C271="補",VLOOKUP(E271,'事業名一覧 '!$A$3:$C$55,3,FALSE),"")</f>
        <v/>
      </c>
      <c r="G271" s="63"/>
      <c r="H271" s="154"/>
      <c r="I271" s="63"/>
      <c r="J271" s="63"/>
      <c r="K271" s="63"/>
      <c r="L271" s="62"/>
      <c r="M271" s="99" t="str">
        <f t="shared" si="55"/>
        <v/>
      </c>
      <c r="N271" s="99" t="str">
        <f t="shared" si="71"/>
        <v/>
      </c>
      <c r="O271" s="65"/>
      <c r="P271" s="65"/>
      <c r="Q271" s="65"/>
      <c r="R271" s="65"/>
      <c r="S271" s="65"/>
      <c r="T271" s="65"/>
      <c r="U271" s="62"/>
      <c r="V271" s="63"/>
      <c r="W271" s="63"/>
      <c r="X271" s="63"/>
      <c r="Y271" s="61"/>
      <c r="Z271" s="61"/>
      <c r="AA271" s="61"/>
      <c r="AB271" s="230"/>
      <c r="AC271" s="230"/>
      <c r="AD271" s="62"/>
      <c r="AE271" s="62"/>
      <c r="AF271" s="301"/>
      <c r="AG271" s="165"/>
      <c r="AH271" s="274"/>
      <c r="AI271" s="226"/>
      <c r="AJ271" s="293" t="str">
        <f t="shared" si="56"/>
        <v/>
      </c>
      <c r="AK271" s="297" t="str">
        <f>IF(C271="","",IF(AND(フラグ管理用!B271=2,O271&gt;0),"error",IF(AND(フラグ管理用!B271=1,SUM(P271:R271)&gt;0),"error","")))</f>
        <v/>
      </c>
      <c r="AL271" s="289" t="str">
        <f t="shared" si="57"/>
        <v/>
      </c>
      <c r="AM271" s="235" t="str">
        <f t="shared" si="58"/>
        <v/>
      </c>
      <c r="AN271" s="211" t="str">
        <f>IF(C271="","",IF(フラグ管理用!AP271=1,"",IF(AND(フラグ管理用!C271=1,フラグ管理用!G271=1),"",IF(AND(フラグ管理用!C271=2,フラグ管理用!D271=1,フラグ管理用!G271=1),"",IF(AND(フラグ管理用!C271=2,フラグ管理用!D271=2),"","error")))))</f>
        <v/>
      </c>
      <c r="AO271" s="240" t="str">
        <f t="shared" si="59"/>
        <v/>
      </c>
      <c r="AP271" s="240" t="str">
        <f t="shared" si="60"/>
        <v/>
      </c>
      <c r="AQ271" s="240" t="str">
        <f>IF(C271="","",IF(AND(フラグ管理用!B271=1,フラグ管理用!I271&gt;0),"",IF(AND(フラグ管理用!B271=2,フラグ管理用!I271&gt;14),"","error")))</f>
        <v/>
      </c>
      <c r="AR271" s="240" t="str">
        <f>IF(C271="","",IF(PRODUCT(フラグ管理用!H271:J271)=0,"error",""))</f>
        <v/>
      </c>
      <c r="AS271" s="240" t="str">
        <f t="shared" si="61"/>
        <v/>
      </c>
      <c r="AT271" s="240" t="str">
        <f>IF(C271="","",IF(AND(フラグ管理用!G271=1,フラグ管理用!K271=1),"",IF(AND(フラグ管理用!G271=2,フラグ管理用!K271&gt;1),"","error")))</f>
        <v/>
      </c>
      <c r="AU271" s="240" t="str">
        <f>IF(C271="","",IF(AND(フラグ管理用!K271=10,ISBLANK(L271)=FALSE),"",IF(AND(フラグ管理用!K271&lt;10,ISBLANK(L271)=TRUE),"","error")))</f>
        <v/>
      </c>
      <c r="AV271" s="211" t="str">
        <f t="shared" si="62"/>
        <v/>
      </c>
      <c r="AW271" s="211" t="str">
        <f t="shared" si="63"/>
        <v/>
      </c>
      <c r="AX271" s="211" t="str">
        <f>IF(C271="","",IF(AND(フラグ管理用!D271=2,フラグ管理用!G271=1),IF(Q271&lt;&gt;0,"error",""),""))</f>
        <v/>
      </c>
      <c r="AY271" s="211" t="str">
        <f>IF(C271="","",IF(フラグ管理用!G271=2,IF(OR(O271&lt;&gt;0,P271&lt;&gt;0,R271&lt;&gt;0),"error",""),""))</f>
        <v/>
      </c>
      <c r="AZ271" s="211" t="str">
        <f t="shared" si="64"/>
        <v/>
      </c>
      <c r="BA271" s="211" t="str">
        <f t="shared" si="65"/>
        <v/>
      </c>
      <c r="BB271" s="211" t="str">
        <f t="shared" si="66"/>
        <v/>
      </c>
      <c r="BC271" s="211" t="str">
        <f>IF(C271="","",IF(フラグ管理用!Y271=2,IF(AND(フラグ管理用!C271=2,フラグ管理用!V271=1),"","error"),""))</f>
        <v/>
      </c>
      <c r="BD271" s="211" t="str">
        <f t="shared" si="67"/>
        <v/>
      </c>
      <c r="BE271" s="211" t="str">
        <f>IF(C271="","",IF(フラグ管理用!Z271=30,"error",IF(AND(フラグ管理用!AI271="事業始期_通常",フラグ管理用!Z271&lt;18),"error",IF(AND(フラグ管理用!AI271="事業始期_補助",フラグ管理用!Z271&lt;15),"error",""))))</f>
        <v/>
      </c>
      <c r="BF271" s="211" t="str">
        <f t="shared" si="68"/>
        <v/>
      </c>
      <c r="BG271" s="211" t="str">
        <f>IF(C271="","",IF(AND(フラグ管理用!AJ271="事業終期_通常",OR(フラグ管理用!AA271&lt;18,フラグ管理用!AA271&gt;29)),"error",IF(AND(フラグ管理用!AJ271="事業終期_R3基金・R4",フラグ管理用!AA271&lt;18),"error","")))</f>
        <v/>
      </c>
      <c r="BH271" s="211" t="str">
        <f>IF(C271="","",IF(VLOOKUP(Z271,―!$X$2:$Y$31,2,FALSE)&lt;=VLOOKUP(AA271,―!$X$2:$Y$31,2,FALSE),"","error"))</f>
        <v/>
      </c>
      <c r="BI271" s="211" t="str">
        <f t="shared" si="69"/>
        <v/>
      </c>
      <c r="BJ271" s="211" t="str">
        <f t="shared" si="72"/>
        <v/>
      </c>
      <c r="BK271" s="211" t="str">
        <f t="shared" si="70"/>
        <v/>
      </c>
      <c r="BL271" s="211" t="str">
        <f>IF(C271="","",IF(AND(フラグ管理用!AK271="予算区分_地単_通常",フラグ管理用!AF271&gt;4),"error",IF(AND(フラグ管理用!AK271="予算区分_地単_協力金等",フラグ管理用!AF271&gt;9),"error",IF(AND(フラグ管理用!AK271="予算区分_補助",フラグ管理用!AF271&lt;9),"error",""))))</f>
        <v/>
      </c>
      <c r="BM271" s="241" t="str">
        <f>フラグ管理用!AO271</f>
        <v/>
      </c>
    </row>
    <row r="272" spans="1:65" x14ac:dyDescent="0.15">
      <c r="A272" s="84">
        <v>251</v>
      </c>
      <c r="B272" s="285"/>
      <c r="C272" s="61"/>
      <c r="D272" s="61"/>
      <c r="E272" s="62"/>
      <c r="F272" s="146" t="str">
        <f>IF(C272="補",VLOOKUP(E272,'事業名一覧 '!$A$3:$C$55,3,FALSE),"")</f>
        <v/>
      </c>
      <c r="G272" s="63"/>
      <c r="H272" s="154"/>
      <c r="I272" s="63"/>
      <c r="J272" s="63"/>
      <c r="K272" s="63"/>
      <c r="L272" s="62"/>
      <c r="M272" s="99" t="str">
        <f t="shared" si="55"/>
        <v/>
      </c>
      <c r="N272" s="99" t="str">
        <f t="shared" si="71"/>
        <v/>
      </c>
      <c r="O272" s="65"/>
      <c r="P272" s="65"/>
      <c r="Q272" s="65"/>
      <c r="R272" s="65"/>
      <c r="S272" s="65"/>
      <c r="T272" s="65"/>
      <c r="U272" s="62"/>
      <c r="V272" s="63"/>
      <c r="W272" s="63"/>
      <c r="X272" s="63"/>
      <c r="Y272" s="61"/>
      <c r="Z272" s="61"/>
      <c r="AA272" s="61"/>
      <c r="AB272" s="230"/>
      <c r="AC272" s="230"/>
      <c r="AD272" s="62"/>
      <c r="AE272" s="62"/>
      <c r="AF272" s="301"/>
      <c r="AG272" s="165"/>
      <c r="AH272" s="274"/>
      <c r="AI272" s="226"/>
      <c r="AJ272" s="293" t="str">
        <f t="shared" si="56"/>
        <v/>
      </c>
      <c r="AK272" s="297" t="str">
        <f>IF(C272="","",IF(AND(フラグ管理用!B272=2,O272&gt;0),"error",IF(AND(フラグ管理用!B272=1,SUM(P272:R272)&gt;0),"error","")))</f>
        <v/>
      </c>
      <c r="AL272" s="289" t="str">
        <f t="shared" si="57"/>
        <v/>
      </c>
      <c r="AM272" s="235" t="str">
        <f t="shared" si="58"/>
        <v/>
      </c>
      <c r="AN272" s="211" t="str">
        <f>IF(C272="","",IF(フラグ管理用!AP272=1,"",IF(AND(フラグ管理用!C272=1,フラグ管理用!G272=1),"",IF(AND(フラグ管理用!C272=2,フラグ管理用!D272=1,フラグ管理用!G272=1),"",IF(AND(フラグ管理用!C272=2,フラグ管理用!D272=2),"","error")))))</f>
        <v/>
      </c>
      <c r="AO272" s="240" t="str">
        <f t="shared" si="59"/>
        <v/>
      </c>
      <c r="AP272" s="240" t="str">
        <f t="shared" si="60"/>
        <v/>
      </c>
      <c r="AQ272" s="240" t="str">
        <f>IF(C272="","",IF(AND(フラグ管理用!B272=1,フラグ管理用!I272&gt;0),"",IF(AND(フラグ管理用!B272=2,フラグ管理用!I272&gt;14),"","error")))</f>
        <v/>
      </c>
      <c r="AR272" s="240" t="str">
        <f>IF(C272="","",IF(PRODUCT(フラグ管理用!H272:J272)=0,"error",""))</f>
        <v/>
      </c>
      <c r="AS272" s="240" t="str">
        <f t="shared" si="61"/>
        <v/>
      </c>
      <c r="AT272" s="240" t="str">
        <f>IF(C272="","",IF(AND(フラグ管理用!G272=1,フラグ管理用!K272=1),"",IF(AND(フラグ管理用!G272=2,フラグ管理用!K272&gt;1),"","error")))</f>
        <v/>
      </c>
      <c r="AU272" s="240" t="str">
        <f>IF(C272="","",IF(AND(フラグ管理用!K272=10,ISBLANK(L272)=FALSE),"",IF(AND(フラグ管理用!K272&lt;10,ISBLANK(L272)=TRUE),"","error")))</f>
        <v/>
      </c>
      <c r="AV272" s="211" t="str">
        <f t="shared" si="62"/>
        <v/>
      </c>
      <c r="AW272" s="211" t="str">
        <f t="shared" si="63"/>
        <v/>
      </c>
      <c r="AX272" s="211" t="str">
        <f>IF(C272="","",IF(AND(フラグ管理用!D272=2,フラグ管理用!G272=1),IF(Q272&lt;&gt;0,"error",""),""))</f>
        <v/>
      </c>
      <c r="AY272" s="211" t="str">
        <f>IF(C272="","",IF(フラグ管理用!G272=2,IF(OR(O272&lt;&gt;0,P272&lt;&gt;0,R272&lt;&gt;0),"error",""),""))</f>
        <v/>
      </c>
      <c r="AZ272" s="211" t="str">
        <f t="shared" si="64"/>
        <v/>
      </c>
      <c r="BA272" s="211" t="str">
        <f t="shared" si="65"/>
        <v/>
      </c>
      <c r="BB272" s="211" t="str">
        <f t="shared" si="66"/>
        <v/>
      </c>
      <c r="BC272" s="211" t="str">
        <f>IF(C272="","",IF(フラグ管理用!Y272=2,IF(AND(フラグ管理用!C272=2,フラグ管理用!V272=1),"","error"),""))</f>
        <v/>
      </c>
      <c r="BD272" s="211" t="str">
        <f t="shared" si="67"/>
        <v/>
      </c>
      <c r="BE272" s="211" t="str">
        <f>IF(C272="","",IF(フラグ管理用!Z272=30,"error",IF(AND(フラグ管理用!AI272="事業始期_通常",フラグ管理用!Z272&lt;18),"error",IF(AND(フラグ管理用!AI272="事業始期_補助",フラグ管理用!Z272&lt;15),"error",""))))</f>
        <v/>
      </c>
      <c r="BF272" s="211" t="str">
        <f t="shared" si="68"/>
        <v/>
      </c>
      <c r="BG272" s="211" t="str">
        <f>IF(C272="","",IF(AND(フラグ管理用!AJ272="事業終期_通常",OR(フラグ管理用!AA272&lt;18,フラグ管理用!AA272&gt;29)),"error",IF(AND(フラグ管理用!AJ272="事業終期_R3基金・R4",フラグ管理用!AA272&lt;18),"error","")))</f>
        <v/>
      </c>
      <c r="BH272" s="211" t="str">
        <f>IF(C272="","",IF(VLOOKUP(Z272,―!$X$2:$Y$31,2,FALSE)&lt;=VLOOKUP(AA272,―!$X$2:$Y$31,2,FALSE),"","error"))</f>
        <v/>
      </c>
      <c r="BI272" s="211" t="str">
        <f t="shared" si="69"/>
        <v/>
      </c>
      <c r="BJ272" s="211" t="str">
        <f t="shared" si="72"/>
        <v/>
      </c>
      <c r="BK272" s="211" t="str">
        <f t="shared" si="70"/>
        <v/>
      </c>
      <c r="BL272" s="211" t="str">
        <f>IF(C272="","",IF(AND(フラグ管理用!AK272="予算区分_地単_通常",フラグ管理用!AF272&gt;4),"error",IF(AND(フラグ管理用!AK272="予算区分_地単_協力金等",フラグ管理用!AF272&gt;9),"error",IF(AND(フラグ管理用!AK272="予算区分_補助",フラグ管理用!AF272&lt;9),"error",""))))</f>
        <v/>
      </c>
      <c r="BM272" s="241" t="str">
        <f>フラグ管理用!AO272</f>
        <v/>
      </c>
    </row>
    <row r="273" spans="1:65" x14ac:dyDescent="0.15">
      <c r="A273" s="84">
        <v>252</v>
      </c>
      <c r="B273" s="285"/>
      <c r="C273" s="61"/>
      <c r="D273" s="61"/>
      <c r="E273" s="62"/>
      <c r="F273" s="146" t="str">
        <f>IF(C273="補",VLOOKUP(E273,'事業名一覧 '!$A$3:$C$55,3,FALSE),"")</f>
        <v/>
      </c>
      <c r="G273" s="63"/>
      <c r="H273" s="154"/>
      <c r="I273" s="63"/>
      <c r="J273" s="63"/>
      <c r="K273" s="63"/>
      <c r="L273" s="62"/>
      <c r="M273" s="99" t="str">
        <f t="shared" si="55"/>
        <v/>
      </c>
      <c r="N273" s="99" t="str">
        <f t="shared" si="71"/>
        <v/>
      </c>
      <c r="O273" s="65"/>
      <c r="P273" s="65"/>
      <c r="Q273" s="65"/>
      <c r="R273" s="65"/>
      <c r="S273" s="65"/>
      <c r="T273" s="65"/>
      <c r="U273" s="62"/>
      <c r="V273" s="63"/>
      <c r="W273" s="63"/>
      <c r="X273" s="63"/>
      <c r="Y273" s="61"/>
      <c r="Z273" s="61"/>
      <c r="AA273" s="61"/>
      <c r="AB273" s="230"/>
      <c r="AC273" s="230"/>
      <c r="AD273" s="62"/>
      <c r="AE273" s="62"/>
      <c r="AF273" s="301"/>
      <c r="AG273" s="165"/>
      <c r="AH273" s="274"/>
      <c r="AI273" s="226"/>
      <c r="AJ273" s="293" t="str">
        <f t="shared" si="56"/>
        <v/>
      </c>
      <c r="AK273" s="297" t="str">
        <f>IF(C273="","",IF(AND(フラグ管理用!B273=2,O273&gt;0),"error",IF(AND(フラグ管理用!B273=1,SUM(P273:R273)&gt;0),"error","")))</f>
        <v/>
      </c>
      <c r="AL273" s="289" t="str">
        <f t="shared" si="57"/>
        <v/>
      </c>
      <c r="AM273" s="235" t="str">
        <f t="shared" si="58"/>
        <v/>
      </c>
      <c r="AN273" s="211" t="str">
        <f>IF(C273="","",IF(フラグ管理用!AP273=1,"",IF(AND(フラグ管理用!C273=1,フラグ管理用!G273=1),"",IF(AND(フラグ管理用!C273=2,フラグ管理用!D273=1,フラグ管理用!G273=1),"",IF(AND(フラグ管理用!C273=2,フラグ管理用!D273=2),"","error")))))</f>
        <v/>
      </c>
      <c r="AO273" s="240" t="str">
        <f t="shared" si="59"/>
        <v/>
      </c>
      <c r="AP273" s="240" t="str">
        <f t="shared" si="60"/>
        <v/>
      </c>
      <c r="AQ273" s="240" t="str">
        <f>IF(C273="","",IF(AND(フラグ管理用!B273=1,フラグ管理用!I273&gt;0),"",IF(AND(フラグ管理用!B273=2,フラグ管理用!I273&gt;14),"","error")))</f>
        <v/>
      </c>
      <c r="AR273" s="240" t="str">
        <f>IF(C273="","",IF(PRODUCT(フラグ管理用!H273:J273)=0,"error",""))</f>
        <v/>
      </c>
      <c r="AS273" s="240" t="str">
        <f t="shared" si="61"/>
        <v/>
      </c>
      <c r="AT273" s="240" t="str">
        <f>IF(C273="","",IF(AND(フラグ管理用!G273=1,フラグ管理用!K273=1),"",IF(AND(フラグ管理用!G273=2,フラグ管理用!K273&gt;1),"","error")))</f>
        <v/>
      </c>
      <c r="AU273" s="240" t="str">
        <f>IF(C273="","",IF(AND(フラグ管理用!K273=10,ISBLANK(L273)=FALSE),"",IF(AND(フラグ管理用!K273&lt;10,ISBLANK(L273)=TRUE),"","error")))</f>
        <v/>
      </c>
      <c r="AV273" s="211" t="str">
        <f t="shared" si="62"/>
        <v/>
      </c>
      <c r="AW273" s="211" t="str">
        <f t="shared" si="63"/>
        <v/>
      </c>
      <c r="AX273" s="211" t="str">
        <f>IF(C273="","",IF(AND(フラグ管理用!D273=2,フラグ管理用!G273=1),IF(Q273&lt;&gt;0,"error",""),""))</f>
        <v/>
      </c>
      <c r="AY273" s="211" t="str">
        <f>IF(C273="","",IF(フラグ管理用!G273=2,IF(OR(O273&lt;&gt;0,P273&lt;&gt;0,R273&lt;&gt;0),"error",""),""))</f>
        <v/>
      </c>
      <c r="AZ273" s="211" t="str">
        <f t="shared" si="64"/>
        <v/>
      </c>
      <c r="BA273" s="211" t="str">
        <f t="shared" si="65"/>
        <v/>
      </c>
      <c r="BB273" s="211" t="str">
        <f t="shared" si="66"/>
        <v/>
      </c>
      <c r="BC273" s="211" t="str">
        <f>IF(C273="","",IF(フラグ管理用!Y273=2,IF(AND(フラグ管理用!C273=2,フラグ管理用!V273=1),"","error"),""))</f>
        <v/>
      </c>
      <c r="BD273" s="211" t="str">
        <f t="shared" si="67"/>
        <v/>
      </c>
      <c r="BE273" s="211" t="str">
        <f>IF(C273="","",IF(フラグ管理用!Z273=30,"error",IF(AND(フラグ管理用!AI273="事業始期_通常",フラグ管理用!Z273&lt;18),"error",IF(AND(フラグ管理用!AI273="事業始期_補助",フラグ管理用!Z273&lt;15),"error",""))))</f>
        <v/>
      </c>
      <c r="BF273" s="211" t="str">
        <f t="shared" si="68"/>
        <v/>
      </c>
      <c r="BG273" s="211" t="str">
        <f>IF(C273="","",IF(AND(フラグ管理用!AJ273="事業終期_通常",OR(フラグ管理用!AA273&lt;18,フラグ管理用!AA273&gt;29)),"error",IF(AND(フラグ管理用!AJ273="事業終期_R3基金・R4",フラグ管理用!AA273&lt;18),"error","")))</f>
        <v/>
      </c>
      <c r="BH273" s="211" t="str">
        <f>IF(C273="","",IF(VLOOKUP(Z273,―!$X$2:$Y$31,2,FALSE)&lt;=VLOOKUP(AA273,―!$X$2:$Y$31,2,FALSE),"","error"))</f>
        <v/>
      </c>
      <c r="BI273" s="211" t="str">
        <f t="shared" si="69"/>
        <v/>
      </c>
      <c r="BJ273" s="211" t="str">
        <f t="shared" si="72"/>
        <v/>
      </c>
      <c r="BK273" s="211" t="str">
        <f t="shared" si="70"/>
        <v/>
      </c>
      <c r="BL273" s="211" t="str">
        <f>IF(C273="","",IF(AND(フラグ管理用!AK273="予算区分_地単_通常",フラグ管理用!AF273&gt;4),"error",IF(AND(フラグ管理用!AK273="予算区分_地単_協力金等",フラグ管理用!AF273&gt;9),"error",IF(AND(フラグ管理用!AK273="予算区分_補助",フラグ管理用!AF273&lt;9),"error",""))))</f>
        <v/>
      </c>
      <c r="BM273" s="241" t="str">
        <f>フラグ管理用!AO273</f>
        <v/>
      </c>
    </row>
    <row r="274" spans="1:65" x14ac:dyDescent="0.15">
      <c r="A274" s="84">
        <v>253</v>
      </c>
      <c r="B274" s="285"/>
      <c r="C274" s="61"/>
      <c r="D274" s="61"/>
      <c r="E274" s="62"/>
      <c r="F274" s="146" t="str">
        <f>IF(C274="補",VLOOKUP(E274,'事業名一覧 '!$A$3:$C$55,3,FALSE),"")</f>
        <v/>
      </c>
      <c r="G274" s="63"/>
      <c r="H274" s="154"/>
      <c r="I274" s="63"/>
      <c r="J274" s="63"/>
      <c r="K274" s="63"/>
      <c r="L274" s="62"/>
      <c r="M274" s="99" t="str">
        <f t="shared" si="55"/>
        <v/>
      </c>
      <c r="N274" s="99" t="str">
        <f t="shared" si="71"/>
        <v/>
      </c>
      <c r="O274" s="65"/>
      <c r="P274" s="65"/>
      <c r="Q274" s="65"/>
      <c r="R274" s="65"/>
      <c r="S274" s="65"/>
      <c r="T274" s="65"/>
      <c r="U274" s="62"/>
      <c r="V274" s="63"/>
      <c r="W274" s="63"/>
      <c r="X274" s="63"/>
      <c r="Y274" s="61"/>
      <c r="Z274" s="61"/>
      <c r="AA274" s="61"/>
      <c r="AB274" s="230"/>
      <c r="AC274" s="230"/>
      <c r="AD274" s="62"/>
      <c r="AE274" s="62"/>
      <c r="AF274" s="301"/>
      <c r="AG274" s="165"/>
      <c r="AH274" s="274"/>
      <c r="AI274" s="226"/>
      <c r="AJ274" s="293" t="str">
        <f t="shared" si="56"/>
        <v/>
      </c>
      <c r="AK274" s="297" t="str">
        <f>IF(C274="","",IF(AND(フラグ管理用!B274=2,O274&gt;0),"error",IF(AND(フラグ管理用!B274=1,SUM(P274:R274)&gt;0),"error","")))</f>
        <v/>
      </c>
      <c r="AL274" s="289" t="str">
        <f t="shared" si="57"/>
        <v/>
      </c>
      <c r="AM274" s="235" t="str">
        <f t="shared" si="58"/>
        <v/>
      </c>
      <c r="AN274" s="211" t="str">
        <f>IF(C274="","",IF(フラグ管理用!AP274=1,"",IF(AND(フラグ管理用!C274=1,フラグ管理用!G274=1),"",IF(AND(フラグ管理用!C274=2,フラグ管理用!D274=1,フラグ管理用!G274=1),"",IF(AND(フラグ管理用!C274=2,フラグ管理用!D274=2),"","error")))))</f>
        <v/>
      </c>
      <c r="AO274" s="240" t="str">
        <f t="shared" si="59"/>
        <v/>
      </c>
      <c r="AP274" s="240" t="str">
        <f t="shared" si="60"/>
        <v/>
      </c>
      <c r="AQ274" s="240" t="str">
        <f>IF(C274="","",IF(AND(フラグ管理用!B274=1,フラグ管理用!I274&gt;0),"",IF(AND(フラグ管理用!B274=2,フラグ管理用!I274&gt;14),"","error")))</f>
        <v/>
      </c>
      <c r="AR274" s="240" t="str">
        <f>IF(C274="","",IF(PRODUCT(フラグ管理用!H274:J274)=0,"error",""))</f>
        <v/>
      </c>
      <c r="AS274" s="240" t="str">
        <f t="shared" si="61"/>
        <v/>
      </c>
      <c r="AT274" s="240" t="str">
        <f>IF(C274="","",IF(AND(フラグ管理用!G274=1,フラグ管理用!K274=1),"",IF(AND(フラグ管理用!G274=2,フラグ管理用!K274&gt;1),"","error")))</f>
        <v/>
      </c>
      <c r="AU274" s="240" t="str">
        <f>IF(C274="","",IF(AND(フラグ管理用!K274=10,ISBLANK(L274)=FALSE),"",IF(AND(フラグ管理用!K274&lt;10,ISBLANK(L274)=TRUE),"","error")))</f>
        <v/>
      </c>
      <c r="AV274" s="211" t="str">
        <f t="shared" si="62"/>
        <v/>
      </c>
      <c r="AW274" s="211" t="str">
        <f t="shared" si="63"/>
        <v/>
      </c>
      <c r="AX274" s="211" t="str">
        <f>IF(C274="","",IF(AND(フラグ管理用!D274=2,フラグ管理用!G274=1),IF(Q274&lt;&gt;0,"error",""),""))</f>
        <v/>
      </c>
      <c r="AY274" s="211" t="str">
        <f>IF(C274="","",IF(フラグ管理用!G274=2,IF(OR(O274&lt;&gt;0,P274&lt;&gt;0,R274&lt;&gt;0),"error",""),""))</f>
        <v/>
      </c>
      <c r="AZ274" s="211" t="str">
        <f t="shared" si="64"/>
        <v/>
      </c>
      <c r="BA274" s="211" t="str">
        <f t="shared" si="65"/>
        <v/>
      </c>
      <c r="BB274" s="211" t="str">
        <f t="shared" si="66"/>
        <v/>
      </c>
      <c r="BC274" s="211" t="str">
        <f>IF(C274="","",IF(フラグ管理用!Y274=2,IF(AND(フラグ管理用!C274=2,フラグ管理用!V274=1),"","error"),""))</f>
        <v/>
      </c>
      <c r="BD274" s="211" t="str">
        <f t="shared" si="67"/>
        <v/>
      </c>
      <c r="BE274" s="211" t="str">
        <f>IF(C274="","",IF(フラグ管理用!Z274=30,"error",IF(AND(フラグ管理用!AI274="事業始期_通常",フラグ管理用!Z274&lt;18),"error",IF(AND(フラグ管理用!AI274="事業始期_補助",フラグ管理用!Z274&lt;15),"error",""))))</f>
        <v/>
      </c>
      <c r="BF274" s="211" t="str">
        <f t="shared" si="68"/>
        <v/>
      </c>
      <c r="BG274" s="211" t="str">
        <f>IF(C274="","",IF(AND(フラグ管理用!AJ274="事業終期_通常",OR(フラグ管理用!AA274&lt;18,フラグ管理用!AA274&gt;29)),"error",IF(AND(フラグ管理用!AJ274="事業終期_R3基金・R4",フラグ管理用!AA274&lt;18),"error","")))</f>
        <v/>
      </c>
      <c r="BH274" s="211" t="str">
        <f>IF(C274="","",IF(VLOOKUP(Z274,―!$X$2:$Y$31,2,FALSE)&lt;=VLOOKUP(AA274,―!$X$2:$Y$31,2,FALSE),"","error"))</f>
        <v/>
      </c>
      <c r="BI274" s="211" t="str">
        <f t="shared" si="69"/>
        <v/>
      </c>
      <c r="BJ274" s="211" t="str">
        <f t="shared" si="72"/>
        <v/>
      </c>
      <c r="BK274" s="211" t="str">
        <f t="shared" si="70"/>
        <v/>
      </c>
      <c r="BL274" s="211" t="str">
        <f>IF(C274="","",IF(AND(フラグ管理用!AK274="予算区分_地単_通常",フラグ管理用!AF274&gt;4),"error",IF(AND(フラグ管理用!AK274="予算区分_地単_協力金等",フラグ管理用!AF274&gt;9),"error",IF(AND(フラグ管理用!AK274="予算区分_補助",フラグ管理用!AF274&lt;9),"error",""))))</f>
        <v/>
      </c>
      <c r="BM274" s="241" t="str">
        <f>フラグ管理用!AO274</f>
        <v/>
      </c>
    </row>
    <row r="275" spans="1:65" x14ac:dyDescent="0.15">
      <c r="A275" s="84">
        <v>254</v>
      </c>
      <c r="B275" s="285"/>
      <c r="C275" s="61"/>
      <c r="D275" s="61"/>
      <c r="E275" s="62"/>
      <c r="F275" s="146" t="str">
        <f>IF(C275="補",VLOOKUP(E275,'事業名一覧 '!$A$3:$C$55,3,FALSE),"")</f>
        <v/>
      </c>
      <c r="G275" s="63"/>
      <c r="H275" s="154"/>
      <c r="I275" s="63"/>
      <c r="J275" s="63"/>
      <c r="K275" s="63"/>
      <c r="L275" s="62"/>
      <c r="M275" s="99" t="str">
        <f t="shared" si="55"/>
        <v/>
      </c>
      <c r="N275" s="99" t="str">
        <f t="shared" si="71"/>
        <v/>
      </c>
      <c r="O275" s="65"/>
      <c r="P275" s="65"/>
      <c r="Q275" s="65"/>
      <c r="R275" s="65"/>
      <c r="S275" s="65"/>
      <c r="T275" s="65"/>
      <c r="U275" s="62"/>
      <c r="V275" s="63"/>
      <c r="W275" s="63"/>
      <c r="X275" s="63"/>
      <c r="Y275" s="61"/>
      <c r="Z275" s="61"/>
      <c r="AA275" s="61"/>
      <c r="AB275" s="230"/>
      <c r="AC275" s="230"/>
      <c r="AD275" s="62"/>
      <c r="AE275" s="62"/>
      <c r="AF275" s="301"/>
      <c r="AG275" s="165"/>
      <c r="AH275" s="274"/>
      <c r="AI275" s="226"/>
      <c r="AJ275" s="293" t="str">
        <f t="shared" si="56"/>
        <v/>
      </c>
      <c r="AK275" s="297" t="str">
        <f>IF(C275="","",IF(AND(フラグ管理用!B275=2,O275&gt;0),"error",IF(AND(フラグ管理用!B275=1,SUM(P275:R275)&gt;0),"error","")))</f>
        <v/>
      </c>
      <c r="AL275" s="289" t="str">
        <f t="shared" si="57"/>
        <v/>
      </c>
      <c r="AM275" s="235" t="str">
        <f t="shared" si="58"/>
        <v/>
      </c>
      <c r="AN275" s="211" t="str">
        <f>IF(C275="","",IF(フラグ管理用!AP275=1,"",IF(AND(フラグ管理用!C275=1,フラグ管理用!G275=1),"",IF(AND(フラグ管理用!C275=2,フラグ管理用!D275=1,フラグ管理用!G275=1),"",IF(AND(フラグ管理用!C275=2,フラグ管理用!D275=2),"","error")))))</f>
        <v/>
      </c>
      <c r="AO275" s="240" t="str">
        <f t="shared" si="59"/>
        <v/>
      </c>
      <c r="AP275" s="240" t="str">
        <f t="shared" si="60"/>
        <v/>
      </c>
      <c r="AQ275" s="240" t="str">
        <f>IF(C275="","",IF(AND(フラグ管理用!B275=1,フラグ管理用!I275&gt;0),"",IF(AND(フラグ管理用!B275=2,フラグ管理用!I275&gt;14),"","error")))</f>
        <v/>
      </c>
      <c r="AR275" s="240" t="str">
        <f>IF(C275="","",IF(PRODUCT(フラグ管理用!H275:J275)=0,"error",""))</f>
        <v/>
      </c>
      <c r="AS275" s="240" t="str">
        <f t="shared" si="61"/>
        <v/>
      </c>
      <c r="AT275" s="240" t="str">
        <f>IF(C275="","",IF(AND(フラグ管理用!G275=1,フラグ管理用!K275=1),"",IF(AND(フラグ管理用!G275=2,フラグ管理用!K275&gt;1),"","error")))</f>
        <v/>
      </c>
      <c r="AU275" s="240" t="str">
        <f>IF(C275="","",IF(AND(フラグ管理用!K275=10,ISBLANK(L275)=FALSE),"",IF(AND(フラグ管理用!K275&lt;10,ISBLANK(L275)=TRUE),"","error")))</f>
        <v/>
      </c>
      <c r="AV275" s="211" t="str">
        <f t="shared" si="62"/>
        <v/>
      </c>
      <c r="AW275" s="211" t="str">
        <f t="shared" si="63"/>
        <v/>
      </c>
      <c r="AX275" s="211" t="str">
        <f>IF(C275="","",IF(AND(フラグ管理用!D275=2,フラグ管理用!G275=1),IF(Q275&lt;&gt;0,"error",""),""))</f>
        <v/>
      </c>
      <c r="AY275" s="211" t="str">
        <f>IF(C275="","",IF(フラグ管理用!G275=2,IF(OR(O275&lt;&gt;0,P275&lt;&gt;0,R275&lt;&gt;0),"error",""),""))</f>
        <v/>
      </c>
      <c r="AZ275" s="211" t="str">
        <f t="shared" si="64"/>
        <v/>
      </c>
      <c r="BA275" s="211" t="str">
        <f t="shared" si="65"/>
        <v/>
      </c>
      <c r="BB275" s="211" t="str">
        <f t="shared" si="66"/>
        <v/>
      </c>
      <c r="BC275" s="211" t="str">
        <f>IF(C275="","",IF(フラグ管理用!Y275=2,IF(AND(フラグ管理用!C275=2,フラグ管理用!V275=1),"","error"),""))</f>
        <v/>
      </c>
      <c r="BD275" s="211" t="str">
        <f t="shared" si="67"/>
        <v/>
      </c>
      <c r="BE275" s="211" t="str">
        <f>IF(C275="","",IF(フラグ管理用!Z275=30,"error",IF(AND(フラグ管理用!AI275="事業始期_通常",フラグ管理用!Z275&lt;18),"error",IF(AND(フラグ管理用!AI275="事業始期_補助",フラグ管理用!Z275&lt;15),"error",""))))</f>
        <v/>
      </c>
      <c r="BF275" s="211" t="str">
        <f t="shared" si="68"/>
        <v/>
      </c>
      <c r="BG275" s="211" t="str">
        <f>IF(C275="","",IF(AND(フラグ管理用!AJ275="事業終期_通常",OR(フラグ管理用!AA275&lt;18,フラグ管理用!AA275&gt;29)),"error",IF(AND(フラグ管理用!AJ275="事業終期_R3基金・R4",フラグ管理用!AA275&lt;18),"error","")))</f>
        <v/>
      </c>
      <c r="BH275" s="211" t="str">
        <f>IF(C275="","",IF(VLOOKUP(Z275,―!$X$2:$Y$31,2,FALSE)&lt;=VLOOKUP(AA275,―!$X$2:$Y$31,2,FALSE),"","error"))</f>
        <v/>
      </c>
      <c r="BI275" s="211" t="str">
        <f t="shared" si="69"/>
        <v/>
      </c>
      <c r="BJ275" s="211" t="str">
        <f t="shared" si="72"/>
        <v/>
      </c>
      <c r="BK275" s="211" t="str">
        <f t="shared" si="70"/>
        <v/>
      </c>
      <c r="BL275" s="211" t="str">
        <f>IF(C275="","",IF(AND(フラグ管理用!AK275="予算区分_地単_通常",フラグ管理用!AF275&gt;4),"error",IF(AND(フラグ管理用!AK275="予算区分_地単_協力金等",フラグ管理用!AF275&gt;9),"error",IF(AND(フラグ管理用!AK275="予算区分_補助",フラグ管理用!AF275&lt;9),"error",""))))</f>
        <v/>
      </c>
      <c r="BM275" s="241" t="str">
        <f>フラグ管理用!AO275</f>
        <v/>
      </c>
    </row>
    <row r="276" spans="1:65" x14ac:dyDescent="0.15">
      <c r="A276" s="84">
        <v>255</v>
      </c>
      <c r="B276" s="285"/>
      <c r="C276" s="61"/>
      <c r="D276" s="61"/>
      <c r="E276" s="62"/>
      <c r="F276" s="146" t="str">
        <f>IF(C276="補",VLOOKUP(E276,'事業名一覧 '!$A$3:$C$55,3,FALSE),"")</f>
        <v/>
      </c>
      <c r="G276" s="63"/>
      <c r="H276" s="154"/>
      <c r="I276" s="63"/>
      <c r="J276" s="63"/>
      <c r="K276" s="63"/>
      <c r="L276" s="62"/>
      <c r="M276" s="99" t="str">
        <f t="shared" si="55"/>
        <v/>
      </c>
      <c r="N276" s="99" t="str">
        <f t="shared" si="71"/>
        <v/>
      </c>
      <c r="O276" s="65"/>
      <c r="P276" s="65"/>
      <c r="Q276" s="65"/>
      <c r="R276" s="65"/>
      <c r="S276" s="65"/>
      <c r="T276" s="65"/>
      <c r="U276" s="62"/>
      <c r="V276" s="63"/>
      <c r="W276" s="63"/>
      <c r="X276" s="63"/>
      <c r="Y276" s="61"/>
      <c r="Z276" s="61"/>
      <c r="AA276" s="61"/>
      <c r="AB276" s="230"/>
      <c r="AC276" s="230"/>
      <c r="AD276" s="62"/>
      <c r="AE276" s="62"/>
      <c r="AF276" s="301"/>
      <c r="AG276" s="165"/>
      <c r="AH276" s="274"/>
      <c r="AI276" s="226"/>
      <c r="AJ276" s="293" t="str">
        <f t="shared" si="56"/>
        <v/>
      </c>
      <c r="AK276" s="297" t="str">
        <f>IF(C276="","",IF(AND(フラグ管理用!B276=2,O276&gt;0),"error",IF(AND(フラグ管理用!B276=1,SUM(P276:R276)&gt;0),"error","")))</f>
        <v/>
      </c>
      <c r="AL276" s="289" t="str">
        <f t="shared" si="57"/>
        <v/>
      </c>
      <c r="AM276" s="235" t="str">
        <f t="shared" si="58"/>
        <v/>
      </c>
      <c r="AN276" s="211" t="str">
        <f>IF(C276="","",IF(フラグ管理用!AP276=1,"",IF(AND(フラグ管理用!C276=1,フラグ管理用!G276=1),"",IF(AND(フラグ管理用!C276=2,フラグ管理用!D276=1,フラグ管理用!G276=1),"",IF(AND(フラグ管理用!C276=2,フラグ管理用!D276=2),"","error")))))</f>
        <v/>
      </c>
      <c r="AO276" s="240" t="str">
        <f t="shared" si="59"/>
        <v/>
      </c>
      <c r="AP276" s="240" t="str">
        <f t="shared" si="60"/>
        <v/>
      </c>
      <c r="AQ276" s="240" t="str">
        <f>IF(C276="","",IF(AND(フラグ管理用!B276=1,フラグ管理用!I276&gt;0),"",IF(AND(フラグ管理用!B276=2,フラグ管理用!I276&gt;14),"","error")))</f>
        <v/>
      </c>
      <c r="AR276" s="240" t="str">
        <f>IF(C276="","",IF(PRODUCT(フラグ管理用!H276:J276)=0,"error",""))</f>
        <v/>
      </c>
      <c r="AS276" s="240" t="str">
        <f t="shared" si="61"/>
        <v/>
      </c>
      <c r="AT276" s="240" t="str">
        <f>IF(C276="","",IF(AND(フラグ管理用!G276=1,フラグ管理用!K276=1),"",IF(AND(フラグ管理用!G276=2,フラグ管理用!K276&gt;1),"","error")))</f>
        <v/>
      </c>
      <c r="AU276" s="240" t="str">
        <f>IF(C276="","",IF(AND(フラグ管理用!K276=10,ISBLANK(L276)=FALSE),"",IF(AND(フラグ管理用!K276&lt;10,ISBLANK(L276)=TRUE),"","error")))</f>
        <v/>
      </c>
      <c r="AV276" s="211" t="str">
        <f t="shared" si="62"/>
        <v/>
      </c>
      <c r="AW276" s="211" t="str">
        <f t="shared" si="63"/>
        <v/>
      </c>
      <c r="AX276" s="211" t="str">
        <f>IF(C276="","",IF(AND(フラグ管理用!D276=2,フラグ管理用!G276=1),IF(Q276&lt;&gt;0,"error",""),""))</f>
        <v/>
      </c>
      <c r="AY276" s="211" t="str">
        <f>IF(C276="","",IF(フラグ管理用!G276=2,IF(OR(O276&lt;&gt;0,P276&lt;&gt;0,R276&lt;&gt;0),"error",""),""))</f>
        <v/>
      </c>
      <c r="AZ276" s="211" t="str">
        <f t="shared" si="64"/>
        <v/>
      </c>
      <c r="BA276" s="211" t="str">
        <f t="shared" si="65"/>
        <v/>
      </c>
      <c r="BB276" s="211" t="str">
        <f t="shared" si="66"/>
        <v/>
      </c>
      <c r="BC276" s="211" t="str">
        <f>IF(C276="","",IF(フラグ管理用!Y276=2,IF(AND(フラグ管理用!C276=2,フラグ管理用!V276=1),"","error"),""))</f>
        <v/>
      </c>
      <c r="BD276" s="211" t="str">
        <f t="shared" si="67"/>
        <v/>
      </c>
      <c r="BE276" s="211" t="str">
        <f>IF(C276="","",IF(フラグ管理用!Z276=30,"error",IF(AND(フラグ管理用!AI276="事業始期_通常",フラグ管理用!Z276&lt;18),"error",IF(AND(フラグ管理用!AI276="事業始期_補助",フラグ管理用!Z276&lt;15),"error",""))))</f>
        <v/>
      </c>
      <c r="BF276" s="211" t="str">
        <f t="shared" si="68"/>
        <v/>
      </c>
      <c r="BG276" s="211" t="str">
        <f>IF(C276="","",IF(AND(フラグ管理用!AJ276="事業終期_通常",OR(フラグ管理用!AA276&lt;18,フラグ管理用!AA276&gt;29)),"error",IF(AND(フラグ管理用!AJ276="事業終期_R3基金・R4",フラグ管理用!AA276&lt;18),"error","")))</f>
        <v/>
      </c>
      <c r="BH276" s="211" t="str">
        <f>IF(C276="","",IF(VLOOKUP(Z276,―!$X$2:$Y$31,2,FALSE)&lt;=VLOOKUP(AA276,―!$X$2:$Y$31,2,FALSE),"","error"))</f>
        <v/>
      </c>
      <c r="BI276" s="211" t="str">
        <f t="shared" si="69"/>
        <v/>
      </c>
      <c r="BJ276" s="211" t="str">
        <f t="shared" si="72"/>
        <v/>
      </c>
      <c r="BK276" s="211" t="str">
        <f t="shared" si="70"/>
        <v/>
      </c>
      <c r="BL276" s="211" t="str">
        <f>IF(C276="","",IF(AND(フラグ管理用!AK276="予算区分_地単_通常",フラグ管理用!AF276&gt;4),"error",IF(AND(フラグ管理用!AK276="予算区分_地単_協力金等",フラグ管理用!AF276&gt;9),"error",IF(AND(フラグ管理用!AK276="予算区分_補助",フラグ管理用!AF276&lt;9),"error",""))))</f>
        <v/>
      </c>
      <c r="BM276" s="241" t="str">
        <f>フラグ管理用!AO276</f>
        <v/>
      </c>
    </row>
    <row r="277" spans="1:65" x14ac:dyDescent="0.15">
      <c r="A277" s="84">
        <v>256</v>
      </c>
      <c r="B277" s="285"/>
      <c r="C277" s="61"/>
      <c r="D277" s="61"/>
      <c r="E277" s="62"/>
      <c r="F277" s="146" t="str">
        <f>IF(C277="補",VLOOKUP(E277,'事業名一覧 '!$A$3:$C$55,3,FALSE),"")</f>
        <v/>
      </c>
      <c r="G277" s="63"/>
      <c r="H277" s="154"/>
      <c r="I277" s="63"/>
      <c r="J277" s="63"/>
      <c r="K277" s="63"/>
      <c r="L277" s="62"/>
      <c r="M277" s="99" t="str">
        <f t="shared" si="55"/>
        <v/>
      </c>
      <c r="N277" s="99" t="str">
        <f t="shared" si="71"/>
        <v/>
      </c>
      <c r="O277" s="65"/>
      <c r="P277" s="65"/>
      <c r="Q277" s="65"/>
      <c r="R277" s="65"/>
      <c r="S277" s="65"/>
      <c r="T277" s="65"/>
      <c r="U277" s="62"/>
      <c r="V277" s="63"/>
      <c r="W277" s="63"/>
      <c r="X277" s="63"/>
      <c r="Y277" s="61"/>
      <c r="Z277" s="61"/>
      <c r="AA277" s="61"/>
      <c r="AB277" s="230"/>
      <c r="AC277" s="230"/>
      <c r="AD277" s="62"/>
      <c r="AE277" s="62"/>
      <c r="AF277" s="301"/>
      <c r="AG277" s="165"/>
      <c r="AH277" s="274"/>
      <c r="AI277" s="226"/>
      <c r="AJ277" s="293" t="str">
        <f t="shared" si="56"/>
        <v/>
      </c>
      <c r="AK277" s="297" t="str">
        <f>IF(C277="","",IF(AND(フラグ管理用!B277=2,O277&gt;0),"error",IF(AND(フラグ管理用!B277=1,SUM(P277:R277)&gt;0),"error","")))</f>
        <v/>
      </c>
      <c r="AL277" s="289" t="str">
        <f t="shared" si="57"/>
        <v/>
      </c>
      <c r="AM277" s="235" t="str">
        <f t="shared" si="58"/>
        <v/>
      </c>
      <c r="AN277" s="211" t="str">
        <f>IF(C277="","",IF(フラグ管理用!AP277=1,"",IF(AND(フラグ管理用!C277=1,フラグ管理用!G277=1),"",IF(AND(フラグ管理用!C277=2,フラグ管理用!D277=1,フラグ管理用!G277=1),"",IF(AND(フラグ管理用!C277=2,フラグ管理用!D277=2),"","error")))))</f>
        <v/>
      </c>
      <c r="AO277" s="240" t="str">
        <f t="shared" si="59"/>
        <v/>
      </c>
      <c r="AP277" s="240" t="str">
        <f t="shared" si="60"/>
        <v/>
      </c>
      <c r="AQ277" s="240" t="str">
        <f>IF(C277="","",IF(AND(フラグ管理用!B277=1,フラグ管理用!I277&gt;0),"",IF(AND(フラグ管理用!B277=2,フラグ管理用!I277&gt;14),"","error")))</f>
        <v/>
      </c>
      <c r="AR277" s="240" t="str">
        <f>IF(C277="","",IF(PRODUCT(フラグ管理用!H277:J277)=0,"error",""))</f>
        <v/>
      </c>
      <c r="AS277" s="240" t="str">
        <f t="shared" si="61"/>
        <v/>
      </c>
      <c r="AT277" s="240" t="str">
        <f>IF(C277="","",IF(AND(フラグ管理用!G277=1,フラグ管理用!K277=1),"",IF(AND(フラグ管理用!G277=2,フラグ管理用!K277&gt;1),"","error")))</f>
        <v/>
      </c>
      <c r="AU277" s="240" t="str">
        <f>IF(C277="","",IF(AND(フラグ管理用!K277=10,ISBLANK(L277)=FALSE),"",IF(AND(フラグ管理用!K277&lt;10,ISBLANK(L277)=TRUE),"","error")))</f>
        <v/>
      </c>
      <c r="AV277" s="211" t="str">
        <f t="shared" si="62"/>
        <v/>
      </c>
      <c r="AW277" s="211" t="str">
        <f t="shared" si="63"/>
        <v/>
      </c>
      <c r="AX277" s="211" t="str">
        <f>IF(C277="","",IF(AND(フラグ管理用!D277=2,フラグ管理用!G277=1),IF(Q277&lt;&gt;0,"error",""),""))</f>
        <v/>
      </c>
      <c r="AY277" s="211" t="str">
        <f>IF(C277="","",IF(フラグ管理用!G277=2,IF(OR(O277&lt;&gt;0,P277&lt;&gt;0,R277&lt;&gt;0),"error",""),""))</f>
        <v/>
      </c>
      <c r="AZ277" s="211" t="str">
        <f t="shared" si="64"/>
        <v/>
      </c>
      <c r="BA277" s="211" t="str">
        <f t="shared" si="65"/>
        <v/>
      </c>
      <c r="BB277" s="211" t="str">
        <f t="shared" si="66"/>
        <v/>
      </c>
      <c r="BC277" s="211" t="str">
        <f>IF(C277="","",IF(フラグ管理用!Y277=2,IF(AND(フラグ管理用!C277=2,フラグ管理用!V277=1),"","error"),""))</f>
        <v/>
      </c>
      <c r="BD277" s="211" t="str">
        <f t="shared" si="67"/>
        <v/>
      </c>
      <c r="BE277" s="211" t="str">
        <f>IF(C277="","",IF(フラグ管理用!Z277=30,"error",IF(AND(フラグ管理用!AI277="事業始期_通常",フラグ管理用!Z277&lt;18),"error",IF(AND(フラグ管理用!AI277="事業始期_補助",フラグ管理用!Z277&lt;15),"error",""))))</f>
        <v/>
      </c>
      <c r="BF277" s="211" t="str">
        <f t="shared" si="68"/>
        <v/>
      </c>
      <c r="BG277" s="211" t="str">
        <f>IF(C277="","",IF(AND(フラグ管理用!AJ277="事業終期_通常",OR(フラグ管理用!AA277&lt;18,フラグ管理用!AA277&gt;29)),"error",IF(AND(フラグ管理用!AJ277="事業終期_R3基金・R4",フラグ管理用!AA277&lt;18),"error","")))</f>
        <v/>
      </c>
      <c r="BH277" s="211" t="str">
        <f>IF(C277="","",IF(VLOOKUP(Z277,―!$X$2:$Y$31,2,FALSE)&lt;=VLOOKUP(AA277,―!$X$2:$Y$31,2,FALSE),"","error"))</f>
        <v/>
      </c>
      <c r="BI277" s="211" t="str">
        <f t="shared" si="69"/>
        <v/>
      </c>
      <c r="BJ277" s="211" t="str">
        <f t="shared" si="72"/>
        <v/>
      </c>
      <c r="BK277" s="211" t="str">
        <f t="shared" si="70"/>
        <v/>
      </c>
      <c r="BL277" s="211" t="str">
        <f>IF(C277="","",IF(AND(フラグ管理用!AK277="予算区分_地単_通常",フラグ管理用!AF277&gt;4),"error",IF(AND(フラグ管理用!AK277="予算区分_地単_協力金等",フラグ管理用!AF277&gt;9),"error",IF(AND(フラグ管理用!AK277="予算区分_補助",フラグ管理用!AF277&lt;9),"error",""))))</f>
        <v/>
      </c>
      <c r="BM277" s="241" t="str">
        <f>フラグ管理用!AO277</f>
        <v/>
      </c>
    </row>
    <row r="278" spans="1:65" x14ac:dyDescent="0.15">
      <c r="A278" s="84">
        <v>257</v>
      </c>
      <c r="B278" s="285"/>
      <c r="C278" s="61"/>
      <c r="D278" s="61"/>
      <c r="E278" s="62"/>
      <c r="F278" s="146" t="str">
        <f>IF(C278="補",VLOOKUP(E278,'事業名一覧 '!$A$3:$C$55,3,FALSE),"")</f>
        <v/>
      </c>
      <c r="G278" s="63"/>
      <c r="H278" s="154"/>
      <c r="I278" s="63"/>
      <c r="J278" s="63"/>
      <c r="K278" s="63"/>
      <c r="L278" s="62"/>
      <c r="M278" s="99" t="str">
        <f t="shared" ref="M278:M341" si="73">IF(C278="","",SUM(N278,S278,T278))</f>
        <v/>
      </c>
      <c r="N278" s="99" t="str">
        <f t="shared" si="71"/>
        <v/>
      </c>
      <c r="O278" s="65"/>
      <c r="P278" s="65"/>
      <c r="Q278" s="65"/>
      <c r="R278" s="65"/>
      <c r="S278" s="65"/>
      <c r="T278" s="65"/>
      <c r="U278" s="62"/>
      <c r="V278" s="63"/>
      <c r="W278" s="63"/>
      <c r="X278" s="63"/>
      <c r="Y278" s="61"/>
      <c r="Z278" s="61"/>
      <c r="AA278" s="61"/>
      <c r="AB278" s="230"/>
      <c r="AC278" s="230"/>
      <c r="AD278" s="62"/>
      <c r="AE278" s="62"/>
      <c r="AF278" s="301"/>
      <c r="AG278" s="165"/>
      <c r="AH278" s="274"/>
      <c r="AI278" s="226"/>
      <c r="AJ278" s="293" t="str">
        <f t="shared" ref="AJ278:AJ341" si="74">IF(C278="","",IF(B278="","error",""))</f>
        <v/>
      </c>
      <c r="AK278" s="297" t="str">
        <f>IF(C278="","",IF(AND(フラグ管理用!B278=2,O278&gt;0),"error",IF(AND(フラグ管理用!B278=1,SUM(P278:R278)&gt;0),"error","")))</f>
        <v/>
      </c>
      <c r="AL278" s="289" t="str">
        <f t="shared" ref="AL278:AL341" si="75">IF(C278="","",IF(D278="","error",""))</f>
        <v/>
      </c>
      <c r="AM278" s="235" t="str">
        <f t="shared" ref="AM278:AM341" si="76">IF(C278="","",IF(G278="","error",""))</f>
        <v/>
      </c>
      <c r="AN278" s="211" t="str">
        <f>IF(C278="","",IF(フラグ管理用!AP278=1,"",IF(AND(フラグ管理用!C278=1,フラグ管理用!G278=1),"",IF(AND(フラグ管理用!C278=2,フラグ管理用!D278=1,フラグ管理用!G278=1),"",IF(AND(フラグ管理用!C278=2,フラグ管理用!D278=2),"","error")))))</f>
        <v/>
      </c>
      <c r="AO278" s="240" t="str">
        <f t="shared" ref="AO278:AO341" si="77">IF(C278="","",IF(ISERROR(F278)=TRUE,"error",""))</f>
        <v/>
      </c>
      <c r="AP278" s="240" t="str">
        <f t="shared" ref="AP278:AP341" si="78">IF(C278="","",IF(OR(H278="",I278="",J278=""),"error",""))</f>
        <v/>
      </c>
      <c r="AQ278" s="240" t="str">
        <f>IF(C278="","",IF(AND(フラグ管理用!B278=1,フラグ管理用!I278&gt;0),"",IF(AND(フラグ管理用!B278=2,フラグ管理用!I278&gt;14),"","error")))</f>
        <v/>
      </c>
      <c r="AR278" s="240" t="str">
        <f>IF(C278="","",IF(PRODUCT(フラグ管理用!H278:J278)=0,"error",""))</f>
        <v/>
      </c>
      <c r="AS278" s="240" t="str">
        <f t="shared" ref="AS278:AS341" si="79">IF(C278="","",IF(K278="","error",""))</f>
        <v/>
      </c>
      <c r="AT278" s="240" t="str">
        <f>IF(C278="","",IF(AND(フラグ管理用!G278=1,フラグ管理用!K278=1),"",IF(AND(フラグ管理用!G278=2,フラグ管理用!K278&gt;1),"","error")))</f>
        <v/>
      </c>
      <c r="AU278" s="240" t="str">
        <f>IF(C278="","",IF(AND(フラグ管理用!K278=10,ISBLANK(L278)=FALSE),"",IF(AND(フラグ管理用!K278&lt;10,ISBLANK(L278)=TRUE),"","error")))</f>
        <v/>
      </c>
      <c r="AV278" s="211" t="str">
        <f t="shared" ref="AV278:AV341" si="80">IF(C278="","",IF(C278="単",IF(S278&lt;&gt;0,"error",""),""))</f>
        <v/>
      </c>
      <c r="AW278" s="211" t="str">
        <f t="shared" ref="AW278:AW341" si="81">IF(C278="","",IF(D278="－",IF(OR(P278&lt;&gt;0,Q278&lt;&gt;0),"error",""),""))</f>
        <v/>
      </c>
      <c r="AX278" s="211" t="str">
        <f>IF(C278="","",IF(AND(フラグ管理用!D278=2,フラグ管理用!G278=1),IF(Q278&lt;&gt;0,"error",""),""))</f>
        <v/>
      </c>
      <c r="AY278" s="211" t="str">
        <f>IF(C278="","",IF(フラグ管理用!G278=2,IF(OR(O278&lt;&gt;0,P278&lt;&gt;0,R278&lt;&gt;0),"error",""),""))</f>
        <v/>
      </c>
      <c r="AZ278" s="211" t="str">
        <f t="shared" ref="AZ278:AZ341" si="82">IF(C278="","",IF(OR(AND(O278&lt;&gt;0,P278&lt;&gt;0),AND(O278&lt;&gt;0,Q278&lt;&gt;0),AND(O278&lt;&gt;0,R278&lt;&gt;0),AND(P278&lt;&gt;0,Q278&lt;&gt;0),AND(P278&lt;&gt;0,R278&lt;&gt;0),AND(Q278&lt;&gt;0,R278&lt;&gt;0)),"error",""))</f>
        <v/>
      </c>
      <c r="BA278" s="211" t="str">
        <f t="shared" ref="BA278:BA341" si="83">IF(C278="","",IF(N278&gt;0,"","error"))</f>
        <v/>
      </c>
      <c r="BB278" s="211" t="str">
        <f t="shared" ref="BB278:BB341" si="84">IF(C278="","",IF(OR(V278="",W278="",X278="",Y278=""),"error",""))</f>
        <v/>
      </c>
      <c r="BC278" s="211" t="str">
        <f>IF(C278="","",IF(フラグ管理用!Y278=2,IF(AND(フラグ管理用!C278=2,フラグ管理用!V278=1),"","error"),""))</f>
        <v/>
      </c>
      <c r="BD278" s="211" t="str">
        <f t="shared" ref="BD278:BD341" si="85">IF(C278="","",IF(Z278="","error",""))</f>
        <v/>
      </c>
      <c r="BE278" s="211" t="str">
        <f>IF(C278="","",IF(フラグ管理用!Z278=30,"error",IF(AND(フラグ管理用!AI278="事業始期_通常",フラグ管理用!Z278&lt;18),"error",IF(AND(フラグ管理用!AI278="事業始期_補助",フラグ管理用!Z278&lt;15),"error",""))))</f>
        <v/>
      </c>
      <c r="BF278" s="211" t="str">
        <f t="shared" ref="BF278:BF341" si="86">IF(C278="","",IF(AA278="","error",""))</f>
        <v/>
      </c>
      <c r="BG278" s="211" t="str">
        <f>IF(C278="","",IF(AND(フラグ管理用!AJ278="事業終期_通常",OR(フラグ管理用!AA278&lt;18,フラグ管理用!AA278&gt;29)),"error",IF(AND(フラグ管理用!AJ278="事業終期_R3基金・R4",フラグ管理用!AA278&lt;18),"error","")))</f>
        <v/>
      </c>
      <c r="BH278" s="211" t="str">
        <f>IF(C278="","",IF(VLOOKUP(Z278,―!$X$2:$Y$31,2,FALSE)&lt;=VLOOKUP(AA278,―!$X$2:$Y$31,2,FALSE),"","error"))</f>
        <v/>
      </c>
      <c r="BI278" s="211" t="str">
        <f t="shared" ref="BI278:BI341" si="87">IF(C278="","",IF(OR(AB278="",AC278=""),"error",""))</f>
        <v/>
      </c>
      <c r="BJ278" s="211" t="str">
        <f t="shared" si="72"/>
        <v/>
      </c>
      <c r="BK278" s="211" t="str">
        <f t="shared" ref="BK278:BK341" si="88">IF(C278="","",IF(AG278="","error",""))</f>
        <v/>
      </c>
      <c r="BL278" s="211" t="str">
        <f>IF(C278="","",IF(AND(フラグ管理用!AK278="予算区分_地単_通常",フラグ管理用!AF278&gt;4),"error",IF(AND(フラグ管理用!AK278="予算区分_地単_協力金等",フラグ管理用!AF278&gt;9),"error",IF(AND(フラグ管理用!AK278="予算区分_補助",フラグ管理用!AF278&lt;9),"error",""))))</f>
        <v/>
      </c>
      <c r="BM278" s="241" t="str">
        <f>フラグ管理用!AO278</f>
        <v/>
      </c>
    </row>
    <row r="279" spans="1:65" x14ac:dyDescent="0.15">
      <c r="A279" s="84">
        <v>258</v>
      </c>
      <c r="B279" s="285"/>
      <c r="C279" s="61"/>
      <c r="D279" s="61"/>
      <c r="E279" s="62"/>
      <c r="F279" s="146" t="str">
        <f>IF(C279="補",VLOOKUP(E279,'事業名一覧 '!$A$3:$C$55,3,FALSE),"")</f>
        <v/>
      </c>
      <c r="G279" s="63"/>
      <c r="H279" s="154"/>
      <c r="I279" s="63"/>
      <c r="J279" s="63"/>
      <c r="K279" s="63"/>
      <c r="L279" s="62"/>
      <c r="M279" s="99" t="str">
        <f t="shared" si="73"/>
        <v/>
      </c>
      <c r="N279" s="99" t="str">
        <f t="shared" ref="N279:N342" si="89">IF(C279="","",SUM(O279:R279))</f>
        <v/>
      </c>
      <c r="O279" s="65"/>
      <c r="P279" s="65"/>
      <c r="Q279" s="65"/>
      <c r="R279" s="65"/>
      <c r="S279" s="65"/>
      <c r="T279" s="65"/>
      <c r="U279" s="62"/>
      <c r="V279" s="63"/>
      <c r="W279" s="63"/>
      <c r="X279" s="63"/>
      <c r="Y279" s="61"/>
      <c r="Z279" s="61"/>
      <c r="AA279" s="61"/>
      <c r="AB279" s="230"/>
      <c r="AC279" s="230"/>
      <c r="AD279" s="62"/>
      <c r="AE279" s="62"/>
      <c r="AF279" s="301"/>
      <c r="AG279" s="165"/>
      <c r="AH279" s="274"/>
      <c r="AI279" s="226"/>
      <c r="AJ279" s="293" t="str">
        <f t="shared" si="74"/>
        <v/>
      </c>
      <c r="AK279" s="297" t="str">
        <f>IF(C279="","",IF(AND(フラグ管理用!B279=2,O279&gt;0),"error",IF(AND(フラグ管理用!B279=1,SUM(P279:R279)&gt;0),"error","")))</f>
        <v/>
      </c>
      <c r="AL279" s="289" t="str">
        <f t="shared" si="75"/>
        <v/>
      </c>
      <c r="AM279" s="235" t="str">
        <f t="shared" si="76"/>
        <v/>
      </c>
      <c r="AN279" s="211" t="str">
        <f>IF(C279="","",IF(フラグ管理用!AP279=1,"",IF(AND(フラグ管理用!C279=1,フラグ管理用!G279=1),"",IF(AND(フラグ管理用!C279=2,フラグ管理用!D279=1,フラグ管理用!G279=1),"",IF(AND(フラグ管理用!C279=2,フラグ管理用!D279=2),"","error")))))</f>
        <v/>
      </c>
      <c r="AO279" s="240" t="str">
        <f t="shared" si="77"/>
        <v/>
      </c>
      <c r="AP279" s="240" t="str">
        <f t="shared" si="78"/>
        <v/>
      </c>
      <c r="AQ279" s="240" t="str">
        <f>IF(C279="","",IF(AND(フラグ管理用!B279=1,フラグ管理用!I279&gt;0),"",IF(AND(フラグ管理用!B279=2,フラグ管理用!I279&gt;14),"","error")))</f>
        <v/>
      </c>
      <c r="AR279" s="240" t="str">
        <f>IF(C279="","",IF(PRODUCT(フラグ管理用!H279:J279)=0,"error",""))</f>
        <v/>
      </c>
      <c r="AS279" s="240" t="str">
        <f t="shared" si="79"/>
        <v/>
      </c>
      <c r="AT279" s="240" t="str">
        <f>IF(C279="","",IF(AND(フラグ管理用!G279=1,フラグ管理用!K279=1),"",IF(AND(フラグ管理用!G279=2,フラグ管理用!K279&gt;1),"","error")))</f>
        <v/>
      </c>
      <c r="AU279" s="240" t="str">
        <f>IF(C279="","",IF(AND(フラグ管理用!K279=10,ISBLANK(L279)=FALSE),"",IF(AND(フラグ管理用!K279&lt;10,ISBLANK(L279)=TRUE),"","error")))</f>
        <v/>
      </c>
      <c r="AV279" s="211" t="str">
        <f t="shared" si="80"/>
        <v/>
      </c>
      <c r="AW279" s="211" t="str">
        <f t="shared" si="81"/>
        <v/>
      </c>
      <c r="AX279" s="211" t="str">
        <f>IF(C279="","",IF(AND(フラグ管理用!D279=2,フラグ管理用!G279=1),IF(Q279&lt;&gt;0,"error",""),""))</f>
        <v/>
      </c>
      <c r="AY279" s="211" t="str">
        <f>IF(C279="","",IF(フラグ管理用!G279=2,IF(OR(O279&lt;&gt;0,P279&lt;&gt;0,R279&lt;&gt;0),"error",""),""))</f>
        <v/>
      </c>
      <c r="AZ279" s="211" t="str">
        <f t="shared" si="82"/>
        <v/>
      </c>
      <c r="BA279" s="211" t="str">
        <f t="shared" si="83"/>
        <v/>
      </c>
      <c r="BB279" s="211" t="str">
        <f t="shared" si="84"/>
        <v/>
      </c>
      <c r="BC279" s="211" t="str">
        <f>IF(C279="","",IF(フラグ管理用!Y279=2,IF(AND(フラグ管理用!C279=2,フラグ管理用!V279=1),"","error"),""))</f>
        <v/>
      </c>
      <c r="BD279" s="211" t="str">
        <f t="shared" si="85"/>
        <v/>
      </c>
      <c r="BE279" s="211" t="str">
        <f>IF(C279="","",IF(フラグ管理用!Z279=30,"error",IF(AND(フラグ管理用!AI279="事業始期_通常",フラグ管理用!Z279&lt;18),"error",IF(AND(フラグ管理用!AI279="事業始期_補助",フラグ管理用!Z279&lt;15),"error",""))))</f>
        <v/>
      </c>
      <c r="BF279" s="211" t="str">
        <f t="shared" si="86"/>
        <v/>
      </c>
      <c r="BG279" s="211" t="str">
        <f>IF(C279="","",IF(AND(フラグ管理用!AJ279="事業終期_通常",OR(フラグ管理用!AA279&lt;18,フラグ管理用!AA279&gt;29)),"error",IF(AND(フラグ管理用!AJ279="事業終期_R3基金・R4",フラグ管理用!AA279&lt;18),"error","")))</f>
        <v/>
      </c>
      <c r="BH279" s="211" t="str">
        <f>IF(C279="","",IF(VLOOKUP(Z279,―!$X$2:$Y$31,2,FALSE)&lt;=VLOOKUP(AA279,―!$X$2:$Y$31,2,FALSE),"","error"))</f>
        <v/>
      </c>
      <c r="BI279" s="211" t="str">
        <f t="shared" si="87"/>
        <v/>
      </c>
      <c r="BJ279" s="211" t="str">
        <f t="shared" ref="BJ279:BJ342" si="90">IF(C279="","",IF(AND(Y279="－",AA279="R5.4以降",AF279=""),"error",""))</f>
        <v/>
      </c>
      <c r="BK279" s="211" t="str">
        <f t="shared" si="88"/>
        <v/>
      </c>
      <c r="BL279" s="211" t="str">
        <f>IF(C279="","",IF(AND(フラグ管理用!AK279="予算区分_地単_通常",フラグ管理用!AF279&gt;4),"error",IF(AND(フラグ管理用!AK279="予算区分_地単_協力金等",フラグ管理用!AF279&gt;9),"error",IF(AND(フラグ管理用!AK279="予算区分_補助",フラグ管理用!AF279&lt;9),"error",""))))</f>
        <v/>
      </c>
      <c r="BM279" s="241" t="str">
        <f>フラグ管理用!AO279</f>
        <v/>
      </c>
    </row>
    <row r="280" spans="1:65" x14ac:dyDescent="0.15">
      <c r="A280" s="84">
        <v>259</v>
      </c>
      <c r="B280" s="285"/>
      <c r="C280" s="61"/>
      <c r="D280" s="61"/>
      <c r="E280" s="62"/>
      <c r="F280" s="146" t="str">
        <f>IF(C280="補",VLOOKUP(E280,'事業名一覧 '!$A$3:$C$55,3,FALSE),"")</f>
        <v/>
      </c>
      <c r="G280" s="63"/>
      <c r="H280" s="154"/>
      <c r="I280" s="63"/>
      <c r="J280" s="63"/>
      <c r="K280" s="63"/>
      <c r="L280" s="62"/>
      <c r="M280" s="99" t="str">
        <f t="shared" si="73"/>
        <v/>
      </c>
      <c r="N280" s="99" t="str">
        <f t="shared" si="89"/>
        <v/>
      </c>
      <c r="O280" s="65"/>
      <c r="P280" s="65"/>
      <c r="Q280" s="65"/>
      <c r="R280" s="65"/>
      <c r="S280" s="65"/>
      <c r="T280" s="65"/>
      <c r="U280" s="62"/>
      <c r="V280" s="63"/>
      <c r="W280" s="63"/>
      <c r="X280" s="63"/>
      <c r="Y280" s="61"/>
      <c r="Z280" s="61"/>
      <c r="AA280" s="61"/>
      <c r="AB280" s="230"/>
      <c r="AC280" s="230"/>
      <c r="AD280" s="62"/>
      <c r="AE280" s="62"/>
      <c r="AF280" s="301"/>
      <c r="AG280" s="165"/>
      <c r="AH280" s="274"/>
      <c r="AI280" s="226"/>
      <c r="AJ280" s="293" t="str">
        <f t="shared" si="74"/>
        <v/>
      </c>
      <c r="AK280" s="297" t="str">
        <f>IF(C280="","",IF(AND(フラグ管理用!B280=2,O280&gt;0),"error",IF(AND(フラグ管理用!B280=1,SUM(P280:R280)&gt;0),"error","")))</f>
        <v/>
      </c>
      <c r="AL280" s="289" t="str">
        <f t="shared" si="75"/>
        <v/>
      </c>
      <c r="AM280" s="235" t="str">
        <f t="shared" si="76"/>
        <v/>
      </c>
      <c r="AN280" s="211" t="str">
        <f>IF(C280="","",IF(フラグ管理用!AP280=1,"",IF(AND(フラグ管理用!C280=1,フラグ管理用!G280=1),"",IF(AND(フラグ管理用!C280=2,フラグ管理用!D280=1,フラグ管理用!G280=1),"",IF(AND(フラグ管理用!C280=2,フラグ管理用!D280=2),"","error")))))</f>
        <v/>
      </c>
      <c r="AO280" s="240" t="str">
        <f t="shared" si="77"/>
        <v/>
      </c>
      <c r="AP280" s="240" t="str">
        <f t="shared" si="78"/>
        <v/>
      </c>
      <c r="AQ280" s="240" t="str">
        <f>IF(C280="","",IF(AND(フラグ管理用!B280=1,フラグ管理用!I280&gt;0),"",IF(AND(フラグ管理用!B280=2,フラグ管理用!I280&gt;14),"","error")))</f>
        <v/>
      </c>
      <c r="AR280" s="240" t="str">
        <f>IF(C280="","",IF(PRODUCT(フラグ管理用!H280:J280)=0,"error",""))</f>
        <v/>
      </c>
      <c r="AS280" s="240" t="str">
        <f t="shared" si="79"/>
        <v/>
      </c>
      <c r="AT280" s="240" t="str">
        <f>IF(C280="","",IF(AND(フラグ管理用!G280=1,フラグ管理用!K280=1),"",IF(AND(フラグ管理用!G280=2,フラグ管理用!K280&gt;1),"","error")))</f>
        <v/>
      </c>
      <c r="AU280" s="240" t="str">
        <f>IF(C280="","",IF(AND(フラグ管理用!K280=10,ISBLANK(L280)=FALSE),"",IF(AND(フラグ管理用!K280&lt;10,ISBLANK(L280)=TRUE),"","error")))</f>
        <v/>
      </c>
      <c r="AV280" s="211" t="str">
        <f t="shared" si="80"/>
        <v/>
      </c>
      <c r="AW280" s="211" t="str">
        <f t="shared" si="81"/>
        <v/>
      </c>
      <c r="AX280" s="211" t="str">
        <f>IF(C280="","",IF(AND(フラグ管理用!D280=2,フラグ管理用!G280=1),IF(Q280&lt;&gt;0,"error",""),""))</f>
        <v/>
      </c>
      <c r="AY280" s="211" t="str">
        <f>IF(C280="","",IF(フラグ管理用!G280=2,IF(OR(O280&lt;&gt;0,P280&lt;&gt;0,R280&lt;&gt;0),"error",""),""))</f>
        <v/>
      </c>
      <c r="AZ280" s="211" t="str">
        <f t="shared" si="82"/>
        <v/>
      </c>
      <c r="BA280" s="211" t="str">
        <f t="shared" si="83"/>
        <v/>
      </c>
      <c r="BB280" s="211" t="str">
        <f t="shared" si="84"/>
        <v/>
      </c>
      <c r="BC280" s="211" t="str">
        <f>IF(C280="","",IF(フラグ管理用!Y280=2,IF(AND(フラグ管理用!C280=2,フラグ管理用!V280=1),"","error"),""))</f>
        <v/>
      </c>
      <c r="BD280" s="211" t="str">
        <f t="shared" si="85"/>
        <v/>
      </c>
      <c r="BE280" s="211" t="str">
        <f>IF(C280="","",IF(フラグ管理用!Z280=30,"error",IF(AND(フラグ管理用!AI280="事業始期_通常",フラグ管理用!Z280&lt;18),"error",IF(AND(フラグ管理用!AI280="事業始期_補助",フラグ管理用!Z280&lt;15),"error",""))))</f>
        <v/>
      </c>
      <c r="BF280" s="211" t="str">
        <f t="shared" si="86"/>
        <v/>
      </c>
      <c r="BG280" s="211" t="str">
        <f>IF(C280="","",IF(AND(フラグ管理用!AJ280="事業終期_通常",OR(フラグ管理用!AA280&lt;18,フラグ管理用!AA280&gt;29)),"error",IF(AND(フラグ管理用!AJ280="事業終期_R3基金・R4",フラグ管理用!AA280&lt;18),"error","")))</f>
        <v/>
      </c>
      <c r="BH280" s="211" t="str">
        <f>IF(C280="","",IF(VLOOKUP(Z280,―!$X$2:$Y$31,2,FALSE)&lt;=VLOOKUP(AA280,―!$X$2:$Y$31,2,FALSE),"","error"))</f>
        <v/>
      </c>
      <c r="BI280" s="211" t="str">
        <f t="shared" si="87"/>
        <v/>
      </c>
      <c r="BJ280" s="211" t="str">
        <f t="shared" si="90"/>
        <v/>
      </c>
      <c r="BK280" s="211" t="str">
        <f t="shared" si="88"/>
        <v/>
      </c>
      <c r="BL280" s="211" t="str">
        <f>IF(C280="","",IF(AND(フラグ管理用!AK280="予算区分_地単_通常",フラグ管理用!AF280&gt;4),"error",IF(AND(フラグ管理用!AK280="予算区分_地単_協力金等",フラグ管理用!AF280&gt;9),"error",IF(AND(フラグ管理用!AK280="予算区分_補助",フラグ管理用!AF280&lt;9),"error",""))))</f>
        <v/>
      </c>
      <c r="BM280" s="241" t="str">
        <f>フラグ管理用!AO280</f>
        <v/>
      </c>
    </row>
    <row r="281" spans="1:65" x14ac:dyDescent="0.15">
      <c r="A281" s="84">
        <v>260</v>
      </c>
      <c r="B281" s="285"/>
      <c r="C281" s="61"/>
      <c r="D281" s="61"/>
      <c r="E281" s="62"/>
      <c r="F281" s="146" t="str">
        <f>IF(C281="補",VLOOKUP(E281,'事業名一覧 '!$A$3:$C$55,3,FALSE),"")</f>
        <v/>
      </c>
      <c r="G281" s="63"/>
      <c r="H281" s="154"/>
      <c r="I281" s="63"/>
      <c r="J281" s="63"/>
      <c r="K281" s="63"/>
      <c r="L281" s="62"/>
      <c r="M281" s="99" t="str">
        <f t="shared" si="73"/>
        <v/>
      </c>
      <c r="N281" s="99" t="str">
        <f t="shared" si="89"/>
        <v/>
      </c>
      <c r="O281" s="65"/>
      <c r="P281" s="65"/>
      <c r="Q281" s="65"/>
      <c r="R281" s="65"/>
      <c r="S281" s="65"/>
      <c r="T281" s="65"/>
      <c r="U281" s="62"/>
      <c r="V281" s="63"/>
      <c r="W281" s="63"/>
      <c r="X281" s="63"/>
      <c r="Y281" s="61"/>
      <c r="Z281" s="61"/>
      <c r="AA281" s="61"/>
      <c r="AB281" s="230"/>
      <c r="AC281" s="230"/>
      <c r="AD281" s="62"/>
      <c r="AE281" s="62"/>
      <c r="AF281" s="301"/>
      <c r="AG281" s="165"/>
      <c r="AH281" s="274"/>
      <c r="AI281" s="226"/>
      <c r="AJ281" s="293" t="str">
        <f t="shared" si="74"/>
        <v/>
      </c>
      <c r="AK281" s="297" t="str">
        <f>IF(C281="","",IF(AND(フラグ管理用!B281=2,O281&gt;0),"error",IF(AND(フラグ管理用!B281=1,SUM(P281:R281)&gt;0),"error","")))</f>
        <v/>
      </c>
      <c r="AL281" s="289" t="str">
        <f t="shared" si="75"/>
        <v/>
      </c>
      <c r="AM281" s="235" t="str">
        <f t="shared" si="76"/>
        <v/>
      </c>
      <c r="AN281" s="211" t="str">
        <f>IF(C281="","",IF(フラグ管理用!AP281=1,"",IF(AND(フラグ管理用!C281=1,フラグ管理用!G281=1),"",IF(AND(フラグ管理用!C281=2,フラグ管理用!D281=1,フラグ管理用!G281=1),"",IF(AND(フラグ管理用!C281=2,フラグ管理用!D281=2),"","error")))))</f>
        <v/>
      </c>
      <c r="AO281" s="240" t="str">
        <f t="shared" si="77"/>
        <v/>
      </c>
      <c r="AP281" s="240" t="str">
        <f t="shared" si="78"/>
        <v/>
      </c>
      <c r="AQ281" s="240" t="str">
        <f>IF(C281="","",IF(AND(フラグ管理用!B281=1,フラグ管理用!I281&gt;0),"",IF(AND(フラグ管理用!B281=2,フラグ管理用!I281&gt;14),"","error")))</f>
        <v/>
      </c>
      <c r="AR281" s="240" t="str">
        <f>IF(C281="","",IF(PRODUCT(フラグ管理用!H281:J281)=0,"error",""))</f>
        <v/>
      </c>
      <c r="AS281" s="240" t="str">
        <f t="shared" si="79"/>
        <v/>
      </c>
      <c r="AT281" s="240" t="str">
        <f>IF(C281="","",IF(AND(フラグ管理用!G281=1,フラグ管理用!K281=1),"",IF(AND(フラグ管理用!G281=2,フラグ管理用!K281&gt;1),"","error")))</f>
        <v/>
      </c>
      <c r="AU281" s="240" t="str">
        <f>IF(C281="","",IF(AND(フラグ管理用!K281=10,ISBLANK(L281)=FALSE),"",IF(AND(フラグ管理用!K281&lt;10,ISBLANK(L281)=TRUE),"","error")))</f>
        <v/>
      </c>
      <c r="AV281" s="211" t="str">
        <f t="shared" si="80"/>
        <v/>
      </c>
      <c r="AW281" s="211" t="str">
        <f t="shared" si="81"/>
        <v/>
      </c>
      <c r="AX281" s="211" t="str">
        <f>IF(C281="","",IF(AND(フラグ管理用!D281=2,フラグ管理用!G281=1),IF(Q281&lt;&gt;0,"error",""),""))</f>
        <v/>
      </c>
      <c r="AY281" s="211" t="str">
        <f>IF(C281="","",IF(フラグ管理用!G281=2,IF(OR(O281&lt;&gt;0,P281&lt;&gt;0,R281&lt;&gt;0),"error",""),""))</f>
        <v/>
      </c>
      <c r="AZ281" s="211" t="str">
        <f t="shared" si="82"/>
        <v/>
      </c>
      <c r="BA281" s="211" t="str">
        <f t="shared" si="83"/>
        <v/>
      </c>
      <c r="BB281" s="211" t="str">
        <f t="shared" si="84"/>
        <v/>
      </c>
      <c r="BC281" s="211" t="str">
        <f>IF(C281="","",IF(フラグ管理用!Y281=2,IF(AND(フラグ管理用!C281=2,フラグ管理用!V281=1),"","error"),""))</f>
        <v/>
      </c>
      <c r="BD281" s="211" t="str">
        <f t="shared" si="85"/>
        <v/>
      </c>
      <c r="BE281" s="211" t="str">
        <f>IF(C281="","",IF(フラグ管理用!Z281=30,"error",IF(AND(フラグ管理用!AI281="事業始期_通常",フラグ管理用!Z281&lt;18),"error",IF(AND(フラグ管理用!AI281="事業始期_補助",フラグ管理用!Z281&lt;15),"error",""))))</f>
        <v/>
      </c>
      <c r="BF281" s="211" t="str">
        <f t="shared" si="86"/>
        <v/>
      </c>
      <c r="BG281" s="211" t="str">
        <f>IF(C281="","",IF(AND(フラグ管理用!AJ281="事業終期_通常",OR(フラグ管理用!AA281&lt;18,フラグ管理用!AA281&gt;29)),"error",IF(AND(フラグ管理用!AJ281="事業終期_R3基金・R4",フラグ管理用!AA281&lt;18),"error","")))</f>
        <v/>
      </c>
      <c r="BH281" s="211" t="str">
        <f>IF(C281="","",IF(VLOOKUP(Z281,―!$X$2:$Y$31,2,FALSE)&lt;=VLOOKUP(AA281,―!$X$2:$Y$31,2,FALSE),"","error"))</f>
        <v/>
      </c>
      <c r="BI281" s="211" t="str">
        <f t="shared" si="87"/>
        <v/>
      </c>
      <c r="BJ281" s="211" t="str">
        <f t="shared" si="90"/>
        <v/>
      </c>
      <c r="BK281" s="211" t="str">
        <f t="shared" si="88"/>
        <v/>
      </c>
      <c r="BL281" s="211" t="str">
        <f>IF(C281="","",IF(AND(フラグ管理用!AK281="予算区分_地単_通常",フラグ管理用!AF281&gt;4),"error",IF(AND(フラグ管理用!AK281="予算区分_地単_協力金等",フラグ管理用!AF281&gt;9),"error",IF(AND(フラグ管理用!AK281="予算区分_補助",フラグ管理用!AF281&lt;9),"error",""))))</f>
        <v/>
      </c>
      <c r="BM281" s="241" t="str">
        <f>フラグ管理用!AO281</f>
        <v/>
      </c>
    </row>
    <row r="282" spans="1:65" x14ac:dyDescent="0.15">
      <c r="A282" s="84">
        <v>261</v>
      </c>
      <c r="B282" s="285"/>
      <c r="C282" s="61"/>
      <c r="D282" s="61"/>
      <c r="E282" s="62"/>
      <c r="F282" s="146" t="str">
        <f>IF(C282="補",VLOOKUP(E282,'事業名一覧 '!$A$3:$C$55,3,FALSE),"")</f>
        <v/>
      </c>
      <c r="G282" s="63"/>
      <c r="H282" s="154"/>
      <c r="I282" s="63"/>
      <c r="J282" s="63"/>
      <c r="K282" s="63"/>
      <c r="L282" s="62"/>
      <c r="M282" s="99" t="str">
        <f t="shared" si="73"/>
        <v/>
      </c>
      <c r="N282" s="99" t="str">
        <f t="shared" si="89"/>
        <v/>
      </c>
      <c r="O282" s="65"/>
      <c r="P282" s="65"/>
      <c r="Q282" s="65"/>
      <c r="R282" s="65"/>
      <c r="S282" s="65"/>
      <c r="T282" s="65"/>
      <c r="U282" s="62"/>
      <c r="V282" s="63"/>
      <c r="W282" s="63"/>
      <c r="X282" s="63"/>
      <c r="Y282" s="61"/>
      <c r="Z282" s="61"/>
      <c r="AA282" s="61"/>
      <c r="AB282" s="230"/>
      <c r="AC282" s="230"/>
      <c r="AD282" s="62"/>
      <c r="AE282" s="62"/>
      <c r="AF282" s="301"/>
      <c r="AG282" s="165"/>
      <c r="AH282" s="274"/>
      <c r="AI282" s="226"/>
      <c r="AJ282" s="293" t="str">
        <f t="shared" si="74"/>
        <v/>
      </c>
      <c r="AK282" s="297" t="str">
        <f>IF(C282="","",IF(AND(フラグ管理用!B282=2,O282&gt;0),"error",IF(AND(フラグ管理用!B282=1,SUM(P282:R282)&gt;0),"error","")))</f>
        <v/>
      </c>
      <c r="AL282" s="289" t="str">
        <f t="shared" si="75"/>
        <v/>
      </c>
      <c r="AM282" s="235" t="str">
        <f t="shared" si="76"/>
        <v/>
      </c>
      <c r="AN282" s="211" t="str">
        <f>IF(C282="","",IF(フラグ管理用!AP282=1,"",IF(AND(フラグ管理用!C282=1,フラグ管理用!G282=1),"",IF(AND(フラグ管理用!C282=2,フラグ管理用!D282=1,フラグ管理用!G282=1),"",IF(AND(フラグ管理用!C282=2,フラグ管理用!D282=2),"","error")))))</f>
        <v/>
      </c>
      <c r="AO282" s="240" t="str">
        <f t="shared" si="77"/>
        <v/>
      </c>
      <c r="AP282" s="240" t="str">
        <f t="shared" si="78"/>
        <v/>
      </c>
      <c r="AQ282" s="240" t="str">
        <f>IF(C282="","",IF(AND(フラグ管理用!B282=1,フラグ管理用!I282&gt;0),"",IF(AND(フラグ管理用!B282=2,フラグ管理用!I282&gt;14),"","error")))</f>
        <v/>
      </c>
      <c r="AR282" s="240" t="str">
        <f>IF(C282="","",IF(PRODUCT(フラグ管理用!H282:J282)=0,"error",""))</f>
        <v/>
      </c>
      <c r="AS282" s="240" t="str">
        <f t="shared" si="79"/>
        <v/>
      </c>
      <c r="AT282" s="240" t="str">
        <f>IF(C282="","",IF(AND(フラグ管理用!G282=1,フラグ管理用!K282=1),"",IF(AND(フラグ管理用!G282=2,フラグ管理用!K282&gt;1),"","error")))</f>
        <v/>
      </c>
      <c r="AU282" s="240" t="str">
        <f>IF(C282="","",IF(AND(フラグ管理用!K282=10,ISBLANK(L282)=FALSE),"",IF(AND(フラグ管理用!K282&lt;10,ISBLANK(L282)=TRUE),"","error")))</f>
        <v/>
      </c>
      <c r="AV282" s="211" t="str">
        <f t="shared" si="80"/>
        <v/>
      </c>
      <c r="AW282" s="211" t="str">
        <f t="shared" si="81"/>
        <v/>
      </c>
      <c r="AX282" s="211" t="str">
        <f>IF(C282="","",IF(AND(フラグ管理用!D282=2,フラグ管理用!G282=1),IF(Q282&lt;&gt;0,"error",""),""))</f>
        <v/>
      </c>
      <c r="AY282" s="211" t="str">
        <f>IF(C282="","",IF(フラグ管理用!G282=2,IF(OR(O282&lt;&gt;0,P282&lt;&gt;0,R282&lt;&gt;0),"error",""),""))</f>
        <v/>
      </c>
      <c r="AZ282" s="211" t="str">
        <f t="shared" si="82"/>
        <v/>
      </c>
      <c r="BA282" s="211" t="str">
        <f t="shared" si="83"/>
        <v/>
      </c>
      <c r="BB282" s="211" t="str">
        <f t="shared" si="84"/>
        <v/>
      </c>
      <c r="BC282" s="211" t="str">
        <f>IF(C282="","",IF(フラグ管理用!Y282=2,IF(AND(フラグ管理用!C282=2,フラグ管理用!V282=1),"","error"),""))</f>
        <v/>
      </c>
      <c r="BD282" s="211" t="str">
        <f t="shared" si="85"/>
        <v/>
      </c>
      <c r="BE282" s="211" t="str">
        <f>IF(C282="","",IF(フラグ管理用!Z282=30,"error",IF(AND(フラグ管理用!AI282="事業始期_通常",フラグ管理用!Z282&lt;18),"error",IF(AND(フラグ管理用!AI282="事業始期_補助",フラグ管理用!Z282&lt;15),"error",""))))</f>
        <v/>
      </c>
      <c r="BF282" s="211" t="str">
        <f t="shared" si="86"/>
        <v/>
      </c>
      <c r="BG282" s="211" t="str">
        <f>IF(C282="","",IF(AND(フラグ管理用!AJ282="事業終期_通常",OR(フラグ管理用!AA282&lt;18,フラグ管理用!AA282&gt;29)),"error",IF(AND(フラグ管理用!AJ282="事業終期_R3基金・R4",フラグ管理用!AA282&lt;18),"error","")))</f>
        <v/>
      </c>
      <c r="BH282" s="211" t="str">
        <f>IF(C282="","",IF(VLOOKUP(Z282,―!$X$2:$Y$31,2,FALSE)&lt;=VLOOKUP(AA282,―!$X$2:$Y$31,2,FALSE),"","error"))</f>
        <v/>
      </c>
      <c r="BI282" s="211" t="str">
        <f t="shared" si="87"/>
        <v/>
      </c>
      <c r="BJ282" s="211" t="str">
        <f t="shared" si="90"/>
        <v/>
      </c>
      <c r="BK282" s="211" t="str">
        <f t="shared" si="88"/>
        <v/>
      </c>
      <c r="BL282" s="211" t="str">
        <f>IF(C282="","",IF(AND(フラグ管理用!AK282="予算区分_地単_通常",フラグ管理用!AF282&gt;4),"error",IF(AND(フラグ管理用!AK282="予算区分_地単_協力金等",フラグ管理用!AF282&gt;9),"error",IF(AND(フラグ管理用!AK282="予算区分_補助",フラグ管理用!AF282&lt;9),"error",""))))</f>
        <v/>
      </c>
      <c r="BM282" s="241" t="str">
        <f>フラグ管理用!AO282</f>
        <v/>
      </c>
    </row>
    <row r="283" spans="1:65" x14ac:dyDescent="0.15">
      <c r="A283" s="84">
        <v>262</v>
      </c>
      <c r="B283" s="285"/>
      <c r="C283" s="61"/>
      <c r="D283" s="61"/>
      <c r="E283" s="62"/>
      <c r="F283" s="146" t="str">
        <f>IF(C283="補",VLOOKUP(E283,'事業名一覧 '!$A$3:$C$55,3,FALSE),"")</f>
        <v/>
      </c>
      <c r="G283" s="63"/>
      <c r="H283" s="154"/>
      <c r="I283" s="63"/>
      <c r="J283" s="63"/>
      <c r="K283" s="63"/>
      <c r="L283" s="62"/>
      <c r="M283" s="99" t="str">
        <f t="shared" si="73"/>
        <v/>
      </c>
      <c r="N283" s="99" t="str">
        <f t="shared" si="89"/>
        <v/>
      </c>
      <c r="O283" s="65"/>
      <c r="P283" s="65"/>
      <c r="Q283" s="65"/>
      <c r="R283" s="65"/>
      <c r="S283" s="65"/>
      <c r="T283" s="65"/>
      <c r="U283" s="62"/>
      <c r="V283" s="63"/>
      <c r="W283" s="63"/>
      <c r="X283" s="63"/>
      <c r="Y283" s="61"/>
      <c r="Z283" s="61"/>
      <c r="AA283" s="61"/>
      <c r="AB283" s="230"/>
      <c r="AC283" s="230"/>
      <c r="AD283" s="62"/>
      <c r="AE283" s="62"/>
      <c r="AF283" s="301"/>
      <c r="AG283" s="165"/>
      <c r="AH283" s="274"/>
      <c r="AI283" s="226"/>
      <c r="AJ283" s="293" t="str">
        <f t="shared" si="74"/>
        <v/>
      </c>
      <c r="AK283" s="297" t="str">
        <f>IF(C283="","",IF(AND(フラグ管理用!B283=2,O283&gt;0),"error",IF(AND(フラグ管理用!B283=1,SUM(P283:R283)&gt;0),"error","")))</f>
        <v/>
      </c>
      <c r="AL283" s="289" t="str">
        <f t="shared" si="75"/>
        <v/>
      </c>
      <c r="AM283" s="235" t="str">
        <f t="shared" si="76"/>
        <v/>
      </c>
      <c r="AN283" s="211" t="str">
        <f>IF(C283="","",IF(フラグ管理用!AP283=1,"",IF(AND(フラグ管理用!C283=1,フラグ管理用!G283=1),"",IF(AND(フラグ管理用!C283=2,フラグ管理用!D283=1,フラグ管理用!G283=1),"",IF(AND(フラグ管理用!C283=2,フラグ管理用!D283=2),"","error")))))</f>
        <v/>
      </c>
      <c r="AO283" s="240" t="str">
        <f t="shared" si="77"/>
        <v/>
      </c>
      <c r="AP283" s="240" t="str">
        <f t="shared" si="78"/>
        <v/>
      </c>
      <c r="AQ283" s="240" t="str">
        <f>IF(C283="","",IF(AND(フラグ管理用!B283=1,フラグ管理用!I283&gt;0),"",IF(AND(フラグ管理用!B283=2,フラグ管理用!I283&gt;14),"","error")))</f>
        <v/>
      </c>
      <c r="AR283" s="240" t="str">
        <f>IF(C283="","",IF(PRODUCT(フラグ管理用!H283:J283)=0,"error",""))</f>
        <v/>
      </c>
      <c r="AS283" s="240" t="str">
        <f t="shared" si="79"/>
        <v/>
      </c>
      <c r="AT283" s="240" t="str">
        <f>IF(C283="","",IF(AND(フラグ管理用!G283=1,フラグ管理用!K283=1),"",IF(AND(フラグ管理用!G283=2,フラグ管理用!K283&gt;1),"","error")))</f>
        <v/>
      </c>
      <c r="AU283" s="240" t="str">
        <f>IF(C283="","",IF(AND(フラグ管理用!K283=10,ISBLANK(L283)=FALSE),"",IF(AND(フラグ管理用!K283&lt;10,ISBLANK(L283)=TRUE),"","error")))</f>
        <v/>
      </c>
      <c r="AV283" s="211" t="str">
        <f t="shared" si="80"/>
        <v/>
      </c>
      <c r="AW283" s="211" t="str">
        <f t="shared" si="81"/>
        <v/>
      </c>
      <c r="AX283" s="211" t="str">
        <f>IF(C283="","",IF(AND(フラグ管理用!D283=2,フラグ管理用!G283=1),IF(Q283&lt;&gt;0,"error",""),""))</f>
        <v/>
      </c>
      <c r="AY283" s="211" t="str">
        <f>IF(C283="","",IF(フラグ管理用!G283=2,IF(OR(O283&lt;&gt;0,P283&lt;&gt;0,R283&lt;&gt;0),"error",""),""))</f>
        <v/>
      </c>
      <c r="AZ283" s="211" t="str">
        <f t="shared" si="82"/>
        <v/>
      </c>
      <c r="BA283" s="211" t="str">
        <f t="shared" si="83"/>
        <v/>
      </c>
      <c r="BB283" s="211" t="str">
        <f t="shared" si="84"/>
        <v/>
      </c>
      <c r="BC283" s="211" t="str">
        <f>IF(C283="","",IF(フラグ管理用!Y283=2,IF(AND(フラグ管理用!C283=2,フラグ管理用!V283=1),"","error"),""))</f>
        <v/>
      </c>
      <c r="BD283" s="211" t="str">
        <f t="shared" si="85"/>
        <v/>
      </c>
      <c r="BE283" s="211" t="str">
        <f>IF(C283="","",IF(フラグ管理用!Z283=30,"error",IF(AND(フラグ管理用!AI283="事業始期_通常",フラグ管理用!Z283&lt;18),"error",IF(AND(フラグ管理用!AI283="事業始期_補助",フラグ管理用!Z283&lt;15),"error",""))))</f>
        <v/>
      </c>
      <c r="BF283" s="211" t="str">
        <f t="shared" si="86"/>
        <v/>
      </c>
      <c r="BG283" s="211" t="str">
        <f>IF(C283="","",IF(AND(フラグ管理用!AJ283="事業終期_通常",OR(フラグ管理用!AA283&lt;18,フラグ管理用!AA283&gt;29)),"error",IF(AND(フラグ管理用!AJ283="事業終期_R3基金・R4",フラグ管理用!AA283&lt;18),"error","")))</f>
        <v/>
      </c>
      <c r="BH283" s="211" t="str">
        <f>IF(C283="","",IF(VLOOKUP(Z283,―!$X$2:$Y$31,2,FALSE)&lt;=VLOOKUP(AA283,―!$X$2:$Y$31,2,FALSE),"","error"))</f>
        <v/>
      </c>
      <c r="BI283" s="211" t="str">
        <f t="shared" si="87"/>
        <v/>
      </c>
      <c r="BJ283" s="211" t="str">
        <f t="shared" si="90"/>
        <v/>
      </c>
      <c r="BK283" s="211" t="str">
        <f t="shared" si="88"/>
        <v/>
      </c>
      <c r="BL283" s="211" t="str">
        <f>IF(C283="","",IF(AND(フラグ管理用!AK283="予算区分_地単_通常",フラグ管理用!AF283&gt;4),"error",IF(AND(フラグ管理用!AK283="予算区分_地単_協力金等",フラグ管理用!AF283&gt;9),"error",IF(AND(フラグ管理用!AK283="予算区分_補助",フラグ管理用!AF283&lt;9),"error",""))))</f>
        <v/>
      </c>
      <c r="BM283" s="241" t="str">
        <f>フラグ管理用!AO283</f>
        <v/>
      </c>
    </row>
    <row r="284" spans="1:65" x14ac:dyDescent="0.15">
      <c r="A284" s="84">
        <v>263</v>
      </c>
      <c r="B284" s="285"/>
      <c r="C284" s="61"/>
      <c r="D284" s="61"/>
      <c r="E284" s="62"/>
      <c r="F284" s="146" t="str">
        <f>IF(C284="補",VLOOKUP(E284,'事業名一覧 '!$A$3:$C$55,3,FALSE),"")</f>
        <v/>
      </c>
      <c r="G284" s="63"/>
      <c r="H284" s="154"/>
      <c r="I284" s="63"/>
      <c r="J284" s="63"/>
      <c r="K284" s="63"/>
      <c r="L284" s="62"/>
      <c r="M284" s="99" t="str">
        <f t="shared" si="73"/>
        <v/>
      </c>
      <c r="N284" s="99" t="str">
        <f t="shared" si="89"/>
        <v/>
      </c>
      <c r="O284" s="65"/>
      <c r="P284" s="65"/>
      <c r="Q284" s="65"/>
      <c r="R284" s="65"/>
      <c r="S284" s="65"/>
      <c r="T284" s="65"/>
      <c r="U284" s="62"/>
      <c r="V284" s="63"/>
      <c r="W284" s="63"/>
      <c r="X284" s="63"/>
      <c r="Y284" s="61"/>
      <c r="Z284" s="61"/>
      <c r="AA284" s="61"/>
      <c r="AB284" s="230"/>
      <c r="AC284" s="230"/>
      <c r="AD284" s="62"/>
      <c r="AE284" s="62"/>
      <c r="AF284" s="301"/>
      <c r="AG284" s="165"/>
      <c r="AH284" s="274"/>
      <c r="AI284" s="226"/>
      <c r="AJ284" s="293" t="str">
        <f t="shared" si="74"/>
        <v/>
      </c>
      <c r="AK284" s="297" t="str">
        <f>IF(C284="","",IF(AND(フラグ管理用!B284=2,O284&gt;0),"error",IF(AND(フラグ管理用!B284=1,SUM(P284:R284)&gt;0),"error","")))</f>
        <v/>
      </c>
      <c r="AL284" s="289" t="str">
        <f t="shared" si="75"/>
        <v/>
      </c>
      <c r="AM284" s="235" t="str">
        <f t="shared" si="76"/>
        <v/>
      </c>
      <c r="AN284" s="211" t="str">
        <f>IF(C284="","",IF(フラグ管理用!AP284=1,"",IF(AND(フラグ管理用!C284=1,フラグ管理用!G284=1),"",IF(AND(フラグ管理用!C284=2,フラグ管理用!D284=1,フラグ管理用!G284=1),"",IF(AND(フラグ管理用!C284=2,フラグ管理用!D284=2),"","error")))))</f>
        <v/>
      </c>
      <c r="AO284" s="240" t="str">
        <f t="shared" si="77"/>
        <v/>
      </c>
      <c r="AP284" s="240" t="str">
        <f t="shared" si="78"/>
        <v/>
      </c>
      <c r="AQ284" s="240" t="str">
        <f>IF(C284="","",IF(AND(フラグ管理用!B284=1,フラグ管理用!I284&gt;0),"",IF(AND(フラグ管理用!B284=2,フラグ管理用!I284&gt;14),"","error")))</f>
        <v/>
      </c>
      <c r="AR284" s="240" t="str">
        <f>IF(C284="","",IF(PRODUCT(フラグ管理用!H284:J284)=0,"error",""))</f>
        <v/>
      </c>
      <c r="AS284" s="240" t="str">
        <f t="shared" si="79"/>
        <v/>
      </c>
      <c r="AT284" s="240" t="str">
        <f>IF(C284="","",IF(AND(フラグ管理用!G284=1,フラグ管理用!K284=1),"",IF(AND(フラグ管理用!G284=2,フラグ管理用!K284&gt;1),"","error")))</f>
        <v/>
      </c>
      <c r="AU284" s="240" t="str">
        <f>IF(C284="","",IF(AND(フラグ管理用!K284=10,ISBLANK(L284)=FALSE),"",IF(AND(フラグ管理用!K284&lt;10,ISBLANK(L284)=TRUE),"","error")))</f>
        <v/>
      </c>
      <c r="AV284" s="211" t="str">
        <f t="shared" si="80"/>
        <v/>
      </c>
      <c r="AW284" s="211" t="str">
        <f t="shared" si="81"/>
        <v/>
      </c>
      <c r="AX284" s="211" t="str">
        <f>IF(C284="","",IF(AND(フラグ管理用!D284=2,フラグ管理用!G284=1),IF(Q284&lt;&gt;0,"error",""),""))</f>
        <v/>
      </c>
      <c r="AY284" s="211" t="str">
        <f>IF(C284="","",IF(フラグ管理用!G284=2,IF(OR(O284&lt;&gt;0,P284&lt;&gt;0,R284&lt;&gt;0),"error",""),""))</f>
        <v/>
      </c>
      <c r="AZ284" s="211" t="str">
        <f t="shared" si="82"/>
        <v/>
      </c>
      <c r="BA284" s="211" t="str">
        <f t="shared" si="83"/>
        <v/>
      </c>
      <c r="BB284" s="211" t="str">
        <f t="shared" si="84"/>
        <v/>
      </c>
      <c r="BC284" s="211" t="str">
        <f>IF(C284="","",IF(フラグ管理用!Y284=2,IF(AND(フラグ管理用!C284=2,フラグ管理用!V284=1),"","error"),""))</f>
        <v/>
      </c>
      <c r="BD284" s="211" t="str">
        <f t="shared" si="85"/>
        <v/>
      </c>
      <c r="BE284" s="211" t="str">
        <f>IF(C284="","",IF(フラグ管理用!Z284=30,"error",IF(AND(フラグ管理用!AI284="事業始期_通常",フラグ管理用!Z284&lt;18),"error",IF(AND(フラグ管理用!AI284="事業始期_補助",フラグ管理用!Z284&lt;15),"error",""))))</f>
        <v/>
      </c>
      <c r="BF284" s="211" t="str">
        <f t="shared" si="86"/>
        <v/>
      </c>
      <c r="BG284" s="211" t="str">
        <f>IF(C284="","",IF(AND(フラグ管理用!AJ284="事業終期_通常",OR(フラグ管理用!AA284&lt;18,フラグ管理用!AA284&gt;29)),"error",IF(AND(フラグ管理用!AJ284="事業終期_R3基金・R4",フラグ管理用!AA284&lt;18),"error","")))</f>
        <v/>
      </c>
      <c r="BH284" s="211" t="str">
        <f>IF(C284="","",IF(VLOOKUP(Z284,―!$X$2:$Y$31,2,FALSE)&lt;=VLOOKUP(AA284,―!$X$2:$Y$31,2,FALSE),"","error"))</f>
        <v/>
      </c>
      <c r="BI284" s="211" t="str">
        <f t="shared" si="87"/>
        <v/>
      </c>
      <c r="BJ284" s="211" t="str">
        <f t="shared" si="90"/>
        <v/>
      </c>
      <c r="BK284" s="211" t="str">
        <f t="shared" si="88"/>
        <v/>
      </c>
      <c r="BL284" s="211" t="str">
        <f>IF(C284="","",IF(AND(フラグ管理用!AK284="予算区分_地単_通常",フラグ管理用!AF284&gt;4),"error",IF(AND(フラグ管理用!AK284="予算区分_地単_協力金等",フラグ管理用!AF284&gt;9),"error",IF(AND(フラグ管理用!AK284="予算区分_補助",フラグ管理用!AF284&lt;9),"error",""))))</f>
        <v/>
      </c>
      <c r="BM284" s="241" t="str">
        <f>フラグ管理用!AO284</f>
        <v/>
      </c>
    </row>
    <row r="285" spans="1:65" x14ac:dyDescent="0.15">
      <c r="A285" s="84">
        <v>264</v>
      </c>
      <c r="B285" s="285"/>
      <c r="C285" s="61"/>
      <c r="D285" s="61"/>
      <c r="E285" s="62"/>
      <c r="F285" s="146" t="str">
        <f>IF(C285="補",VLOOKUP(E285,'事業名一覧 '!$A$3:$C$55,3,FALSE),"")</f>
        <v/>
      </c>
      <c r="G285" s="63"/>
      <c r="H285" s="154"/>
      <c r="I285" s="63"/>
      <c r="J285" s="63"/>
      <c r="K285" s="63"/>
      <c r="L285" s="62"/>
      <c r="M285" s="99" t="str">
        <f t="shared" si="73"/>
        <v/>
      </c>
      <c r="N285" s="99" t="str">
        <f t="shared" si="89"/>
        <v/>
      </c>
      <c r="O285" s="65"/>
      <c r="P285" s="65"/>
      <c r="Q285" s="65"/>
      <c r="R285" s="65"/>
      <c r="S285" s="65"/>
      <c r="T285" s="65"/>
      <c r="U285" s="62"/>
      <c r="V285" s="63"/>
      <c r="W285" s="63"/>
      <c r="X285" s="63"/>
      <c r="Y285" s="61"/>
      <c r="Z285" s="61"/>
      <c r="AA285" s="61"/>
      <c r="AB285" s="230"/>
      <c r="AC285" s="230"/>
      <c r="AD285" s="62"/>
      <c r="AE285" s="62"/>
      <c r="AF285" s="301"/>
      <c r="AG285" s="165"/>
      <c r="AH285" s="274"/>
      <c r="AI285" s="226"/>
      <c r="AJ285" s="293" t="str">
        <f t="shared" si="74"/>
        <v/>
      </c>
      <c r="AK285" s="297" t="str">
        <f>IF(C285="","",IF(AND(フラグ管理用!B285=2,O285&gt;0),"error",IF(AND(フラグ管理用!B285=1,SUM(P285:R285)&gt;0),"error","")))</f>
        <v/>
      </c>
      <c r="AL285" s="289" t="str">
        <f t="shared" si="75"/>
        <v/>
      </c>
      <c r="AM285" s="235" t="str">
        <f t="shared" si="76"/>
        <v/>
      </c>
      <c r="AN285" s="211" t="str">
        <f>IF(C285="","",IF(フラグ管理用!AP285=1,"",IF(AND(フラグ管理用!C285=1,フラグ管理用!G285=1),"",IF(AND(フラグ管理用!C285=2,フラグ管理用!D285=1,フラグ管理用!G285=1),"",IF(AND(フラグ管理用!C285=2,フラグ管理用!D285=2),"","error")))))</f>
        <v/>
      </c>
      <c r="AO285" s="240" t="str">
        <f t="shared" si="77"/>
        <v/>
      </c>
      <c r="AP285" s="240" t="str">
        <f t="shared" si="78"/>
        <v/>
      </c>
      <c r="AQ285" s="240" t="str">
        <f>IF(C285="","",IF(AND(フラグ管理用!B285=1,フラグ管理用!I285&gt;0),"",IF(AND(フラグ管理用!B285=2,フラグ管理用!I285&gt;14),"","error")))</f>
        <v/>
      </c>
      <c r="AR285" s="240" t="str">
        <f>IF(C285="","",IF(PRODUCT(フラグ管理用!H285:J285)=0,"error",""))</f>
        <v/>
      </c>
      <c r="AS285" s="240" t="str">
        <f t="shared" si="79"/>
        <v/>
      </c>
      <c r="AT285" s="240" t="str">
        <f>IF(C285="","",IF(AND(フラグ管理用!G285=1,フラグ管理用!K285=1),"",IF(AND(フラグ管理用!G285=2,フラグ管理用!K285&gt;1),"","error")))</f>
        <v/>
      </c>
      <c r="AU285" s="240" t="str">
        <f>IF(C285="","",IF(AND(フラグ管理用!K285=10,ISBLANK(L285)=FALSE),"",IF(AND(フラグ管理用!K285&lt;10,ISBLANK(L285)=TRUE),"","error")))</f>
        <v/>
      </c>
      <c r="AV285" s="211" t="str">
        <f t="shared" si="80"/>
        <v/>
      </c>
      <c r="AW285" s="211" t="str">
        <f t="shared" si="81"/>
        <v/>
      </c>
      <c r="AX285" s="211" t="str">
        <f>IF(C285="","",IF(AND(フラグ管理用!D285=2,フラグ管理用!G285=1),IF(Q285&lt;&gt;0,"error",""),""))</f>
        <v/>
      </c>
      <c r="AY285" s="211" t="str">
        <f>IF(C285="","",IF(フラグ管理用!G285=2,IF(OR(O285&lt;&gt;0,P285&lt;&gt;0,R285&lt;&gt;0),"error",""),""))</f>
        <v/>
      </c>
      <c r="AZ285" s="211" t="str">
        <f t="shared" si="82"/>
        <v/>
      </c>
      <c r="BA285" s="211" t="str">
        <f t="shared" si="83"/>
        <v/>
      </c>
      <c r="BB285" s="211" t="str">
        <f t="shared" si="84"/>
        <v/>
      </c>
      <c r="BC285" s="211" t="str">
        <f>IF(C285="","",IF(フラグ管理用!Y285=2,IF(AND(フラグ管理用!C285=2,フラグ管理用!V285=1),"","error"),""))</f>
        <v/>
      </c>
      <c r="BD285" s="211" t="str">
        <f t="shared" si="85"/>
        <v/>
      </c>
      <c r="BE285" s="211" t="str">
        <f>IF(C285="","",IF(フラグ管理用!Z285=30,"error",IF(AND(フラグ管理用!AI285="事業始期_通常",フラグ管理用!Z285&lt;18),"error",IF(AND(フラグ管理用!AI285="事業始期_補助",フラグ管理用!Z285&lt;15),"error",""))))</f>
        <v/>
      </c>
      <c r="BF285" s="211" t="str">
        <f t="shared" si="86"/>
        <v/>
      </c>
      <c r="BG285" s="211" t="str">
        <f>IF(C285="","",IF(AND(フラグ管理用!AJ285="事業終期_通常",OR(フラグ管理用!AA285&lt;18,フラグ管理用!AA285&gt;29)),"error",IF(AND(フラグ管理用!AJ285="事業終期_R3基金・R4",フラグ管理用!AA285&lt;18),"error","")))</f>
        <v/>
      </c>
      <c r="BH285" s="211" t="str">
        <f>IF(C285="","",IF(VLOOKUP(Z285,―!$X$2:$Y$31,2,FALSE)&lt;=VLOOKUP(AA285,―!$X$2:$Y$31,2,FALSE),"","error"))</f>
        <v/>
      </c>
      <c r="BI285" s="211" t="str">
        <f t="shared" si="87"/>
        <v/>
      </c>
      <c r="BJ285" s="211" t="str">
        <f t="shared" si="90"/>
        <v/>
      </c>
      <c r="BK285" s="211" t="str">
        <f t="shared" si="88"/>
        <v/>
      </c>
      <c r="BL285" s="211" t="str">
        <f>IF(C285="","",IF(AND(フラグ管理用!AK285="予算区分_地単_通常",フラグ管理用!AF285&gt;4),"error",IF(AND(フラグ管理用!AK285="予算区分_地単_協力金等",フラグ管理用!AF285&gt;9),"error",IF(AND(フラグ管理用!AK285="予算区分_補助",フラグ管理用!AF285&lt;9),"error",""))))</f>
        <v/>
      </c>
      <c r="BM285" s="241" t="str">
        <f>フラグ管理用!AO285</f>
        <v/>
      </c>
    </row>
    <row r="286" spans="1:65" x14ac:dyDescent="0.15">
      <c r="A286" s="84">
        <v>265</v>
      </c>
      <c r="B286" s="285"/>
      <c r="C286" s="61"/>
      <c r="D286" s="61"/>
      <c r="E286" s="62"/>
      <c r="F286" s="146" t="str">
        <f>IF(C286="補",VLOOKUP(E286,'事業名一覧 '!$A$3:$C$55,3,FALSE),"")</f>
        <v/>
      </c>
      <c r="G286" s="63"/>
      <c r="H286" s="154"/>
      <c r="I286" s="63"/>
      <c r="J286" s="63"/>
      <c r="K286" s="63"/>
      <c r="L286" s="62"/>
      <c r="M286" s="99" t="str">
        <f t="shared" si="73"/>
        <v/>
      </c>
      <c r="N286" s="99" t="str">
        <f t="shared" si="89"/>
        <v/>
      </c>
      <c r="O286" s="65"/>
      <c r="P286" s="65"/>
      <c r="Q286" s="65"/>
      <c r="R286" s="65"/>
      <c r="S286" s="65"/>
      <c r="T286" s="65"/>
      <c r="U286" s="62"/>
      <c r="V286" s="63"/>
      <c r="W286" s="63"/>
      <c r="X286" s="63"/>
      <c r="Y286" s="61"/>
      <c r="Z286" s="61"/>
      <c r="AA286" s="61"/>
      <c r="AB286" s="230"/>
      <c r="AC286" s="230"/>
      <c r="AD286" s="62"/>
      <c r="AE286" s="62"/>
      <c r="AF286" s="301"/>
      <c r="AG286" s="165"/>
      <c r="AH286" s="274"/>
      <c r="AI286" s="226"/>
      <c r="AJ286" s="293" t="str">
        <f t="shared" si="74"/>
        <v/>
      </c>
      <c r="AK286" s="297" t="str">
        <f>IF(C286="","",IF(AND(フラグ管理用!B286=2,O286&gt;0),"error",IF(AND(フラグ管理用!B286=1,SUM(P286:R286)&gt;0),"error","")))</f>
        <v/>
      </c>
      <c r="AL286" s="289" t="str">
        <f t="shared" si="75"/>
        <v/>
      </c>
      <c r="AM286" s="235" t="str">
        <f t="shared" si="76"/>
        <v/>
      </c>
      <c r="AN286" s="211" t="str">
        <f>IF(C286="","",IF(フラグ管理用!AP286=1,"",IF(AND(フラグ管理用!C286=1,フラグ管理用!G286=1),"",IF(AND(フラグ管理用!C286=2,フラグ管理用!D286=1,フラグ管理用!G286=1),"",IF(AND(フラグ管理用!C286=2,フラグ管理用!D286=2),"","error")))))</f>
        <v/>
      </c>
      <c r="AO286" s="240" t="str">
        <f t="shared" si="77"/>
        <v/>
      </c>
      <c r="AP286" s="240" t="str">
        <f t="shared" si="78"/>
        <v/>
      </c>
      <c r="AQ286" s="240" t="str">
        <f>IF(C286="","",IF(AND(フラグ管理用!B286=1,フラグ管理用!I286&gt;0),"",IF(AND(フラグ管理用!B286=2,フラグ管理用!I286&gt;14),"","error")))</f>
        <v/>
      </c>
      <c r="AR286" s="240" t="str">
        <f>IF(C286="","",IF(PRODUCT(フラグ管理用!H286:J286)=0,"error",""))</f>
        <v/>
      </c>
      <c r="AS286" s="240" t="str">
        <f t="shared" si="79"/>
        <v/>
      </c>
      <c r="AT286" s="240" t="str">
        <f>IF(C286="","",IF(AND(フラグ管理用!G286=1,フラグ管理用!K286=1),"",IF(AND(フラグ管理用!G286=2,フラグ管理用!K286&gt;1),"","error")))</f>
        <v/>
      </c>
      <c r="AU286" s="240" t="str">
        <f>IF(C286="","",IF(AND(フラグ管理用!K286=10,ISBLANK(L286)=FALSE),"",IF(AND(フラグ管理用!K286&lt;10,ISBLANK(L286)=TRUE),"","error")))</f>
        <v/>
      </c>
      <c r="AV286" s="211" t="str">
        <f t="shared" si="80"/>
        <v/>
      </c>
      <c r="AW286" s="211" t="str">
        <f t="shared" si="81"/>
        <v/>
      </c>
      <c r="AX286" s="211" t="str">
        <f>IF(C286="","",IF(AND(フラグ管理用!D286=2,フラグ管理用!G286=1),IF(Q286&lt;&gt;0,"error",""),""))</f>
        <v/>
      </c>
      <c r="AY286" s="211" t="str">
        <f>IF(C286="","",IF(フラグ管理用!G286=2,IF(OR(O286&lt;&gt;0,P286&lt;&gt;0,R286&lt;&gt;0),"error",""),""))</f>
        <v/>
      </c>
      <c r="AZ286" s="211" t="str">
        <f t="shared" si="82"/>
        <v/>
      </c>
      <c r="BA286" s="211" t="str">
        <f t="shared" si="83"/>
        <v/>
      </c>
      <c r="BB286" s="211" t="str">
        <f t="shared" si="84"/>
        <v/>
      </c>
      <c r="BC286" s="211" t="str">
        <f>IF(C286="","",IF(フラグ管理用!Y286=2,IF(AND(フラグ管理用!C286=2,フラグ管理用!V286=1),"","error"),""))</f>
        <v/>
      </c>
      <c r="BD286" s="211" t="str">
        <f t="shared" si="85"/>
        <v/>
      </c>
      <c r="BE286" s="211" t="str">
        <f>IF(C286="","",IF(フラグ管理用!Z286=30,"error",IF(AND(フラグ管理用!AI286="事業始期_通常",フラグ管理用!Z286&lt;18),"error",IF(AND(フラグ管理用!AI286="事業始期_補助",フラグ管理用!Z286&lt;15),"error",""))))</f>
        <v/>
      </c>
      <c r="BF286" s="211" t="str">
        <f t="shared" si="86"/>
        <v/>
      </c>
      <c r="BG286" s="211" t="str">
        <f>IF(C286="","",IF(AND(フラグ管理用!AJ286="事業終期_通常",OR(フラグ管理用!AA286&lt;18,フラグ管理用!AA286&gt;29)),"error",IF(AND(フラグ管理用!AJ286="事業終期_R3基金・R4",フラグ管理用!AA286&lt;18),"error","")))</f>
        <v/>
      </c>
      <c r="BH286" s="211" t="str">
        <f>IF(C286="","",IF(VLOOKUP(Z286,―!$X$2:$Y$31,2,FALSE)&lt;=VLOOKUP(AA286,―!$X$2:$Y$31,2,FALSE),"","error"))</f>
        <v/>
      </c>
      <c r="BI286" s="211" t="str">
        <f t="shared" si="87"/>
        <v/>
      </c>
      <c r="BJ286" s="211" t="str">
        <f t="shared" si="90"/>
        <v/>
      </c>
      <c r="BK286" s="211" t="str">
        <f t="shared" si="88"/>
        <v/>
      </c>
      <c r="BL286" s="211" t="str">
        <f>IF(C286="","",IF(AND(フラグ管理用!AK286="予算区分_地単_通常",フラグ管理用!AF286&gt;4),"error",IF(AND(フラグ管理用!AK286="予算区分_地単_協力金等",フラグ管理用!AF286&gt;9),"error",IF(AND(フラグ管理用!AK286="予算区分_補助",フラグ管理用!AF286&lt;9),"error",""))))</f>
        <v/>
      </c>
      <c r="BM286" s="241" t="str">
        <f>フラグ管理用!AO286</f>
        <v/>
      </c>
    </row>
    <row r="287" spans="1:65" x14ac:dyDescent="0.15">
      <c r="A287" s="84">
        <v>266</v>
      </c>
      <c r="B287" s="285"/>
      <c r="C287" s="61"/>
      <c r="D287" s="61"/>
      <c r="E287" s="62"/>
      <c r="F287" s="146" t="str">
        <f>IF(C287="補",VLOOKUP(E287,'事業名一覧 '!$A$3:$C$55,3,FALSE),"")</f>
        <v/>
      </c>
      <c r="G287" s="63"/>
      <c r="H287" s="154"/>
      <c r="I287" s="63"/>
      <c r="J287" s="63"/>
      <c r="K287" s="63"/>
      <c r="L287" s="62"/>
      <c r="M287" s="99" t="str">
        <f t="shared" si="73"/>
        <v/>
      </c>
      <c r="N287" s="99" t="str">
        <f t="shared" si="89"/>
        <v/>
      </c>
      <c r="O287" s="65"/>
      <c r="P287" s="65"/>
      <c r="Q287" s="65"/>
      <c r="R287" s="65"/>
      <c r="S287" s="65"/>
      <c r="T287" s="65"/>
      <c r="U287" s="62"/>
      <c r="V287" s="63"/>
      <c r="W287" s="63"/>
      <c r="X287" s="63"/>
      <c r="Y287" s="61"/>
      <c r="Z287" s="61"/>
      <c r="AA287" s="61"/>
      <c r="AB287" s="230"/>
      <c r="AC287" s="230"/>
      <c r="AD287" s="62"/>
      <c r="AE287" s="62"/>
      <c r="AF287" s="301"/>
      <c r="AG287" s="165"/>
      <c r="AH287" s="274"/>
      <c r="AI287" s="226"/>
      <c r="AJ287" s="293" t="str">
        <f t="shared" si="74"/>
        <v/>
      </c>
      <c r="AK287" s="297" t="str">
        <f>IF(C287="","",IF(AND(フラグ管理用!B287=2,O287&gt;0),"error",IF(AND(フラグ管理用!B287=1,SUM(P287:R287)&gt;0),"error","")))</f>
        <v/>
      </c>
      <c r="AL287" s="289" t="str">
        <f t="shared" si="75"/>
        <v/>
      </c>
      <c r="AM287" s="235" t="str">
        <f t="shared" si="76"/>
        <v/>
      </c>
      <c r="AN287" s="211" t="str">
        <f>IF(C287="","",IF(フラグ管理用!AP287=1,"",IF(AND(フラグ管理用!C287=1,フラグ管理用!G287=1),"",IF(AND(フラグ管理用!C287=2,フラグ管理用!D287=1,フラグ管理用!G287=1),"",IF(AND(フラグ管理用!C287=2,フラグ管理用!D287=2),"","error")))))</f>
        <v/>
      </c>
      <c r="AO287" s="240" t="str">
        <f t="shared" si="77"/>
        <v/>
      </c>
      <c r="AP287" s="240" t="str">
        <f t="shared" si="78"/>
        <v/>
      </c>
      <c r="AQ287" s="240" t="str">
        <f>IF(C287="","",IF(AND(フラグ管理用!B287=1,フラグ管理用!I287&gt;0),"",IF(AND(フラグ管理用!B287=2,フラグ管理用!I287&gt;14),"","error")))</f>
        <v/>
      </c>
      <c r="AR287" s="240" t="str">
        <f>IF(C287="","",IF(PRODUCT(フラグ管理用!H287:J287)=0,"error",""))</f>
        <v/>
      </c>
      <c r="AS287" s="240" t="str">
        <f t="shared" si="79"/>
        <v/>
      </c>
      <c r="AT287" s="240" t="str">
        <f>IF(C287="","",IF(AND(フラグ管理用!G287=1,フラグ管理用!K287=1),"",IF(AND(フラグ管理用!G287=2,フラグ管理用!K287&gt;1),"","error")))</f>
        <v/>
      </c>
      <c r="AU287" s="240" t="str">
        <f>IF(C287="","",IF(AND(フラグ管理用!K287=10,ISBLANK(L287)=FALSE),"",IF(AND(フラグ管理用!K287&lt;10,ISBLANK(L287)=TRUE),"","error")))</f>
        <v/>
      </c>
      <c r="AV287" s="211" t="str">
        <f t="shared" si="80"/>
        <v/>
      </c>
      <c r="AW287" s="211" t="str">
        <f t="shared" si="81"/>
        <v/>
      </c>
      <c r="AX287" s="211" t="str">
        <f>IF(C287="","",IF(AND(フラグ管理用!D287=2,フラグ管理用!G287=1),IF(Q287&lt;&gt;0,"error",""),""))</f>
        <v/>
      </c>
      <c r="AY287" s="211" t="str">
        <f>IF(C287="","",IF(フラグ管理用!G287=2,IF(OR(O287&lt;&gt;0,P287&lt;&gt;0,R287&lt;&gt;0),"error",""),""))</f>
        <v/>
      </c>
      <c r="AZ287" s="211" t="str">
        <f t="shared" si="82"/>
        <v/>
      </c>
      <c r="BA287" s="211" t="str">
        <f t="shared" si="83"/>
        <v/>
      </c>
      <c r="BB287" s="211" t="str">
        <f t="shared" si="84"/>
        <v/>
      </c>
      <c r="BC287" s="211" t="str">
        <f>IF(C287="","",IF(フラグ管理用!Y287=2,IF(AND(フラグ管理用!C287=2,フラグ管理用!V287=1),"","error"),""))</f>
        <v/>
      </c>
      <c r="BD287" s="211" t="str">
        <f t="shared" si="85"/>
        <v/>
      </c>
      <c r="BE287" s="211" t="str">
        <f>IF(C287="","",IF(フラグ管理用!Z287=30,"error",IF(AND(フラグ管理用!AI287="事業始期_通常",フラグ管理用!Z287&lt;18),"error",IF(AND(フラグ管理用!AI287="事業始期_補助",フラグ管理用!Z287&lt;15),"error",""))))</f>
        <v/>
      </c>
      <c r="BF287" s="211" t="str">
        <f t="shared" si="86"/>
        <v/>
      </c>
      <c r="BG287" s="211" t="str">
        <f>IF(C287="","",IF(AND(フラグ管理用!AJ287="事業終期_通常",OR(フラグ管理用!AA287&lt;18,フラグ管理用!AA287&gt;29)),"error",IF(AND(フラグ管理用!AJ287="事業終期_R3基金・R4",フラグ管理用!AA287&lt;18),"error","")))</f>
        <v/>
      </c>
      <c r="BH287" s="211" t="str">
        <f>IF(C287="","",IF(VLOOKUP(Z287,―!$X$2:$Y$31,2,FALSE)&lt;=VLOOKUP(AA287,―!$X$2:$Y$31,2,FALSE),"","error"))</f>
        <v/>
      </c>
      <c r="BI287" s="211" t="str">
        <f t="shared" si="87"/>
        <v/>
      </c>
      <c r="BJ287" s="211" t="str">
        <f t="shared" si="90"/>
        <v/>
      </c>
      <c r="BK287" s="211" t="str">
        <f t="shared" si="88"/>
        <v/>
      </c>
      <c r="BL287" s="211" t="str">
        <f>IF(C287="","",IF(AND(フラグ管理用!AK287="予算区分_地単_通常",フラグ管理用!AF287&gt;4),"error",IF(AND(フラグ管理用!AK287="予算区分_地単_協力金等",フラグ管理用!AF287&gt;9),"error",IF(AND(フラグ管理用!AK287="予算区分_補助",フラグ管理用!AF287&lt;9),"error",""))))</f>
        <v/>
      </c>
      <c r="BM287" s="241" t="str">
        <f>フラグ管理用!AO287</f>
        <v/>
      </c>
    </row>
    <row r="288" spans="1:65" x14ac:dyDescent="0.15">
      <c r="A288" s="84">
        <v>267</v>
      </c>
      <c r="B288" s="285"/>
      <c r="C288" s="61"/>
      <c r="D288" s="61"/>
      <c r="E288" s="62"/>
      <c r="F288" s="146" t="str">
        <f>IF(C288="補",VLOOKUP(E288,'事業名一覧 '!$A$3:$C$55,3,FALSE),"")</f>
        <v/>
      </c>
      <c r="G288" s="63"/>
      <c r="H288" s="154"/>
      <c r="I288" s="63"/>
      <c r="J288" s="63"/>
      <c r="K288" s="63"/>
      <c r="L288" s="62"/>
      <c r="M288" s="99" t="str">
        <f t="shared" si="73"/>
        <v/>
      </c>
      <c r="N288" s="99" t="str">
        <f t="shared" si="89"/>
        <v/>
      </c>
      <c r="O288" s="65"/>
      <c r="P288" s="65"/>
      <c r="Q288" s="65"/>
      <c r="R288" s="65"/>
      <c r="S288" s="65"/>
      <c r="T288" s="65"/>
      <c r="U288" s="62"/>
      <c r="V288" s="63"/>
      <c r="W288" s="63"/>
      <c r="X288" s="63"/>
      <c r="Y288" s="61"/>
      <c r="Z288" s="61"/>
      <c r="AA288" s="61"/>
      <c r="AB288" s="230"/>
      <c r="AC288" s="230"/>
      <c r="AD288" s="62"/>
      <c r="AE288" s="62"/>
      <c r="AF288" s="301"/>
      <c r="AG288" s="165"/>
      <c r="AH288" s="274"/>
      <c r="AI288" s="226"/>
      <c r="AJ288" s="293" t="str">
        <f t="shared" si="74"/>
        <v/>
      </c>
      <c r="AK288" s="297" t="str">
        <f>IF(C288="","",IF(AND(フラグ管理用!B288=2,O288&gt;0),"error",IF(AND(フラグ管理用!B288=1,SUM(P288:R288)&gt;0),"error","")))</f>
        <v/>
      </c>
      <c r="AL288" s="289" t="str">
        <f t="shared" si="75"/>
        <v/>
      </c>
      <c r="AM288" s="235" t="str">
        <f t="shared" si="76"/>
        <v/>
      </c>
      <c r="AN288" s="211" t="str">
        <f>IF(C288="","",IF(フラグ管理用!AP288=1,"",IF(AND(フラグ管理用!C288=1,フラグ管理用!G288=1),"",IF(AND(フラグ管理用!C288=2,フラグ管理用!D288=1,フラグ管理用!G288=1),"",IF(AND(フラグ管理用!C288=2,フラグ管理用!D288=2),"","error")))))</f>
        <v/>
      </c>
      <c r="AO288" s="240" t="str">
        <f t="shared" si="77"/>
        <v/>
      </c>
      <c r="AP288" s="240" t="str">
        <f t="shared" si="78"/>
        <v/>
      </c>
      <c r="AQ288" s="240" t="str">
        <f>IF(C288="","",IF(AND(フラグ管理用!B288=1,フラグ管理用!I288&gt;0),"",IF(AND(フラグ管理用!B288=2,フラグ管理用!I288&gt;14),"","error")))</f>
        <v/>
      </c>
      <c r="AR288" s="240" t="str">
        <f>IF(C288="","",IF(PRODUCT(フラグ管理用!H288:J288)=0,"error",""))</f>
        <v/>
      </c>
      <c r="AS288" s="240" t="str">
        <f t="shared" si="79"/>
        <v/>
      </c>
      <c r="AT288" s="240" t="str">
        <f>IF(C288="","",IF(AND(フラグ管理用!G288=1,フラグ管理用!K288=1),"",IF(AND(フラグ管理用!G288=2,フラグ管理用!K288&gt;1),"","error")))</f>
        <v/>
      </c>
      <c r="AU288" s="240" t="str">
        <f>IF(C288="","",IF(AND(フラグ管理用!K288=10,ISBLANK(L288)=FALSE),"",IF(AND(フラグ管理用!K288&lt;10,ISBLANK(L288)=TRUE),"","error")))</f>
        <v/>
      </c>
      <c r="AV288" s="211" t="str">
        <f t="shared" si="80"/>
        <v/>
      </c>
      <c r="AW288" s="211" t="str">
        <f t="shared" si="81"/>
        <v/>
      </c>
      <c r="AX288" s="211" t="str">
        <f>IF(C288="","",IF(AND(フラグ管理用!D288=2,フラグ管理用!G288=1),IF(Q288&lt;&gt;0,"error",""),""))</f>
        <v/>
      </c>
      <c r="AY288" s="211" t="str">
        <f>IF(C288="","",IF(フラグ管理用!G288=2,IF(OR(O288&lt;&gt;0,P288&lt;&gt;0,R288&lt;&gt;0),"error",""),""))</f>
        <v/>
      </c>
      <c r="AZ288" s="211" t="str">
        <f t="shared" si="82"/>
        <v/>
      </c>
      <c r="BA288" s="211" t="str">
        <f t="shared" si="83"/>
        <v/>
      </c>
      <c r="BB288" s="211" t="str">
        <f t="shared" si="84"/>
        <v/>
      </c>
      <c r="BC288" s="211" t="str">
        <f>IF(C288="","",IF(フラグ管理用!Y288=2,IF(AND(フラグ管理用!C288=2,フラグ管理用!V288=1),"","error"),""))</f>
        <v/>
      </c>
      <c r="BD288" s="211" t="str">
        <f t="shared" si="85"/>
        <v/>
      </c>
      <c r="BE288" s="211" t="str">
        <f>IF(C288="","",IF(フラグ管理用!Z288=30,"error",IF(AND(フラグ管理用!AI288="事業始期_通常",フラグ管理用!Z288&lt;18),"error",IF(AND(フラグ管理用!AI288="事業始期_補助",フラグ管理用!Z288&lt;15),"error",""))))</f>
        <v/>
      </c>
      <c r="BF288" s="211" t="str">
        <f t="shared" si="86"/>
        <v/>
      </c>
      <c r="BG288" s="211" t="str">
        <f>IF(C288="","",IF(AND(フラグ管理用!AJ288="事業終期_通常",OR(フラグ管理用!AA288&lt;18,フラグ管理用!AA288&gt;29)),"error",IF(AND(フラグ管理用!AJ288="事業終期_R3基金・R4",フラグ管理用!AA288&lt;18),"error","")))</f>
        <v/>
      </c>
      <c r="BH288" s="211" t="str">
        <f>IF(C288="","",IF(VLOOKUP(Z288,―!$X$2:$Y$31,2,FALSE)&lt;=VLOOKUP(AA288,―!$X$2:$Y$31,2,FALSE),"","error"))</f>
        <v/>
      </c>
      <c r="BI288" s="211" t="str">
        <f t="shared" si="87"/>
        <v/>
      </c>
      <c r="BJ288" s="211" t="str">
        <f t="shared" si="90"/>
        <v/>
      </c>
      <c r="BK288" s="211" t="str">
        <f t="shared" si="88"/>
        <v/>
      </c>
      <c r="BL288" s="211" t="str">
        <f>IF(C288="","",IF(AND(フラグ管理用!AK288="予算区分_地単_通常",フラグ管理用!AF288&gt;4),"error",IF(AND(フラグ管理用!AK288="予算区分_地単_協力金等",フラグ管理用!AF288&gt;9),"error",IF(AND(フラグ管理用!AK288="予算区分_補助",フラグ管理用!AF288&lt;9),"error",""))))</f>
        <v/>
      </c>
      <c r="BM288" s="241" t="str">
        <f>フラグ管理用!AO288</f>
        <v/>
      </c>
    </row>
    <row r="289" spans="1:65" x14ac:dyDescent="0.15">
      <c r="A289" s="84">
        <v>268</v>
      </c>
      <c r="B289" s="285"/>
      <c r="C289" s="61"/>
      <c r="D289" s="61"/>
      <c r="E289" s="62"/>
      <c r="F289" s="146" t="str">
        <f>IF(C289="補",VLOOKUP(E289,'事業名一覧 '!$A$3:$C$55,3,FALSE),"")</f>
        <v/>
      </c>
      <c r="G289" s="63"/>
      <c r="H289" s="154"/>
      <c r="I289" s="63"/>
      <c r="J289" s="63"/>
      <c r="K289" s="63"/>
      <c r="L289" s="62"/>
      <c r="M289" s="99" t="str">
        <f t="shared" si="73"/>
        <v/>
      </c>
      <c r="N289" s="99" t="str">
        <f t="shared" si="89"/>
        <v/>
      </c>
      <c r="O289" s="65"/>
      <c r="P289" s="65"/>
      <c r="Q289" s="65"/>
      <c r="R289" s="65"/>
      <c r="S289" s="65"/>
      <c r="T289" s="65"/>
      <c r="U289" s="62"/>
      <c r="V289" s="63"/>
      <c r="W289" s="63"/>
      <c r="X289" s="63"/>
      <c r="Y289" s="61"/>
      <c r="Z289" s="61"/>
      <c r="AA289" s="61"/>
      <c r="AB289" s="230"/>
      <c r="AC289" s="230"/>
      <c r="AD289" s="62"/>
      <c r="AE289" s="62"/>
      <c r="AF289" s="301"/>
      <c r="AG289" s="165"/>
      <c r="AH289" s="274"/>
      <c r="AI289" s="226"/>
      <c r="AJ289" s="293" t="str">
        <f t="shared" si="74"/>
        <v/>
      </c>
      <c r="AK289" s="297" t="str">
        <f>IF(C289="","",IF(AND(フラグ管理用!B289=2,O289&gt;0),"error",IF(AND(フラグ管理用!B289=1,SUM(P289:R289)&gt;0),"error","")))</f>
        <v/>
      </c>
      <c r="AL289" s="289" t="str">
        <f t="shared" si="75"/>
        <v/>
      </c>
      <c r="AM289" s="235" t="str">
        <f t="shared" si="76"/>
        <v/>
      </c>
      <c r="AN289" s="211" t="str">
        <f>IF(C289="","",IF(フラグ管理用!AP289=1,"",IF(AND(フラグ管理用!C289=1,フラグ管理用!G289=1),"",IF(AND(フラグ管理用!C289=2,フラグ管理用!D289=1,フラグ管理用!G289=1),"",IF(AND(フラグ管理用!C289=2,フラグ管理用!D289=2),"","error")))))</f>
        <v/>
      </c>
      <c r="AO289" s="240" t="str">
        <f t="shared" si="77"/>
        <v/>
      </c>
      <c r="AP289" s="240" t="str">
        <f t="shared" si="78"/>
        <v/>
      </c>
      <c r="AQ289" s="240" t="str">
        <f>IF(C289="","",IF(AND(フラグ管理用!B289=1,フラグ管理用!I289&gt;0),"",IF(AND(フラグ管理用!B289=2,フラグ管理用!I289&gt;14),"","error")))</f>
        <v/>
      </c>
      <c r="AR289" s="240" t="str">
        <f>IF(C289="","",IF(PRODUCT(フラグ管理用!H289:J289)=0,"error",""))</f>
        <v/>
      </c>
      <c r="AS289" s="240" t="str">
        <f t="shared" si="79"/>
        <v/>
      </c>
      <c r="AT289" s="240" t="str">
        <f>IF(C289="","",IF(AND(フラグ管理用!G289=1,フラグ管理用!K289=1),"",IF(AND(フラグ管理用!G289=2,フラグ管理用!K289&gt;1),"","error")))</f>
        <v/>
      </c>
      <c r="AU289" s="240" t="str">
        <f>IF(C289="","",IF(AND(フラグ管理用!K289=10,ISBLANK(L289)=FALSE),"",IF(AND(フラグ管理用!K289&lt;10,ISBLANK(L289)=TRUE),"","error")))</f>
        <v/>
      </c>
      <c r="AV289" s="211" t="str">
        <f t="shared" si="80"/>
        <v/>
      </c>
      <c r="AW289" s="211" t="str">
        <f t="shared" si="81"/>
        <v/>
      </c>
      <c r="AX289" s="211" t="str">
        <f>IF(C289="","",IF(AND(フラグ管理用!D289=2,フラグ管理用!G289=1),IF(Q289&lt;&gt;0,"error",""),""))</f>
        <v/>
      </c>
      <c r="AY289" s="211" t="str">
        <f>IF(C289="","",IF(フラグ管理用!G289=2,IF(OR(O289&lt;&gt;0,P289&lt;&gt;0,R289&lt;&gt;0),"error",""),""))</f>
        <v/>
      </c>
      <c r="AZ289" s="211" t="str">
        <f t="shared" si="82"/>
        <v/>
      </c>
      <c r="BA289" s="211" t="str">
        <f t="shared" si="83"/>
        <v/>
      </c>
      <c r="BB289" s="211" t="str">
        <f t="shared" si="84"/>
        <v/>
      </c>
      <c r="BC289" s="211" t="str">
        <f>IF(C289="","",IF(フラグ管理用!Y289=2,IF(AND(フラグ管理用!C289=2,フラグ管理用!V289=1),"","error"),""))</f>
        <v/>
      </c>
      <c r="BD289" s="211" t="str">
        <f t="shared" si="85"/>
        <v/>
      </c>
      <c r="BE289" s="211" t="str">
        <f>IF(C289="","",IF(フラグ管理用!Z289=30,"error",IF(AND(フラグ管理用!AI289="事業始期_通常",フラグ管理用!Z289&lt;18),"error",IF(AND(フラグ管理用!AI289="事業始期_補助",フラグ管理用!Z289&lt;15),"error",""))))</f>
        <v/>
      </c>
      <c r="BF289" s="211" t="str">
        <f t="shared" si="86"/>
        <v/>
      </c>
      <c r="BG289" s="211" t="str">
        <f>IF(C289="","",IF(AND(フラグ管理用!AJ289="事業終期_通常",OR(フラグ管理用!AA289&lt;18,フラグ管理用!AA289&gt;29)),"error",IF(AND(フラグ管理用!AJ289="事業終期_R3基金・R4",フラグ管理用!AA289&lt;18),"error","")))</f>
        <v/>
      </c>
      <c r="BH289" s="211" t="str">
        <f>IF(C289="","",IF(VLOOKUP(Z289,―!$X$2:$Y$31,2,FALSE)&lt;=VLOOKUP(AA289,―!$X$2:$Y$31,2,FALSE),"","error"))</f>
        <v/>
      </c>
      <c r="BI289" s="211" t="str">
        <f t="shared" si="87"/>
        <v/>
      </c>
      <c r="BJ289" s="211" t="str">
        <f t="shared" si="90"/>
        <v/>
      </c>
      <c r="BK289" s="211" t="str">
        <f t="shared" si="88"/>
        <v/>
      </c>
      <c r="BL289" s="211" t="str">
        <f>IF(C289="","",IF(AND(フラグ管理用!AK289="予算区分_地単_通常",フラグ管理用!AF289&gt;4),"error",IF(AND(フラグ管理用!AK289="予算区分_地単_協力金等",フラグ管理用!AF289&gt;9),"error",IF(AND(フラグ管理用!AK289="予算区分_補助",フラグ管理用!AF289&lt;9),"error",""))))</f>
        <v/>
      </c>
      <c r="BM289" s="241" t="str">
        <f>フラグ管理用!AO289</f>
        <v/>
      </c>
    </row>
    <row r="290" spans="1:65" x14ac:dyDescent="0.15">
      <c r="A290" s="84">
        <v>269</v>
      </c>
      <c r="B290" s="285"/>
      <c r="C290" s="61"/>
      <c r="D290" s="61"/>
      <c r="E290" s="62"/>
      <c r="F290" s="146" t="str">
        <f>IF(C290="補",VLOOKUP(E290,'事業名一覧 '!$A$3:$C$55,3,FALSE),"")</f>
        <v/>
      </c>
      <c r="G290" s="63"/>
      <c r="H290" s="154"/>
      <c r="I290" s="63"/>
      <c r="J290" s="63"/>
      <c r="K290" s="63"/>
      <c r="L290" s="62"/>
      <c r="M290" s="99" t="str">
        <f t="shared" si="73"/>
        <v/>
      </c>
      <c r="N290" s="99" t="str">
        <f t="shared" si="89"/>
        <v/>
      </c>
      <c r="O290" s="65"/>
      <c r="P290" s="65"/>
      <c r="Q290" s="65"/>
      <c r="R290" s="65"/>
      <c r="S290" s="65"/>
      <c r="T290" s="65"/>
      <c r="U290" s="62"/>
      <c r="V290" s="63"/>
      <c r="W290" s="63"/>
      <c r="X290" s="63"/>
      <c r="Y290" s="61"/>
      <c r="Z290" s="61"/>
      <c r="AA290" s="61"/>
      <c r="AB290" s="230"/>
      <c r="AC290" s="230"/>
      <c r="AD290" s="62"/>
      <c r="AE290" s="62"/>
      <c r="AF290" s="301"/>
      <c r="AG290" s="165"/>
      <c r="AH290" s="274"/>
      <c r="AI290" s="226"/>
      <c r="AJ290" s="293" t="str">
        <f t="shared" si="74"/>
        <v/>
      </c>
      <c r="AK290" s="297" t="str">
        <f>IF(C290="","",IF(AND(フラグ管理用!B290=2,O290&gt;0),"error",IF(AND(フラグ管理用!B290=1,SUM(P290:R290)&gt;0),"error","")))</f>
        <v/>
      </c>
      <c r="AL290" s="289" t="str">
        <f t="shared" si="75"/>
        <v/>
      </c>
      <c r="AM290" s="235" t="str">
        <f t="shared" si="76"/>
        <v/>
      </c>
      <c r="AN290" s="211" t="str">
        <f>IF(C290="","",IF(フラグ管理用!AP290=1,"",IF(AND(フラグ管理用!C290=1,フラグ管理用!G290=1),"",IF(AND(フラグ管理用!C290=2,フラグ管理用!D290=1,フラグ管理用!G290=1),"",IF(AND(フラグ管理用!C290=2,フラグ管理用!D290=2),"","error")))))</f>
        <v/>
      </c>
      <c r="AO290" s="240" t="str">
        <f t="shared" si="77"/>
        <v/>
      </c>
      <c r="AP290" s="240" t="str">
        <f t="shared" si="78"/>
        <v/>
      </c>
      <c r="AQ290" s="240" t="str">
        <f>IF(C290="","",IF(AND(フラグ管理用!B290=1,フラグ管理用!I290&gt;0),"",IF(AND(フラグ管理用!B290=2,フラグ管理用!I290&gt;14),"","error")))</f>
        <v/>
      </c>
      <c r="AR290" s="240" t="str">
        <f>IF(C290="","",IF(PRODUCT(フラグ管理用!H290:J290)=0,"error",""))</f>
        <v/>
      </c>
      <c r="AS290" s="240" t="str">
        <f t="shared" si="79"/>
        <v/>
      </c>
      <c r="AT290" s="240" t="str">
        <f>IF(C290="","",IF(AND(フラグ管理用!G290=1,フラグ管理用!K290=1),"",IF(AND(フラグ管理用!G290=2,フラグ管理用!K290&gt;1),"","error")))</f>
        <v/>
      </c>
      <c r="AU290" s="240" t="str">
        <f>IF(C290="","",IF(AND(フラグ管理用!K290=10,ISBLANK(L290)=FALSE),"",IF(AND(フラグ管理用!K290&lt;10,ISBLANK(L290)=TRUE),"","error")))</f>
        <v/>
      </c>
      <c r="AV290" s="211" t="str">
        <f t="shared" si="80"/>
        <v/>
      </c>
      <c r="AW290" s="211" t="str">
        <f t="shared" si="81"/>
        <v/>
      </c>
      <c r="AX290" s="211" t="str">
        <f>IF(C290="","",IF(AND(フラグ管理用!D290=2,フラグ管理用!G290=1),IF(Q290&lt;&gt;0,"error",""),""))</f>
        <v/>
      </c>
      <c r="AY290" s="211" t="str">
        <f>IF(C290="","",IF(フラグ管理用!G290=2,IF(OR(O290&lt;&gt;0,P290&lt;&gt;0,R290&lt;&gt;0),"error",""),""))</f>
        <v/>
      </c>
      <c r="AZ290" s="211" t="str">
        <f t="shared" si="82"/>
        <v/>
      </c>
      <c r="BA290" s="211" t="str">
        <f t="shared" si="83"/>
        <v/>
      </c>
      <c r="BB290" s="211" t="str">
        <f t="shared" si="84"/>
        <v/>
      </c>
      <c r="BC290" s="211" t="str">
        <f>IF(C290="","",IF(フラグ管理用!Y290=2,IF(AND(フラグ管理用!C290=2,フラグ管理用!V290=1),"","error"),""))</f>
        <v/>
      </c>
      <c r="BD290" s="211" t="str">
        <f t="shared" si="85"/>
        <v/>
      </c>
      <c r="BE290" s="211" t="str">
        <f>IF(C290="","",IF(フラグ管理用!Z290=30,"error",IF(AND(フラグ管理用!AI290="事業始期_通常",フラグ管理用!Z290&lt;18),"error",IF(AND(フラグ管理用!AI290="事業始期_補助",フラグ管理用!Z290&lt;15),"error",""))))</f>
        <v/>
      </c>
      <c r="BF290" s="211" t="str">
        <f t="shared" si="86"/>
        <v/>
      </c>
      <c r="BG290" s="211" t="str">
        <f>IF(C290="","",IF(AND(フラグ管理用!AJ290="事業終期_通常",OR(フラグ管理用!AA290&lt;18,フラグ管理用!AA290&gt;29)),"error",IF(AND(フラグ管理用!AJ290="事業終期_R3基金・R4",フラグ管理用!AA290&lt;18),"error","")))</f>
        <v/>
      </c>
      <c r="BH290" s="211" t="str">
        <f>IF(C290="","",IF(VLOOKUP(Z290,―!$X$2:$Y$31,2,FALSE)&lt;=VLOOKUP(AA290,―!$X$2:$Y$31,2,FALSE),"","error"))</f>
        <v/>
      </c>
      <c r="BI290" s="211" t="str">
        <f t="shared" si="87"/>
        <v/>
      </c>
      <c r="BJ290" s="211" t="str">
        <f t="shared" si="90"/>
        <v/>
      </c>
      <c r="BK290" s="211" t="str">
        <f t="shared" si="88"/>
        <v/>
      </c>
      <c r="BL290" s="211" t="str">
        <f>IF(C290="","",IF(AND(フラグ管理用!AK290="予算区分_地単_通常",フラグ管理用!AF290&gt;4),"error",IF(AND(フラグ管理用!AK290="予算区分_地単_協力金等",フラグ管理用!AF290&gt;9),"error",IF(AND(フラグ管理用!AK290="予算区分_補助",フラグ管理用!AF290&lt;9),"error",""))))</f>
        <v/>
      </c>
      <c r="BM290" s="241" t="str">
        <f>フラグ管理用!AO290</f>
        <v/>
      </c>
    </row>
    <row r="291" spans="1:65" x14ac:dyDescent="0.15">
      <c r="A291" s="84">
        <v>270</v>
      </c>
      <c r="B291" s="285"/>
      <c r="C291" s="61"/>
      <c r="D291" s="61"/>
      <c r="E291" s="62"/>
      <c r="F291" s="146" t="str">
        <f>IF(C291="補",VLOOKUP(E291,'事業名一覧 '!$A$3:$C$55,3,FALSE),"")</f>
        <v/>
      </c>
      <c r="G291" s="63"/>
      <c r="H291" s="154"/>
      <c r="I291" s="63"/>
      <c r="J291" s="63"/>
      <c r="K291" s="63"/>
      <c r="L291" s="62"/>
      <c r="M291" s="99" t="str">
        <f t="shared" si="73"/>
        <v/>
      </c>
      <c r="N291" s="99" t="str">
        <f t="shared" si="89"/>
        <v/>
      </c>
      <c r="O291" s="65"/>
      <c r="P291" s="65"/>
      <c r="Q291" s="65"/>
      <c r="R291" s="65"/>
      <c r="S291" s="65"/>
      <c r="T291" s="65"/>
      <c r="U291" s="62"/>
      <c r="V291" s="63"/>
      <c r="W291" s="63"/>
      <c r="X291" s="63"/>
      <c r="Y291" s="61"/>
      <c r="Z291" s="61"/>
      <c r="AA291" s="61"/>
      <c r="AB291" s="230"/>
      <c r="AC291" s="230"/>
      <c r="AD291" s="62"/>
      <c r="AE291" s="62"/>
      <c r="AF291" s="301"/>
      <c r="AG291" s="165"/>
      <c r="AH291" s="274"/>
      <c r="AI291" s="226"/>
      <c r="AJ291" s="293" t="str">
        <f t="shared" si="74"/>
        <v/>
      </c>
      <c r="AK291" s="297" t="str">
        <f>IF(C291="","",IF(AND(フラグ管理用!B291=2,O291&gt;0),"error",IF(AND(フラグ管理用!B291=1,SUM(P291:R291)&gt;0),"error","")))</f>
        <v/>
      </c>
      <c r="AL291" s="289" t="str">
        <f t="shared" si="75"/>
        <v/>
      </c>
      <c r="AM291" s="235" t="str">
        <f t="shared" si="76"/>
        <v/>
      </c>
      <c r="AN291" s="211" t="str">
        <f>IF(C291="","",IF(フラグ管理用!AP291=1,"",IF(AND(フラグ管理用!C291=1,フラグ管理用!G291=1),"",IF(AND(フラグ管理用!C291=2,フラグ管理用!D291=1,フラグ管理用!G291=1),"",IF(AND(フラグ管理用!C291=2,フラグ管理用!D291=2),"","error")))))</f>
        <v/>
      </c>
      <c r="AO291" s="240" t="str">
        <f t="shared" si="77"/>
        <v/>
      </c>
      <c r="AP291" s="240" t="str">
        <f t="shared" si="78"/>
        <v/>
      </c>
      <c r="AQ291" s="240" t="str">
        <f>IF(C291="","",IF(AND(フラグ管理用!B291=1,フラグ管理用!I291&gt;0),"",IF(AND(フラグ管理用!B291=2,フラグ管理用!I291&gt;14),"","error")))</f>
        <v/>
      </c>
      <c r="AR291" s="240" t="str">
        <f>IF(C291="","",IF(PRODUCT(フラグ管理用!H291:J291)=0,"error",""))</f>
        <v/>
      </c>
      <c r="AS291" s="240" t="str">
        <f t="shared" si="79"/>
        <v/>
      </c>
      <c r="AT291" s="240" t="str">
        <f>IF(C291="","",IF(AND(フラグ管理用!G291=1,フラグ管理用!K291=1),"",IF(AND(フラグ管理用!G291=2,フラグ管理用!K291&gt;1),"","error")))</f>
        <v/>
      </c>
      <c r="AU291" s="240" t="str">
        <f>IF(C291="","",IF(AND(フラグ管理用!K291=10,ISBLANK(L291)=FALSE),"",IF(AND(フラグ管理用!K291&lt;10,ISBLANK(L291)=TRUE),"","error")))</f>
        <v/>
      </c>
      <c r="AV291" s="211" t="str">
        <f t="shared" si="80"/>
        <v/>
      </c>
      <c r="AW291" s="211" t="str">
        <f t="shared" si="81"/>
        <v/>
      </c>
      <c r="AX291" s="211" t="str">
        <f>IF(C291="","",IF(AND(フラグ管理用!D291=2,フラグ管理用!G291=1),IF(Q291&lt;&gt;0,"error",""),""))</f>
        <v/>
      </c>
      <c r="AY291" s="211" t="str">
        <f>IF(C291="","",IF(フラグ管理用!G291=2,IF(OR(O291&lt;&gt;0,P291&lt;&gt;0,R291&lt;&gt;0),"error",""),""))</f>
        <v/>
      </c>
      <c r="AZ291" s="211" t="str">
        <f t="shared" si="82"/>
        <v/>
      </c>
      <c r="BA291" s="211" t="str">
        <f t="shared" si="83"/>
        <v/>
      </c>
      <c r="BB291" s="211" t="str">
        <f t="shared" si="84"/>
        <v/>
      </c>
      <c r="BC291" s="211" t="str">
        <f>IF(C291="","",IF(フラグ管理用!Y291=2,IF(AND(フラグ管理用!C291=2,フラグ管理用!V291=1),"","error"),""))</f>
        <v/>
      </c>
      <c r="BD291" s="211" t="str">
        <f t="shared" si="85"/>
        <v/>
      </c>
      <c r="BE291" s="211" t="str">
        <f>IF(C291="","",IF(フラグ管理用!Z291=30,"error",IF(AND(フラグ管理用!AI291="事業始期_通常",フラグ管理用!Z291&lt;18),"error",IF(AND(フラグ管理用!AI291="事業始期_補助",フラグ管理用!Z291&lt;15),"error",""))))</f>
        <v/>
      </c>
      <c r="BF291" s="211" t="str">
        <f t="shared" si="86"/>
        <v/>
      </c>
      <c r="BG291" s="211" t="str">
        <f>IF(C291="","",IF(AND(フラグ管理用!AJ291="事業終期_通常",OR(フラグ管理用!AA291&lt;18,フラグ管理用!AA291&gt;29)),"error",IF(AND(フラグ管理用!AJ291="事業終期_R3基金・R4",フラグ管理用!AA291&lt;18),"error","")))</f>
        <v/>
      </c>
      <c r="BH291" s="211" t="str">
        <f>IF(C291="","",IF(VLOOKUP(Z291,―!$X$2:$Y$31,2,FALSE)&lt;=VLOOKUP(AA291,―!$X$2:$Y$31,2,FALSE),"","error"))</f>
        <v/>
      </c>
      <c r="BI291" s="211" t="str">
        <f t="shared" si="87"/>
        <v/>
      </c>
      <c r="BJ291" s="211" t="str">
        <f t="shared" si="90"/>
        <v/>
      </c>
      <c r="BK291" s="211" t="str">
        <f t="shared" si="88"/>
        <v/>
      </c>
      <c r="BL291" s="211" t="str">
        <f>IF(C291="","",IF(AND(フラグ管理用!AK291="予算区分_地単_通常",フラグ管理用!AF291&gt;4),"error",IF(AND(フラグ管理用!AK291="予算区分_地単_協力金等",フラグ管理用!AF291&gt;9),"error",IF(AND(フラグ管理用!AK291="予算区分_補助",フラグ管理用!AF291&lt;9),"error",""))))</f>
        <v/>
      </c>
      <c r="BM291" s="241" t="str">
        <f>フラグ管理用!AO291</f>
        <v/>
      </c>
    </row>
    <row r="292" spans="1:65" x14ac:dyDescent="0.15">
      <c r="A292" s="84">
        <v>271</v>
      </c>
      <c r="B292" s="285"/>
      <c r="C292" s="61"/>
      <c r="D292" s="61"/>
      <c r="E292" s="62"/>
      <c r="F292" s="146" t="str">
        <f>IF(C292="補",VLOOKUP(E292,'事業名一覧 '!$A$3:$C$55,3,FALSE),"")</f>
        <v/>
      </c>
      <c r="G292" s="63"/>
      <c r="H292" s="154"/>
      <c r="I292" s="63"/>
      <c r="J292" s="63"/>
      <c r="K292" s="63"/>
      <c r="L292" s="62"/>
      <c r="M292" s="99" t="str">
        <f t="shared" si="73"/>
        <v/>
      </c>
      <c r="N292" s="99" t="str">
        <f t="shared" si="89"/>
        <v/>
      </c>
      <c r="O292" s="65"/>
      <c r="P292" s="65"/>
      <c r="Q292" s="65"/>
      <c r="R292" s="65"/>
      <c r="S292" s="65"/>
      <c r="T292" s="65"/>
      <c r="U292" s="62"/>
      <c r="V292" s="63"/>
      <c r="W292" s="63"/>
      <c r="X292" s="63"/>
      <c r="Y292" s="61"/>
      <c r="Z292" s="61"/>
      <c r="AA292" s="61"/>
      <c r="AB292" s="230"/>
      <c r="AC292" s="230"/>
      <c r="AD292" s="62"/>
      <c r="AE292" s="62"/>
      <c r="AF292" s="301"/>
      <c r="AG292" s="165"/>
      <c r="AH292" s="274"/>
      <c r="AI292" s="226"/>
      <c r="AJ292" s="293" t="str">
        <f t="shared" si="74"/>
        <v/>
      </c>
      <c r="AK292" s="297" t="str">
        <f>IF(C292="","",IF(AND(フラグ管理用!B292=2,O292&gt;0),"error",IF(AND(フラグ管理用!B292=1,SUM(P292:R292)&gt;0),"error","")))</f>
        <v/>
      </c>
      <c r="AL292" s="289" t="str">
        <f t="shared" si="75"/>
        <v/>
      </c>
      <c r="AM292" s="235" t="str">
        <f t="shared" si="76"/>
        <v/>
      </c>
      <c r="AN292" s="211" t="str">
        <f>IF(C292="","",IF(フラグ管理用!AP292=1,"",IF(AND(フラグ管理用!C292=1,フラグ管理用!G292=1),"",IF(AND(フラグ管理用!C292=2,フラグ管理用!D292=1,フラグ管理用!G292=1),"",IF(AND(フラグ管理用!C292=2,フラグ管理用!D292=2),"","error")))))</f>
        <v/>
      </c>
      <c r="AO292" s="240" t="str">
        <f t="shared" si="77"/>
        <v/>
      </c>
      <c r="AP292" s="240" t="str">
        <f t="shared" si="78"/>
        <v/>
      </c>
      <c r="AQ292" s="240" t="str">
        <f>IF(C292="","",IF(AND(フラグ管理用!B292=1,フラグ管理用!I292&gt;0),"",IF(AND(フラグ管理用!B292=2,フラグ管理用!I292&gt;14),"","error")))</f>
        <v/>
      </c>
      <c r="AR292" s="240" t="str">
        <f>IF(C292="","",IF(PRODUCT(フラグ管理用!H292:J292)=0,"error",""))</f>
        <v/>
      </c>
      <c r="AS292" s="240" t="str">
        <f t="shared" si="79"/>
        <v/>
      </c>
      <c r="AT292" s="240" t="str">
        <f>IF(C292="","",IF(AND(フラグ管理用!G292=1,フラグ管理用!K292=1),"",IF(AND(フラグ管理用!G292=2,フラグ管理用!K292&gt;1),"","error")))</f>
        <v/>
      </c>
      <c r="AU292" s="240" t="str">
        <f>IF(C292="","",IF(AND(フラグ管理用!K292=10,ISBLANK(L292)=FALSE),"",IF(AND(フラグ管理用!K292&lt;10,ISBLANK(L292)=TRUE),"","error")))</f>
        <v/>
      </c>
      <c r="AV292" s="211" t="str">
        <f t="shared" si="80"/>
        <v/>
      </c>
      <c r="AW292" s="211" t="str">
        <f t="shared" si="81"/>
        <v/>
      </c>
      <c r="AX292" s="211" t="str">
        <f>IF(C292="","",IF(AND(フラグ管理用!D292=2,フラグ管理用!G292=1),IF(Q292&lt;&gt;0,"error",""),""))</f>
        <v/>
      </c>
      <c r="AY292" s="211" t="str">
        <f>IF(C292="","",IF(フラグ管理用!G292=2,IF(OR(O292&lt;&gt;0,P292&lt;&gt;0,R292&lt;&gt;0),"error",""),""))</f>
        <v/>
      </c>
      <c r="AZ292" s="211" t="str">
        <f t="shared" si="82"/>
        <v/>
      </c>
      <c r="BA292" s="211" t="str">
        <f t="shared" si="83"/>
        <v/>
      </c>
      <c r="BB292" s="211" t="str">
        <f t="shared" si="84"/>
        <v/>
      </c>
      <c r="BC292" s="211" t="str">
        <f>IF(C292="","",IF(フラグ管理用!Y292=2,IF(AND(フラグ管理用!C292=2,フラグ管理用!V292=1),"","error"),""))</f>
        <v/>
      </c>
      <c r="BD292" s="211" t="str">
        <f t="shared" si="85"/>
        <v/>
      </c>
      <c r="BE292" s="211" t="str">
        <f>IF(C292="","",IF(フラグ管理用!Z292=30,"error",IF(AND(フラグ管理用!AI292="事業始期_通常",フラグ管理用!Z292&lt;18),"error",IF(AND(フラグ管理用!AI292="事業始期_補助",フラグ管理用!Z292&lt;15),"error",""))))</f>
        <v/>
      </c>
      <c r="BF292" s="211" t="str">
        <f t="shared" si="86"/>
        <v/>
      </c>
      <c r="BG292" s="211" t="str">
        <f>IF(C292="","",IF(AND(フラグ管理用!AJ292="事業終期_通常",OR(フラグ管理用!AA292&lt;18,フラグ管理用!AA292&gt;29)),"error",IF(AND(フラグ管理用!AJ292="事業終期_R3基金・R4",フラグ管理用!AA292&lt;18),"error","")))</f>
        <v/>
      </c>
      <c r="BH292" s="211" t="str">
        <f>IF(C292="","",IF(VLOOKUP(Z292,―!$X$2:$Y$31,2,FALSE)&lt;=VLOOKUP(AA292,―!$X$2:$Y$31,2,FALSE),"","error"))</f>
        <v/>
      </c>
      <c r="BI292" s="211" t="str">
        <f t="shared" si="87"/>
        <v/>
      </c>
      <c r="BJ292" s="211" t="str">
        <f t="shared" si="90"/>
        <v/>
      </c>
      <c r="BK292" s="211" t="str">
        <f t="shared" si="88"/>
        <v/>
      </c>
      <c r="BL292" s="211" t="str">
        <f>IF(C292="","",IF(AND(フラグ管理用!AK292="予算区分_地単_通常",フラグ管理用!AF292&gt;4),"error",IF(AND(フラグ管理用!AK292="予算区分_地単_協力金等",フラグ管理用!AF292&gt;9),"error",IF(AND(フラグ管理用!AK292="予算区分_補助",フラグ管理用!AF292&lt;9),"error",""))))</f>
        <v/>
      </c>
      <c r="BM292" s="241" t="str">
        <f>フラグ管理用!AO292</f>
        <v/>
      </c>
    </row>
    <row r="293" spans="1:65" x14ac:dyDescent="0.15">
      <c r="A293" s="84">
        <v>272</v>
      </c>
      <c r="B293" s="285"/>
      <c r="C293" s="61"/>
      <c r="D293" s="61"/>
      <c r="E293" s="62"/>
      <c r="F293" s="146" t="str">
        <f>IF(C293="補",VLOOKUP(E293,'事業名一覧 '!$A$3:$C$55,3,FALSE),"")</f>
        <v/>
      </c>
      <c r="G293" s="63"/>
      <c r="H293" s="154"/>
      <c r="I293" s="63"/>
      <c r="J293" s="63"/>
      <c r="K293" s="63"/>
      <c r="L293" s="62"/>
      <c r="M293" s="99" t="str">
        <f t="shared" si="73"/>
        <v/>
      </c>
      <c r="N293" s="99" t="str">
        <f t="shared" si="89"/>
        <v/>
      </c>
      <c r="O293" s="65"/>
      <c r="P293" s="65"/>
      <c r="Q293" s="65"/>
      <c r="R293" s="65"/>
      <c r="S293" s="65"/>
      <c r="T293" s="65"/>
      <c r="U293" s="62"/>
      <c r="V293" s="63"/>
      <c r="W293" s="63"/>
      <c r="X293" s="63"/>
      <c r="Y293" s="61"/>
      <c r="Z293" s="61"/>
      <c r="AA293" s="61"/>
      <c r="AB293" s="230"/>
      <c r="AC293" s="230"/>
      <c r="AD293" s="62"/>
      <c r="AE293" s="62"/>
      <c r="AF293" s="301"/>
      <c r="AG293" s="165"/>
      <c r="AH293" s="274"/>
      <c r="AI293" s="226"/>
      <c r="AJ293" s="293" t="str">
        <f t="shared" si="74"/>
        <v/>
      </c>
      <c r="AK293" s="297" t="str">
        <f>IF(C293="","",IF(AND(フラグ管理用!B293=2,O293&gt;0),"error",IF(AND(フラグ管理用!B293=1,SUM(P293:R293)&gt;0),"error","")))</f>
        <v/>
      </c>
      <c r="AL293" s="289" t="str">
        <f t="shared" si="75"/>
        <v/>
      </c>
      <c r="AM293" s="235" t="str">
        <f t="shared" si="76"/>
        <v/>
      </c>
      <c r="AN293" s="211" t="str">
        <f>IF(C293="","",IF(フラグ管理用!AP293=1,"",IF(AND(フラグ管理用!C293=1,フラグ管理用!G293=1),"",IF(AND(フラグ管理用!C293=2,フラグ管理用!D293=1,フラグ管理用!G293=1),"",IF(AND(フラグ管理用!C293=2,フラグ管理用!D293=2),"","error")))))</f>
        <v/>
      </c>
      <c r="AO293" s="240" t="str">
        <f t="shared" si="77"/>
        <v/>
      </c>
      <c r="AP293" s="240" t="str">
        <f t="shared" si="78"/>
        <v/>
      </c>
      <c r="AQ293" s="240" t="str">
        <f>IF(C293="","",IF(AND(フラグ管理用!B293=1,フラグ管理用!I293&gt;0),"",IF(AND(フラグ管理用!B293=2,フラグ管理用!I293&gt;14),"","error")))</f>
        <v/>
      </c>
      <c r="AR293" s="240" t="str">
        <f>IF(C293="","",IF(PRODUCT(フラグ管理用!H293:J293)=0,"error",""))</f>
        <v/>
      </c>
      <c r="AS293" s="240" t="str">
        <f t="shared" si="79"/>
        <v/>
      </c>
      <c r="AT293" s="240" t="str">
        <f>IF(C293="","",IF(AND(フラグ管理用!G293=1,フラグ管理用!K293=1),"",IF(AND(フラグ管理用!G293=2,フラグ管理用!K293&gt;1),"","error")))</f>
        <v/>
      </c>
      <c r="AU293" s="240" t="str">
        <f>IF(C293="","",IF(AND(フラグ管理用!K293=10,ISBLANK(L293)=FALSE),"",IF(AND(フラグ管理用!K293&lt;10,ISBLANK(L293)=TRUE),"","error")))</f>
        <v/>
      </c>
      <c r="AV293" s="211" t="str">
        <f t="shared" si="80"/>
        <v/>
      </c>
      <c r="AW293" s="211" t="str">
        <f t="shared" si="81"/>
        <v/>
      </c>
      <c r="AX293" s="211" t="str">
        <f>IF(C293="","",IF(AND(フラグ管理用!D293=2,フラグ管理用!G293=1),IF(Q293&lt;&gt;0,"error",""),""))</f>
        <v/>
      </c>
      <c r="AY293" s="211" t="str">
        <f>IF(C293="","",IF(フラグ管理用!G293=2,IF(OR(O293&lt;&gt;0,P293&lt;&gt;0,R293&lt;&gt;0),"error",""),""))</f>
        <v/>
      </c>
      <c r="AZ293" s="211" t="str">
        <f t="shared" si="82"/>
        <v/>
      </c>
      <c r="BA293" s="211" t="str">
        <f t="shared" si="83"/>
        <v/>
      </c>
      <c r="BB293" s="211" t="str">
        <f t="shared" si="84"/>
        <v/>
      </c>
      <c r="BC293" s="211" t="str">
        <f>IF(C293="","",IF(フラグ管理用!Y293=2,IF(AND(フラグ管理用!C293=2,フラグ管理用!V293=1),"","error"),""))</f>
        <v/>
      </c>
      <c r="BD293" s="211" t="str">
        <f t="shared" si="85"/>
        <v/>
      </c>
      <c r="BE293" s="211" t="str">
        <f>IF(C293="","",IF(フラグ管理用!Z293=30,"error",IF(AND(フラグ管理用!AI293="事業始期_通常",フラグ管理用!Z293&lt;18),"error",IF(AND(フラグ管理用!AI293="事業始期_補助",フラグ管理用!Z293&lt;15),"error",""))))</f>
        <v/>
      </c>
      <c r="BF293" s="211" t="str">
        <f t="shared" si="86"/>
        <v/>
      </c>
      <c r="BG293" s="211" t="str">
        <f>IF(C293="","",IF(AND(フラグ管理用!AJ293="事業終期_通常",OR(フラグ管理用!AA293&lt;18,フラグ管理用!AA293&gt;29)),"error",IF(AND(フラグ管理用!AJ293="事業終期_R3基金・R4",フラグ管理用!AA293&lt;18),"error","")))</f>
        <v/>
      </c>
      <c r="BH293" s="211" t="str">
        <f>IF(C293="","",IF(VLOOKUP(Z293,―!$X$2:$Y$31,2,FALSE)&lt;=VLOOKUP(AA293,―!$X$2:$Y$31,2,FALSE),"","error"))</f>
        <v/>
      </c>
      <c r="BI293" s="211" t="str">
        <f t="shared" si="87"/>
        <v/>
      </c>
      <c r="BJ293" s="211" t="str">
        <f t="shared" si="90"/>
        <v/>
      </c>
      <c r="BK293" s="211" t="str">
        <f t="shared" si="88"/>
        <v/>
      </c>
      <c r="BL293" s="211" t="str">
        <f>IF(C293="","",IF(AND(フラグ管理用!AK293="予算区分_地単_通常",フラグ管理用!AF293&gt;4),"error",IF(AND(フラグ管理用!AK293="予算区分_地単_協力金等",フラグ管理用!AF293&gt;9),"error",IF(AND(フラグ管理用!AK293="予算区分_補助",フラグ管理用!AF293&lt;9),"error",""))))</f>
        <v/>
      </c>
      <c r="BM293" s="241" t="str">
        <f>フラグ管理用!AO293</f>
        <v/>
      </c>
    </row>
    <row r="294" spans="1:65" x14ac:dyDescent="0.15">
      <c r="A294" s="84">
        <v>273</v>
      </c>
      <c r="B294" s="285"/>
      <c r="C294" s="61"/>
      <c r="D294" s="61"/>
      <c r="E294" s="62"/>
      <c r="F294" s="146" t="str">
        <f>IF(C294="補",VLOOKUP(E294,'事業名一覧 '!$A$3:$C$55,3,FALSE),"")</f>
        <v/>
      </c>
      <c r="G294" s="63"/>
      <c r="H294" s="154"/>
      <c r="I294" s="63"/>
      <c r="J294" s="63"/>
      <c r="K294" s="63"/>
      <c r="L294" s="62"/>
      <c r="M294" s="99" t="str">
        <f t="shared" si="73"/>
        <v/>
      </c>
      <c r="N294" s="99" t="str">
        <f t="shared" si="89"/>
        <v/>
      </c>
      <c r="O294" s="65"/>
      <c r="P294" s="65"/>
      <c r="Q294" s="65"/>
      <c r="R294" s="65"/>
      <c r="S294" s="65"/>
      <c r="T294" s="65"/>
      <c r="U294" s="62"/>
      <c r="V294" s="63"/>
      <c r="W294" s="63"/>
      <c r="X294" s="63"/>
      <c r="Y294" s="61"/>
      <c r="Z294" s="61"/>
      <c r="AA294" s="61"/>
      <c r="AB294" s="230"/>
      <c r="AC294" s="230"/>
      <c r="AD294" s="62"/>
      <c r="AE294" s="62"/>
      <c r="AF294" s="301"/>
      <c r="AG294" s="165"/>
      <c r="AH294" s="274"/>
      <c r="AI294" s="226"/>
      <c r="AJ294" s="293" t="str">
        <f t="shared" si="74"/>
        <v/>
      </c>
      <c r="AK294" s="297" t="str">
        <f>IF(C294="","",IF(AND(フラグ管理用!B294=2,O294&gt;0),"error",IF(AND(フラグ管理用!B294=1,SUM(P294:R294)&gt;0),"error","")))</f>
        <v/>
      </c>
      <c r="AL294" s="289" t="str">
        <f t="shared" si="75"/>
        <v/>
      </c>
      <c r="AM294" s="235" t="str">
        <f t="shared" si="76"/>
        <v/>
      </c>
      <c r="AN294" s="211" t="str">
        <f>IF(C294="","",IF(フラグ管理用!AP294=1,"",IF(AND(フラグ管理用!C294=1,フラグ管理用!G294=1),"",IF(AND(フラグ管理用!C294=2,フラグ管理用!D294=1,フラグ管理用!G294=1),"",IF(AND(フラグ管理用!C294=2,フラグ管理用!D294=2),"","error")))))</f>
        <v/>
      </c>
      <c r="AO294" s="240" t="str">
        <f t="shared" si="77"/>
        <v/>
      </c>
      <c r="AP294" s="240" t="str">
        <f t="shared" si="78"/>
        <v/>
      </c>
      <c r="AQ294" s="240" t="str">
        <f>IF(C294="","",IF(AND(フラグ管理用!B294=1,フラグ管理用!I294&gt;0),"",IF(AND(フラグ管理用!B294=2,フラグ管理用!I294&gt;14),"","error")))</f>
        <v/>
      </c>
      <c r="AR294" s="240" t="str">
        <f>IF(C294="","",IF(PRODUCT(フラグ管理用!H294:J294)=0,"error",""))</f>
        <v/>
      </c>
      <c r="AS294" s="240" t="str">
        <f t="shared" si="79"/>
        <v/>
      </c>
      <c r="AT294" s="240" t="str">
        <f>IF(C294="","",IF(AND(フラグ管理用!G294=1,フラグ管理用!K294=1),"",IF(AND(フラグ管理用!G294=2,フラグ管理用!K294&gt;1),"","error")))</f>
        <v/>
      </c>
      <c r="AU294" s="240" t="str">
        <f>IF(C294="","",IF(AND(フラグ管理用!K294=10,ISBLANK(L294)=FALSE),"",IF(AND(フラグ管理用!K294&lt;10,ISBLANK(L294)=TRUE),"","error")))</f>
        <v/>
      </c>
      <c r="AV294" s="211" t="str">
        <f t="shared" si="80"/>
        <v/>
      </c>
      <c r="AW294" s="211" t="str">
        <f t="shared" si="81"/>
        <v/>
      </c>
      <c r="AX294" s="211" t="str">
        <f>IF(C294="","",IF(AND(フラグ管理用!D294=2,フラグ管理用!G294=1),IF(Q294&lt;&gt;0,"error",""),""))</f>
        <v/>
      </c>
      <c r="AY294" s="211" t="str">
        <f>IF(C294="","",IF(フラグ管理用!G294=2,IF(OR(O294&lt;&gt;0,P294&lt;&gt;0,R294&lt;&gt;0),"error",""),""))</f>
        <v/>
      </c>
      <c r="AZ294" s="211" t="str">
        <f t="shared" si="82"/>
        <v/>
      </c>
      <c r="BA294" s="211" t="str">
        <f t="shared" si="83"/>
        <v/>
      </c>
      <c r="BB294" s="211" t="str">
        <f t="shared" si="84"/>
        <v/>
      </c>
      <c r="BC294" s="211" t="str">
        <f>IF(C294="","",IF(フラグ管理用!Y294=2,IF(AND(フラグ管理用!C294=2,フラグ管理用!V294=1),"","error"),""))</f>
        <v/>
      </c>
      <c r="BD294" s="211" t="str">
        <f t="shared" si="85"/>
        <v/>
      </c>
      <c r="BE294" s="211" t="str">
        <f>IF(C294="","",IF(フラグ管理用!Z294=30,"error",IF(AND(フラグ管理用!AI294="事業始期_通常",フラグ管理用!Z294&lt;18),"error",IF(AND(フラグ管理用!AI294="事業始期_補助",フラグ管理用!Z294&lt;15),"error",""))))</f>
        <v/>
      </c>
      <c r="BF294" s="211" t="str">
        <f t="shared" si="86"/>
        <v/>
      </c>
      <c r="BG294" s="211" t="str">
        <f>IF(C294="","",IF(AND(フラグ管理用!AJ294="事業終期_通常",OR(フラグ管理用!AA294&lt;18,フラグ管理用!AA294&gt;29)),"error",IF(AND(フラグ管理用!AJ294="事業終期_R3基金・R4",フラグ管理用!AA294&lt;18),"error","")))</f>
        <v/>
      </c>
      <c r="BH294" s="211" t="str">
        <f>IF(C294="","",IF(VLOOKUP(Z294,―!$X$2:$Y$31,2,FALSE)&lt;=VLOOKUP(AA294,―!$X$2:$Y$31,2,FALSE),"","error"))</f>
        <v/>
      </c>
      <c r="BI294" s="211" t="str">
        <f t="shared" si="87"/>
        <v/>
      </c>
      <c r="BJ294" s="211" t="str">
        <f t="shared" si="90"/>
        <v/>
      </c>
      <c r="BK294" s="211" t="str">
        <f t="shared" si="88"/>
        <v/>
      </c>
      <c r="BL294" s="211" t="str">
        <f>IF(C294="","",IF(AND(フラグ管理用!AK294="予算区分_地単_通常",フラグ管理用!AF294&gt;4),"error",IF(AND(フラグ管理用!AK294="予算区分_地単_協力金等",フラグ管理用!AF294&gt;9),"error",IF(AND(フラグ管理用!AK294="予算区分_補助",フラグ管理用!AF294&lt;9),"error",""))))</f>
        <v/>
      </c>
      <c r="BM294" s="241" t="str">
        <f>フラグ管理用!AO294</f>
        <v/>
      </c>
    </row>
    <row r="295" spans="1:65" x14ac:dyDescent="0.15">
      <c r="A295" s="84">
        <v>274</v>
      </c>
      <c r="B295" s="285"/>
      <c r="C295" s="61"/>
      <c r="D295" s="61"/>
      <c r="E295" s="62"/>
      <c r="F295" s="146" t="str">
        <f>IF(C295="補",VLOOKUP(E295,'事業名一覧 '!$A$3:$C$55,3,FALSE),"")</f>
        <v/>
      </c>
      <c r="G295" s="63"/>
      <c r="H295" s="154"/>
      <c r="I295" s="63"/>
      <c r="J295" s="63"/>
      <c r="K295" s="63"/>
      <c r="L295" s="62"/>
      <c r="M295" s="99" t="str">
        <f t="shared" si="73"/>
        <v/>
      </c>
      <c r="N295" s="99" t="str">
        <f t="shared" si="89"/>
        <v/>
      </c>
      <c r="O295" s="65"/>
      <c r="P295" s="65"/>
      <c r="Q295" s="65"/>
      <c r="R295" s="65"/>
      <c r="S295" s="65"/>
      <c r="T295" s="65"/>
      <c r="U295" s="62"/>
      <c r="V295" s="63"/>
      <c r="W295" s="63"/>
      <c r="X295" s="63"/>
      <c r="Y295" s="61"/>
      <c r="Z295" s="61"/>
      <c r="AA295" s="61"/>
      <c r="AB295" s="230"/>
      <c r="AC295" s="230"/>
      <c r="AD295" s="62"/>
      <c r="AE295" s="62"/>
      <c r="AF295" s="301"/>
      <c r="AG295" s="165"/>
      <c r="AH295" s="274"/>
      <c r="AI295" s="226"/>
      <c r="AJ295" s="293" t="str">
        <f t="shared" si="74"/>
        <v/>
      </c>
      <c r="AK295" s="297" t="str">
        <f>IF(C295="","",IF(AND(フラグ管理用!B295=2,O295&gt;0),"error",IF(AND(フラグ管理用!B295=1,SUM(P295:R295)&gt;0),"error","")))</f>
        <v/>
      </c>
      <c r="AL295" s="289" t="str">
        <f t="shared" si="75"/>
        <v/>
      </c>
      <c r="AM295" s="235" t="str">
        <f t="shared" si="76"/>
        <v/>
      </c>
      <c r="AN295" s="211" t="str">
        <f>IF(C295="","",IF(フラグ管理用!AP295=1,"",IF(AND(フラグ管理用!C295=1,フラグ管理用!G295=1),"",IF(AND(フラグ管理用!C295=2,フラグ管理用!D295=1,フラグ管理用!G295=1),"",IF(AND(フラグ管理用!C295=2,フラグ管理用!D295=2),"","error")))))</f>
        <v/>
      </c>
      <c r="AO295" s="240" t="str">
        <f t="shared" si="77"/>
        <v/>
      </c>
      <c r="AP295" s="240" t="str">
        <f t="shared" si="78"/>
        <v/>
      </c>
      <c r="AQ295" s="240" t="str">
        <f>IF(C295="","",IF(AND(フラグ管理用!B295=1,フラグ管理用!I295&gt;0),"",IF(AND(フラグ管理用!B295=2,フラグ管理用!I295&gt;14),"","error")))</f>
        <v/>
      </c>
      <c r="AR295" s="240" t="str">
        <f>IF(C295="","",IF(PRODUCT(フラグ管理用!H295:J295)=0,"error",""))</f>
        <v/>
      </c>
      <c r="AS295" s="240" t="str">
        <f t="shared" si="79"/>
        <v/>
      </c>
      <c r="AT295" s="240" t="str">
        <f>IF(C295="","",IF(AND(フラグ管理用!G295=1,フラグ管理用!K295=1),"",IF(AND(フラグ管理用!G295=2,フラグ管理用!K295&gt;1),"","error")))</f>
        <v/>
      </c>
      <c r="AU295" s="240" t="str">
        <f>IF(C295="","",IF(AND(フラグ管理用!K295=10,ISBLANK(L295)=FALSE),"",IF(AND(フラグ管理用!K295&lt;10,ISBLANK(L295)=TRUE),"","error")))</f>
        <v/>
      </c>
      <c r="AV295" s="211" t="str">
        <f t="shared" si="80"/>
        <v/>
      </c>
      <c r="AW295" s="211" t="str">
        <f t="shared" si="81"/>
        <v/>
      </c>
      <c r="AX295" s="211" t="str">
        <f>IF(C295="","",IF(AND(フラグ管理用!D295=2,フラグ管理用!G295=1),IF(Q295&lt;&gt;0,"error",""),""))</f>
        <v/>
      </c>
      <c r="AY295" s="211" t="str">
        <f>IF(C295="","",IF(フラグ管理用!G295=2,IF(OR(O295&lt;&gt;0,P295&lt;&gt;0,R295&lt;&gt;0),"error",""),""))</f>
        <v/>
      </c>
      <c r="AZ295" s="211" t="str">
        <f t="shared" si="82"/>
        <v/>
      </c>
      <c r="BA295" s="211" t="str">
        <f t="shared" si="83"/>
        <v/>
      </c>
      <c r="BB295" s="211" t="str">
        <f t="shared" si="84"/>
        <v/>
      </c>
      <c r="BC295" s="211" t="str">
        <f>IF(C295="","",IF(フラグ管理用!Y295=2,IF(AND(フラグ管理用!C295=2,フラグ管理用!V295=1),"","error"),""))</f>
        <v/>
      </c>
      <c r="BD295" s="211" t="str">
        <f t="shared" si="85"/>
        <v/>
      </c>
      <c r="BE295" s="211" t="str">
        <f>IF(C295="","",IF(フラグ管理用!Z295=30,"error",IF(AND(フラグ管理用!AI295="事業始期_通常",フラグ管理用!Z295&lt;18),"error",IF(AND(フラグ管理用!AI295="事業始期_補助",フラグ管理用!Z295&lt;15),"error",""))))</f>
        <v/>
      </c>
      <c r="BF295" s="211" t="str">
        <f t="shared" si="86"/>
        <v/>
      </c>
      <c r="BG295" s="211" t="str">
        <f>IF(C295="","",IF(AND(フラグ管理用!AJ295="事業終期_通常",OR(フラグ管理用!AA295&lt;18,フラグ管理用!AA295&gt;29)),"error",IF(AND(フラグ管理用!AJ295="事業終期_R3基金・R4",フラグ管理用!AA295&lt;18),"error","")))</f>
        <v/>
      </c>
      <c r="BH295" s="211" t="str">
        <f>IF(C295="","",IF(VLOOKUP(Z295,―!$X$2:$Y$31,2,FALSE)&lt;=VLOOKUP(AA295,―!$X$2:$Y$31,2,FALSE),"","error"))</f>
        <v/>
      </c>
      <c r="BI295" s="211" t="str">
        <f t="shared" si="87"/>
        <v/>
      </c>
      <c r="BJ295" s="211" t="str">
        <f t="shared" si="90"/>
        <v/>
      </c>
      <c r="BK295" s="211" t="str">
        <f t="shared" si="88"/>
        <v/>
      </c>
      <c r="BL295" s="211" t="str">
        <f>IF(C295="","",IF(AND(フラグ管理用!AK295="予算区分_地単_通常",フラグ管理用!AF295&gt;4),"error",IF(AND(フラグ管理用!AK295="予算区分_地単_協力金等",フラグ管理用!AF295&gt;9),"error",IF(AND(フラグ管理用!AK295="予算区分_補助",フラグ管理用!AF295&lt;9),"error",""))))</f>
        <v/>
      </c>
      <c r="BM295" s="241" t="str">
        <f>フラグ管理用!AO295</f>
        <v/>
      </c>
    </row>
    <row r="296" spans="1:65" x14ac:dyDescent="0.15">
      <c r="A296" s="84">
        <v>275</v>
      </c>
      <c r="B296" s="285"/>
      <c r="C296" s="61"/>
      <c r="D296" s="61"/>
      <c r="E296" s="62"/>
      <c r="F296" s="146" t="str">
        <f>IF(C296="補",VLOOKUP(E296,'事業名一覧 '!$A$3:$C$55,3,FALSE),"")</f>
        <v/>
      </c>
      <c r="G296" s="63"/>
      <c r="H296" s="154"/>
      <c r="I296" s="63"/>
      <c r="J296" s="63"/>
      <c r="K296" s="63"/>
      <c r="L296" s="62"/>
      <c r="M296" s="99" t="str">
        <f t="shared" si="73"/>
        <v/>
      </c>
      <c r="N296" s="99" t="str">
        <f t="shared" si="89"/>
        <v/>
      </c>
      <c r="O296" s="65"/>
      <c r="P296" s="65"/>
      <c r="Q296" s="65"/>
      <c r="R296" s="65"/>
      <c r="S296" s="65"/>
      <c r="T296" s="65"/>
      <c r="U296" s="62"/>
      <c r="V296" s="63"/>
      <c r="W296" s="63"/>
      <c r="X296" s="63"/>
      <c r="Y296" s="61"/>
      <c r="Z296" s="61"/>
      <c r="AA296" s="61"/>
      <c r="AB296" s="230"/>
      <c r="AC296" s="230"/>
      <c r="AD296" s="62"/>
      <c r="AE296" s="62"/>
      <c r="AF296" s="301"/>
      <c r="AG296" s="165"/>
      <c r="AH296" s="274"/>
      <c r="AI296" s="226"/>
      <c r="AJ296" s="293" t="str">
        <f t="shared" si="74"/>
        <v/>
      </c>
      <c r="AK296" s="297" t="str">
        <f>IF(C296="","",IF(AND(フラグ管理用!B296=2,O296&gt;0),"error",IF(AND(フラグ管理用!B296=1,SUM(P296:R296)&gt;0),"error","")))</f>
        <v/>
      </c>
      <c r="AL296" s="289" t="str">
        <f t="shared" si="75"/>
        <v/>
      </c>
      <c r="AM296" s="235" t="str">
        <f t="shared" si="76"/>
        <v/>
      </c>
      <c r="AN296" s="211" t="str">
        <f>IF(C296="","",IF(フラグ管理用!AP296=1,"",IF(AND(フラグ管理用!C296=1,フラグ管理用!G296=1),"",IF(AND(フラグ管理用!C296=2,フラグ管理用!D296=1,フラグ管理用!G296=1),"",IF(AND(フラグ管理用!C296=2,フラグ管理用!D296=2),"","error")))))</f>
        <v/>
      </c>
      <c r="AO296" s="240" t="str">
        <f t="shared" si="77"/>
        <v/>
      </c>
      <c r="AP296" s="240" t="str">
        <f t="shared" si="78"/>
        <v/>
      </c>
      <c r="AQ296" s="240" t="str">
        <f>IF(C296="","",IF(AND(フラグ管理用!B296=1,フラグ管理用!I296&gt;0),"",IF(AND(フラグ管理用!B296=2,フラグ管理用!I296&gt;14),"","error")))</f>
        <v/>
      </c>
      <c r="AR296" s="240" t="str">
        <f>IF(C296="","",IF(PRODUCT(フラグ管理用!H296:J296)=0,"error",""))</f>
        <v/>
      </c>
      <c r="AS296" s="240" t="str">
        <f t="shared" si="79"/>
        <v/>
      </c>
      <c r="AT296" s="240" t="str">
        <f>IF(C296="","",IF(AND(フラグ管理用!G296=1,フラグ管理用!K296=1),"",IF(AND(フラグ管理用!G296=2,フラグ管理用!K296&gt;1),"","error")))</f>
        <v/>
      </c>
      <c r="AU296" s="240" t="str">
        <f>IF(C296="","",IF(AND(フラグ管理用!K296=10,ISBLANK(L296)=FALSE),"",IF(AND(フラグ管理用!K296&lt;10,ISBLANK(L296)=TRUE),"","error")))</f>
        <v/>
      </c>
      <c r="AV296" s="211" t="str">
        <f t="shared" si="80"/>
        <v/>
      </c>
      <c r="AW296" s="211" t="str">
        <f t="shared" si="81"/>
        <v/>
      </c>
      <c r="AX296" s="211" t="str">
        <f>IF(C296="","",IF(AND(フラグ管理用!D296=2,フラグ管理用!G296=1),IF(Q296&lt;&gt;0,"error",""),""))</f>
        <v/>
      </c>
      <c r="AY296" s="211" t="str">
        <f>IF(C296="","",IF(フラグ管理用!G296=2,IF(OR(O296&lt;&gt;0,P296&lt;&gt;0,R296&lt;&gt;0),"error",""),""))</f>
        <v/>
      </c>
      <c r="AZ296" s="211" t="str">
        <f t="shared" si="82"/>
        <v/>
      </c>
      <c r="BA296" s="211" t="str">
        <f t="shared" si="83"/>
        <v/>
      </c>
      <c r="BB296" s="211" t="str">
        <f t="shared" si="84"/>
        <v/>
      </c>
      <c r="BC296" s="211" t="str">
        <f>IF(C296="","",IF(フラグ管理用!Y296=2,IF(AND(フラグ管理用!C296=2,フラグ管理用!V296=1),"","error"),""))</f>
        <v/>
      </c>
      <c r="BD296" s="211" t="str">
        <f t="shared" si="85"/>
        <v/>
      </c>
      <c r="BE296" s="211" t="str">
        <f>IF(C296="","",IF(フラグ管理用!Z296=30,"error",IF(AND(フラグ管理用!AI296="事業始期_通常",フラグ管理用!Z296&lt;18),"error",IF(AND(フラグ管理用!AI296="事業始期_補助",フラグ管理用!Z296&lt;15),"error",""))))</f>
        <v/>
      </c>
      <c r="BF296" s="211" t="str">
        <f t="shared" si="86"/>
        <v/>
      </c>
      <c r="BG296" s="211" t="str">
        <f>IF(C296="","",IF(AND(フラグ管理用!AJ296="事業終期_通常",OR(フラグ管理用!AA296&lt;18,フラグ管理用!AA296&gt;29)),"error",IF(AND(フラグ管理用!AJ296="事業終期_R3基金・R4",フラグ管理用!AA296&lt;18),"error","")))</f>
        <v/>
      </c>
      <c r="BH296" s="211" t="str">
        <f>IF(C296="","",IF(VLOOKUP(Z296,―!$X$2:$Y$31,2,FALSE)&lt;=VLOOKUP(AA296,―!$X$2:$Y$31,2,FALSE),"","error"))</f>
        <v/>
      </c>
      <c r="BI296" s="211" t="str">
        <f t="shared" si="87"/>
        <v/>
      </c>
      <c r="BJ296" s="211" t="str">
        <f t="shared" si="90"/>
        <v/>
      </c>
      <c r="BK296" s="211" t="str">
        <f t="shared" si="88"/>
        <v/>
      </c>
      <c r="BL296" s="211" t="str">
        <f>IF(C296="","",IF(AND(フラグ管理用!AK296="予算区分_地単_通常",フラグ管理用!AF296&gt;4),"error",IF(AND(フラグ管理用!AK296="予算区分_地単_協力金等",フラグ管理用!AF296&gt;9),"error",IF(AND(フラグ管理用!AK296="予算区分_補助",フラグ管理用!AF296&lt;9),"error",""))))</f>
        <v/>
      </c>
      <c r="BM296" s="241" t="str">
        <f>フラグ管理用!AO296</f>
        <v/>
      </c>
    </row>
    <row r="297" spans="1:65" x14ac:dyDescent="0.15">
      <c r="A297" s="84">
        <v>276</v>
      </c>
      <c r="B297" s="285"/>
      <c r="C297" s="61"/>
      <c r="D297" s="61"/>
      <c r="E297" s="62"/>
      <c r="F297" s="146" t="str">
        <f>IF(C297="補",VLOOKUP(E297,'事業名一覧 '!$A$3:$C$55,3,FALSE),"")</f>
        <v/>
      </c>
      <c r="G297" s="63"/>
      <c r="H297" s="154"/>
      <c r="I297" s="63"/>
      <c r="J297" s="63"/>
      <c r="K297" s="63"/>
      <c r="L297" s="62"/>
      <c r="M297" s="99" t="str">
        <f t="shared" si="73"/>
        <v/>
      </c>
      <c r="N297" s="99" t="str">
        <f t="shared" si="89"/>
        <v/>
      </c>
      <c r="O297" s="65"/>
      <c r="P297" s="65"/>
      <c r="Q297" s="65"/>
      <c r="R297" s="65"/>
      <c r="S297" s="65"/>
      <c r="T297" s="65"/>
      <c r="U297" s="62"/>
      <c r="V297" s="63"/>
      <c r="W297" s="63"/>
      <c r="X297" s="63"/>
      <c r="Y297" s="61"/>
      <c r="Z297" s="61"/>
      <c r="AA297" s="61"/>
      <c r="AB297" s="230"/>
      <c r="AC297" s="230"/>
      <c r="AD297" s="62"/>
      <c r="AE297" s="62"/>
      <c r="AF297" s="301"/>
      <c r="AG297" s="165"/>
      <c r="AH297" s="274"/>
      <c r="AI297" s="226"/>
      <c r="AJ297" s="293" t="str">
        <f t="shared" si="74"/>
        <v/>
      </c>
      <c r="AK297" s="297" t="str">
        <f>IF(C297="","",IF(AND(フラグ管理用!B297=2,O297&gt;0),"error",IF(AND(フラグ管理用!B297=1,SUM(P297:R297)&gt;0),"error","")))</f>
        <v/>
      </c>
      <c r="AL297" s="289" t="str">
        <f t="shared" si="75"/>
        <v/>
      </c>
      <c r="AM297" s="235" t="str">
        <f t="shared" si="76"/>
        <v/>
      </c>
      <c r="AN297" s="211" t="str">
        <f>IF(C297="","",IF(フラグ管理用!AP297=1,"",IF(AND(フラグ管理用!C297=1,フラグ管理用!G297=1),"",IF(AND(フラグ管理用!C297=2,フラグ管理用!D297=1,フラグ管理用!G297=1),"",IF(AND(フラグ管理用!C297=2,フラグ管理用!D297=2),"","error")))))</f>
        <v/>
      </c>
      <c r="AO297" s="240" t="str">
        <f t="shared" si="77"/>
        <v/>
      </c>
      <c r="AP297" s="240" t="str">
        <f t="shared" si="78"/>
        <v/>
      </c>
      <c r="AQ297" s="240" t="str">
        <f>IF(C297="","",IF(AND(フラグ管理用!B297=1,フラグ管理用!I297&gt;0),"",IF(AND(フラグ管理用!B297=2,フラグ管理用!I297&gt;14),"","error")))</f>
        <v/>
      </c>
      <c r="AR297" s="240" t="str">
        <f>IF(C297="","",IF(PRODUCT(フラグ管理用!H297:J297)=0,"error",""))</f>
        <v/>
      </c>
      <c r="AS297" s="240" t="str">
        <f t="shared" si="79"/>
        <v/>
      </c>
      <c r="AT297" s="240" t="str">
        <f>IF(C297="","",IF(AND(フラグ管理用!G297=1,フラグ管理用!K297=1),"",IF(AND(フラグ管理用!G297=2,フラグ管理用!K297&gt;1),"","error")))</f>
        <v/>
      </c>
      <c r="AU297" s="240" t="str">
        <f>IF(C297="","",IF(AND(フラグ管理用!K297=10,ISBLANK(L297)=FALSE),"",IF(AND(フラグ管理用!K297&lt;10,ISBLANK(L297)=TRUE),"","error")))</f>
        <v/>
      </c>
      <c r="AV297" s="211" t="str">
        <f t="shared" si="80"/>
        <v/>
      </c>
      <c r="AW297" s="211" t="str">
        <f t="shared" si="81"/>
        <v/>
      </c>
      <c r="AX297" s="211" t="str">
        <f>IF(C297="","",IF(AND(フラグ管理用!D297=2,フラグ管理用!G297=1),IF(Q297&lt;&gt;0,"error",""),""))</f>
        <v/>
      </c>
      <c r="AY297" s="211" t="str">
        <f>IF(C297="","",IF(フラグ管理用!G297=2,IF(OR(O297&lt;&gt;0,P297&lt;&gt;0,R297&lt;&gt;0),"error",""),""))</f>
        <v/>
      </c>
      <c r="AZ297" s="211" t="str">
        <f t="shared" si="82"/>
        <v/>
      </c>
      <c r="BA297" s="211" t="str">
        <f t="shared" si="83"/>
        <v/>
      </c>
      <c r="BB297" s="211" t="str">
        <f t="shared" si="84"/>
        <v/>
      </c>
      <c r="BC297" s="211" t="str">
        <f>IF(C297="","",IF(フラグ管理用!Y297=2,IF(AND(フラグ管理用!C297=2,フラグ管理用!V297=1),"","error"),""))</f>
        <v/>
      </c>
      <c r="BD297" s="211" t="str">
        <f t="shared" si="85"/>
        <v/>
      </c>
      <c r="BE297" s="211" t="str">
        <f>IF(C297="","",IF(フラグ管理用!Z297=30,"error",IF(AND(フラグ管理用!AI297="事業始期_通常",フラグ管理用!Z297&lt;18),"error",IF(AND(フラグ管理用!AI297="事業始期_補助",フラグ管理用!Z297&lt;15),"error",""))))</f>
        <v/>
      </c>
      <c r="BF297" s="211" t="str">
        <f t="shared" si="86"/>
        <v/>
      </c>
      <c r="BG297" s="211" t="str">
        <f>IF(C297="","",IF(AND(フラグ管理用!AJ297="事業終期_通常",OR(フラグ管理用!AA297&lt;18,フラグ管理用!AA297&gt;29)),"error",IF(AND(フラグ管理用!AJ297="事業終期_R3基金・R4",フラグ管理用!AA297&lt;18),"error","")))</f>
        <v/>
      </c>
      <c r="BH297" s="211" t="str">
        <f>IF(C297="","",IF(VLOOKUP(Z297,―!$X$2:$Y$31,2,FALSE)&lt;=VLOOKUP(AA297,―!$X$2:$Y$31,2,FALSE),"","error"))</f>
        <v/>
      </c>
      <c r="BI297" s="211" t="str">
        <f t="shared" si="87"/>
        <v/>
      </c>
      <c r="BJ297" s="211" t="str">
        <f t="shared" si="90"/>
        <v/>
      </c>
      <c r="BK297" s="211" t="str">
        <f t="shared" si="88"/>
        <v/>
      </c>
      <c r="BL297" s="211" t="str">
        <f>IF(C297="","",IF(AND(フラグ管理用!AK297="予算区分_地単_通常",フラグ管理用!AF297&gt;4),"error",IF(AND(フラグ管理用!AK297="予算区分_地単_協力金等",フラグ管理用!AF297&gt;9),"error",IF(AND(フラグ管理用!AK297="予算区分_補助",フラグ管理用!AF297&lt;9),"error",""))))</f>
        <v/>
      </c>
      <c r="BM297" s="241" t="str">
        <f>フラグ管理用!AO297</f>
        <v/>
      </c>
    </row>
    <row r="298" spans="1:65" x14ac:dyDescent="0.15">
      <c r="A298" s="84">
        <v>277</v>
      </c>
      <c r="B298" s="285"/>
      <c r="C298" s="61"/>
      <c r="D298" s="61"/>
      <c r="E298" s="62"/>
      <c r="F298" s="146" t="str">
        <f>IF(C298="補",VLOOKUP(E298,'事業名一覧 '!$A$3:$C$55,3,FALSE),"")</f>
        <v/>
      </c>
      <c r="G298" s="63"/>
      <c r="H298" s="154"/>
      <c r="I298" s="63"/>
      <c r="J298" s="63"/>
      <c r="K298" s="63"/>
      <c r="L298" s="62"/>
      <c r="M298" s="99" t="str">
        <f t="shared" si="73"/>
        <v/>
      </c>
      <c r="N298" s="99" t="str">
        <f t="shared" si="89"/>
        <v/>
      </c>
      <c r="O298" s="65"/>
      <c r="P298" s="65"/>
      <c r="Q298" s="65"/>
      <c r="R298" s="65"/>
      <c r="S298" s="65"/>
      <c r="T298" s="65"/>
      <c r="U298" s="62"/>
      <c r="V298" s="63"/>
      <c r="W298" s="63"/>
      <c r="X298" s="63"/>
      <c r="Y298" s="61"/>
      <c r="Z298" s="61"/>
      <c r="AA298" s="61"/>
      <c r="AB298" s="230"/>
      <c r="AC298" s="230"/>
      <c r="AD298" s="62"/>
      <c r="AE298" s="62"/>
      <c r="AF298" s="301"/>
      <c r="AG298" s="165"/>
      <c r="AH298" s="274"/>
      <c r="AI298" s="226"/>
      <c r="AJ298" s="293" t="str">
        <f t="shared" si="74"/>
        <v/>
      </c>
      <c r="AK298" s="297" t="str">
        <f>IF(C298="","",IF(AND(フラグ管理用!B298=2,O298&gt;0),"error",IF(AND(フラグ管理用!B298=1,SUM(P298:R298)&gt;0),"error","")))</f>
        <v/>
      </c>
      <c r="AL298" s="289" t="str">
        <f t="shared" si="75"/>
        <v/>
      </c>
      <c r="AM298" s="235" t="str">
        <f t="shared" si="76"/>
        <v/>
      </c>
      <c r="AN298" s="211" t="str">
        <f>IF(C298="","",IF(フラグ管理用!AP298=1,"",IF(AND(フラグ管理用!C298=1,フラグ管理用!G298=1),"",IF(AND(フラグ管理用!C298=2,フラグ管理用!D298=1,フラグ管理用!G298=1),"",IF(AND(フラグ管理用!C298=2,フラグ管理用!D298=2),"","error")))))</f>
        <v/>
      </c>
      <c r="AO298" s="240" t="str">
        <f t="shared" si="77"/>
        <v/>
      </c>
      <c r="AP298" s="240" t="str">
        <f t="shared" si="78"/>
        <v/>
      </c>
      <c r="AQ298" s="240" t="str">
        <f>IF(C298="","",IF(AND(フラグ管理用!B298=1,フラグ管理用!I298&gt;0),"",IF(AND(フラグ管理用!B298=2,フラグ管理用!I298&gt;14),"","error")))</f>
        <v/>
      </c>
      <c r="AR298" s="240" t="str">
        <f>IF(C298="","",IF(PRODUCT(フラグ管理用!H298:J298)=0,"error",""))</f>
        <v/>
      </c>
      <c r="AS298" s="240" t="str">
        <f t="shared" si="79"/>
        <v/>
      </c>
      <c r="AT298" s="240" t="str">
        <f>IF(C298="","",IF(AND(フラグ管理用!G298=1,フラグ管理用!K298=1),"",IF(AND(フラグ管理用!G298=2,フラグ管理用!K298&gt;1),"","error")))</f>
        <v/>
      </c>
      <c r="AU298" s="240" t="str">
        <f>IF(C298="","",IF(AND(フラグ管理用!K298=10,ISBLANK(L298)=FALSE),"",IF(AND(フラグ管理用!K298&lt;10,ISBLANK(L298)=TRUE),"","error")))</f>
        <v/>
      </c>
      <c r="AV298" s="211" t="str">
        <f t="shared" si="80"/>
        <v/>
      </c>
      <c r="AW298" s="211" t="str">
        <f t="shared" si="81"/>
        <v/>
      </c>
      <c r="AX298" s="211" t="str">
        <f>IF(C298="","",IF(AND(フラグ管理用!D298=2,フラグ管理用!G298=1),IF(Q298&lt;&gt;0,"error",""),""))</f>
        <v/>
      </c>
      <c r="AY298" s="211" t="str">
        <f>IF(C298="","",IF(フラグ管理用!G298=2,IF(OR(O298&lt;&gt;0,P298&lt;&gt;0,R298&lt;&gt;0),"error",""),""))</f>
        <v/>
      </c>
      <c r="AZ298" s="211" t="str">
        <f t="shared" si="82"/>
        <v/>
      </c>
      <c r="BA298" s="211" t="str">
        <f t="shared" si="83"/>
        <v/>
      </c>
      <c r="BB298" s="211" t="str">
        <f t="shared" si="84"/>
        <v/>
      </c>
      <c r="BC298" s="211" t="str">
        <f>IF(C298="","",IF(フラグ管理用!Y298=2,IF(AND(フラグ管理用!C298=2,フラグ管理用!V298=1),"","error"),""))</f>
        <v/>
      </c>
      <c r="BD298" s="211" t="str">
        <f t="shared" si="85"/>
        <v/>
      </c>
      <c r="BE298" s="211" t="str">
        <f>IF(C298="","",IF(フラグ管理用!Z298=30,"error",IF(AND(フラグ管理用!AI298="事業始期_通常",フラグ管理用!Z298&lt;18),"error",IF(AND(フラグ管理用!AI298="事業始期_補助",フラグ管理用!Z298&lt;15),"error",""))))</f>
        <v/>
      </c>
      <c r="BF298" s="211" t="str">
        <f t="shared" si="86"/>
        <v/>
      </c>
      <c r="BG298" s="211" t="str">
        <f>IF(C298="","",IF(AND(フラグ管理用!AJ298="事業終期_通常",OR(フラグ管理用!AA298&lt;18,フラグ管理用!AA298&gt;29)),"error",IF(AND(フラグ管理用!AJ298="事業終期_R3基金・R4",フラグ管理用!AA298&lt;18),"error","")))</f>
        <v/>
      </c>
      <c r="BH298" s="211" t="str">
        <f>IF(C298="","",IF(VLOOKUP(Z298,―!$X$2:$Y$31,2,FALSE)&lt;=VLOOKUP(AA298,―!$X$2:$Y$31,2,FALSE),"","error"))</f>
        <v/>
      </c>
      <c r="BI298" s="211" t="str">
        <f t="shared" si="87"/>
        <v/>
      </c>
      <c r="BJ298" s="211" t="str">
        <f t="shared" si="90"/>
        <v/>
      </c>
      <c r="BK298" s="211" t="str">
        <f t="shared" si="88"/>
        <v/>
      </c>
      <c r="BL298" s="211" t="str">
        <f>IF(C298="","",IF(AND(フラグ管理用!AK298="予算区分_地単_通常",フラグ管理用!AF298&gt;4),"error",IF(AND(フラグ管理用!AK298="予算区分_地単_協力金等",フラグ管理用!AF298&gt;9),"error",IF(AND(フラグ管理用!AK298="予算区分_補助",フラグ管理用!AF298&lt;9),"error",""))))</f>
        <v/>
      </c>
      <c r="BM298" s="241" t="str">
        <f>フラグ管理用!AO298</f>
        <v/>
      </c>
    </row>
    <row r="299" spans="1:65" x14ac:dyDescent="0.15">
      <c r="A299" s="84">
        <v>278</v>
      </c>
      <c r="B299" s="285"/>
      <c r="C299" s="61"/>
      <c r="D299" s="61"/>
      <c r="E299" s="62"/>
      <c r="F299" s="146" t="str">
        <f>IF(C299="補",VLOOKUP(E299,'事業名一覧 '!$A$3:$C$55,3,FALSE),"")</f>
        <v/>
      </c>
      <c r="G299" s="63"/>
      <c r="H299" s="154"/>
      <c r="I299" s="63"/>
      <c r="J299" s="63"/>
      <c r="K299" s="63"/>
      <c r="L299" s="62"/>
      <c r="M299" s="99" t="str">
        <f t="shared" si="73"/>
        <v/>
      </c>
      <c r="N299" s="99" t="str">
        <f t="shared" si="89"/>
        <v/>
      </c>
      <c r="O299" s="65"/>
      <c r="P299" s="65"/>
      <c r="Q299" s="65"/>
      <c r="R299" s="65"/>
      <c r="S299" s="65"/>
      <c r="T299" s="65"/>
      <c r="U299" s="62"/>
      <c r="V299" s="63"/>
      <c r="W299" s="63"/>
      <c r="X299" s="63"/>
      <c r="Y299" s="61"/>
      <c r="Z299" s="61"/>
      <c r="AA299" s="61"/>
      <c r="AB299" s="230"/>
      <c r="AC299" s="230"/>
      <c r="AD299" s="62"/>
      <c r="AE299" s="62"/>
      <c r="AF299" s="301"/>
      <c r="AG299" s="165"/>
      <c r="AH299" s="274"/>
      <c r="AI299" s="226"/>
      <c r="AJ299" s="293" t="str">
        <f t="shared" si="74"/>
        <v/>
      </c>
      <c r="AK299" s="297" t="str">
        <f>IF(C299="","",IF(AND(フラグ管理用!B299=2,O299&gt;0),"error",IF(AND(フラグ管理用!B299=1,SUM(P299:R299)&gt;0),"error","")))</f>
        <v/>
      </c>
      <c r="AL299" s="289" t="str">
        <f t="shared" si="75"/>
        <v/>
      </c>
      <c r="AM299" s="235" t="str">
        <f t="shared" si="76"/>
        <v/>
      </c>
      <c r="AN299" s="211" t="str">
        <f>IF(C299="","",IF(フラグ管理用!AP299=1,"",IF(AND(フラグ管理用!C299=1,フラグ管理用!G299=1),"",IF(AND(フラグ管理用!C299=2,フラグ管理用!D299=1,フラグ管理用!G299=1),"",IF(AND(フラグ管理用!C299=2,フラグ管理用!D299=2),"","error")))))</f>
        <v/>
      </c>
      <c r="AO299" s="240" t="str">
        <f t="shared" si="77"/>
        <v/>
      </c>
      <c r="AP299" s="240" t="str">
        <f t="shared" si="78"/>
        <v/>
      </c>
      <c r="AQ299" s="240" t="str">
        <f>IF(C299="","",IF(AND(フラグ管理用!B299=1,フラグ管理用!I299&gt;0),"",IF(AND(フラグ管理用!B299=2,フラグ管理用!I299&gt;14),"","error")))</f>
        <v/>
      </c>
      <c r="AR299" s="240" t="str">
        <f>IF(C299="","",IF(PRODUCT(フラグ管理用!H299:J299)=0,"error",""))</f>
        <v/>
      </c>
      <c r="AS299" s="240" t="str">
        <f t="shared" si="79"/>
        <v/>
      </c>
      <c r="AT299" s="240" t="str">
        <f>IF(C299="","",IF(AND(フラグ管理用!G299=1,フラグ管理用!K299=1),"",IF(AND(フラグ管理用!G299=2,フラグ管理用!K299&gt;1),"","error")))</f>
        <v/>
      </c>
      <c r="AU299" s="240" t="str">
        <f>IF(C299="","",IF(AND(フラグ管理用!K299=10,ISBLANK(L299)=FALSE),"",IF(AND(フラグ管理用!K299&lt;10,ISBLANK(L299)=TRUE),"","error")))</f>
        <v/>
      </c>
      <c r="AV299" s="211" t="str">
        <f t="shared" si="80"/>
        <v/>
      </c>
      <c r="AW299" s="211" t="str">
        <f t="shared" si="81"/>
        <v/>
      </c>
      <c r="AX299" s="211" t="str">
        <f>IF(C299="","",IF(AND(フラグ管理用!D299=2,フラグ管理用!G299=1),IF(Q299&lt;&gt;0,"error",""),""))</f>
        <v/>
      </c>
      <c r="AY299" s="211" t="str">
        <f>IF(C299="","",IF(フラグ管理用!G299=2,IF(OR(O299&lt;&gt;0,P299&lt;&gt;0,R299&lt;&gt;0),"error",""),""))</f>
        <v/>
      </c>
      <c r="AZ299" s="211" t="str">
        <f t="shared" si="82"/>
        <v/>
      </c>
      <c r="BA299" s="211" t="str">
        <f t="shared" si="83"/>
        <v/>
      </c>
      <c r="BB299" s="211" t="str">
        <f t="shared" si="84"/>
        <v/>
      </c>
      <c r="BC299" s="211" t="str">
        <f>IF(C299="","",IF(フラグ管理用!Y299=2,IF(AND(フラグ管理用!C299=2,フラグ管理用!V299=1),"","error"),""))</f>
        <v/>
      </c>
      <c r="BD299" s="211" t="str">
        <f t="shared" si="85"/>
        <v/>
      </c>
      <c r="BE299" s="211" t="str">
        <f>IF(C299="","",IF(フラグ管理用!Z299=30,"error",IF(AND(フラグ管理用!AI299="事業始期_通常",フラグ管理用!Z299&lt;18),"error",IF(AND(フラグ管理用!AI299="事業始期_補助",フラグ管理用!Z299&lt;15),"error",""))))</f>
        <v/>
      </c>
      <c r="BF299" s="211" t="str">
        <f t="shared" si="86"/>
        <v/>
      </c>
      <c r="BG299" s="211" t="str">
        <f>IF(C299="","",IF(AND(フラグ管理用!AJ299="事業終期_通常",OR(フラグ管理用!AA299&lt;18,フラグ管理用!AA299&gt;29)),"error",IF(AND(フラグ管理用!AJ299="事業終期_R3基金・R4",フラグ管理用!AA299&lt;18),"error","")))</f>
        <v/>
      </c>
      <c r="BH299" s="211" t="str">
        <f>IF(C299="","",IF(VLOOKUP(Z299,―!$X$2:$Y$31,2,FALSE)&lt;=VLOOKUP(AA299,―!$X$2:$Y$31,2,FALSE),"","error"))</f>
        <v/>
      </c>
      <c r="BI299" s="211" t="str">
        <f t="shared" si="87"/>
        <v/>
      </c>
      <c r="BJ299" s="211" t="str">
        <f t="shared" si="90"/>
        <v/>
      </c>
      <c r="BK299" s="211" t="str">
        <f t="shared" si="88"/>
        <v/>
      </c>
      <c r="BL299" s="211" t="str">
        <f>IF(C299="","",IF(AND(フラグ管理用!AK299="予算区分_地単_通常",フラグ管理用!AF299&gt;4),"error",IF(AND(フラグ管理用!AK299="予算区分_地単_協力金等",フラグ管理用!AF299&gt;9),"error",IF(AND(フラグ管理用!AK299="予算区分_補助",フラグ管理用!AF299&lt;9),"error",""))))</f>
        <v/>
      </c>
      <c r="BM299" s="241" t="str">
        <f>フラグ管理用!AO299</f>
        <v/>
      </c>
    </row>
    <row r="300" spans="1:65" x14ac:dyDescent="0.15">
      <c r="A300" s="84">
        <v>279</v>
      </c>
      <c r="B300" s="285"/>
      <c r="C300" s="61"/>
      <c r="D300" s="61"/>
      <c r="E300" s="62"/>
      <c r="F300" s="146" t="str">
        <f>IF(C300="補",VLOOKUP(E300,'事業名一覧 '!$A$3:$C$55,3,FALSE),"")</f>
        <v/>
      </c>
      <c r="G300" s="63"/>
      <c r="H300" s="154"/>
      <c r="I300" s="63"/>
      <c r="J300" s="63"/>
      <c r="K300" s="63"/>
      <c r="L300" s="62"/>
      <c r="M300" s="99" t="str">
        <f t="shared" si="73"/>
        <v/>
      </c>
      <c r="N300" s="99" t="str">
        <f t="shared" si="89"/>
        <v/>
      </c>
      <c r="O300" s="65"/>
      <c r="P300" s="65"/>
      <c r="Q300" s="65"/>
      <c r="R300" s="65"/>
      <c r="S300" s="65"/>
      <c r="T300" s="65"/>
      <c r="U300" s="62"/>
      <c r="V300" s="63"/>
      <c r="W300" s="63"/>
      <c r="X300" s="63"/>
      <c r="Y300" s="61"/>
      <c r="Z300" s="61"/>
      <c r="AA300" s="61"/>
      <c r="AB300" s="230"/>
      <c r="AC300" s="230"/>
      <c r="AD300" s="62"/>
      <c r="AE300" s="62"/>
      <c r="AF300" s="301"/>
      <c r="AG300" s="165"/>
      <c r="AH300" s="274"/>
      <c r="AI300" s="226"/>
      <c r="AJ300" s="293" t="str">
        <f t="shared" si="74"/>
        <v/>
      </c>
      <c r="AK300" s="297" t="str">
        <f>IF(C300="","",IF(AND(フラグ管理用!B300=2,O300&gt;0),"error",IF(AND(フラグ管理用!B300=1,SUM(P300:R300)&gt;0),"error","")))</f>
        <v/>
      </c>
      <c r="AL300" s="289" t="str">
        <f t="shared" si="75"/>
        <v/>
      </c>
      <c r="AM300" s="235" t="str">
        <f t="shared" si="76"/>
        <v/>
      </c>
      <c r="AN300" s="211" t="str">
        <f>IF(C300="","",IF(フラグ管理用!AP300=1,"",IF(AND(フラグ管理用!C300=1,フラグ管理用!G300=1),"",IF(AND(フラグ管理用!C300=2,フラグ管理用!D300=1,フラグ管理用!G300=1),"",IF(AND(フラグ管理用!C300=2,フラグ管理用!D300=2),"","error")))))</f>
        <v/>
      </c>
      <c r="AO300" s="240" t="str">
        <f t="shared" si="77"/>
        <v/>
      </c>
      <c r="AP300" s="240" t="str">
        <f t="shared" si="78"/>
        <v/>
      </c>
      <c r="AQ300" s="240" t="str">
        <f>IF(C300="","",IF(AND(フラグ管理用!B300=1,フラグ管理用!I300&gt;0),"",IF(AND(フラグ管理用!B300=2,フラグ管理用!I300&gt;14),"","error")))</f>
        <v/>
      </c>
      <c r="AR300" s="240" t="str">
        <f>IF(C300="","",IF(PRODUCT(フラグ管理用!H300:J300)=0,"error",""))</f>
        <v/>
      </c>
      <c r="AS300" s="240" t="str">
        <f t="shared" si="79"/>
        <v/>
      </c>
      <c r="AT300" s="240" t="str">
        <f>IF(C300="","",IF(AND(フラグ管理用!G300=1,フラグ管理用!K300=1),"",IF(AND(フラグ管理用!G300=2,フラグ管理用!K300&gt;1),"","error")))</f>
        <v/>
      </c>
      <c r="AU300" s="240" t="str">
        <f>IF(C300="","",IF(AND(フラグ管理用!K300=10,ISBLANK(L300)=FALSE),"",IF(AND(フラグ管理用!K300&lt;10,ISBLANK(L300)=TRUE),"","error")))</f>
        <v/>
      </c>
      <c r="AV300" s="211" t="str">
        <f t="shared" si="80"/>
        <v/>
      </c>
      <c r="AW300" s="211" t="str">
        <f t="shared" si="81"/>
        <v/>
      </c>
      <c r="AX300" s="211" t="str">
        <f>IF(C300="","",IF(AND(フラグ管理用!D300=2,フラグ管理用!G300=1),IF(Q300&lt;&gt;0,"error",""),""))</f>
        <v/>
      </c>
      <c r="AY300" s="211" t="str">
        <f>IF(C300="","",IF(フラグ管理用!G300=2,IF(OR(O300&lt;&gt;0,P300&lt;&gt;0,R300&lt;&gt;0),"error",""),""))</f>
        <v/>
      </c>
      <c r="AZ300" s="211" t="str">
        <f t="shared" si="82"/>
        <v/>
      </c>
      <c r="BA300" s="211" t="str">
        <f t="shared" si="83"/>
        <v/>
      </c>
      <c r="BB300" s="211" t="str">
        <f t="shared" si="84"/>
        <v/>
      </c>
      <c r="BC300" s="211" t="str">
        <f>IF(C300="","",IF(フラグ管理用!Y300=2,IF(AND(フラグ管理用!C300=2,フラグ管理用!V300=1),"","error"),""))</f>
        <v/>
      </c>
      <c r="BD300" s="211" t="str">
        <f t="shared" si="85"/>
        <v/>
      </c>
      <c r="BE300" s="211" t="str">
        <f>IF(C300="","",IF(フラグ管理用!Z300=30,"error",IF(AND(フラグ管理用!AI300="事業始期_通常",フラグ管理用!Z300&lt;18),"error",IF(AND(フラグ管理用!AI300="事業始期_補助",フラグ管理用!Z300&lt;15),"error",""))))</f>
        <v/>
      </c>
      <c r="BF300" s="211" t="str">
        <f t="shared" si="86"/>
        <v/>
      </c>
      <c r="BG300" s="211" t="str">
        <f>IF(C300="","",IF(AND(フラグ管理用!AJ300="事業終期_通常",OR(フラグ管理用!AA300&lt;18,フラグ管理用!AA300&gt;29)),"error",IF(AND(フラグ管理用!AJ300="事業終期_R3基金・R4",フラグ管理用!AA300&lt;18),"error","")))</f>
        <v/>
      </c>
      <c r="BH300" s="211" t="str">
        <f>IF(C300="","",IF(VLOOKUP(Z300,―!$X$2:$Y$31,2,FALSE)&lt;=VLOOKUP(AA300,―!$X$2:$Y$31,2,FALSE),"","error"))</f>
        <v/>
      </c>
      <c r="BI300" s="211" t="str">
        <f t="shared" si="87"/>
        <v/>
      </c>
      <c r="BJ300" s="211" t="str">
        <f t="shared" si="90"/>
        <v/>
      </c>
      <c r="BK300" s="211" t="str">
        <f t="shared" si="88"/>
        <v/>
      </c>
      <c r="BL300" s="211" t="str">
        <f>IF(C300="","",IF(AND(フラグ管理用!AK300="予算区分_地単_通常",フラグ管理用!AF300&gt;4),"error",IF(AND(フラグ管理用!AK300="予算区分_地単_協力金等",フラグ管理用!AF300&gt;9),"error",IF(AND(フラグ管理用!AK300="予算区分_補助",フラグ管理用!AF300&lt;9),"error",""))))</f>
        <v/>
      </c>
      <c r="BM300" s="241" t="str">
        <f>フラグ管理用!AO300</f>
        <v/>
      </c>
    </row>
    <row r="301" spans="1:65" x14ac:dyDescent="0.15">
      <c r="A301" s="84">
        <v>280</v>
      </c>
      <c r="B301" s="285"/>
      <c r="C301" s="61"/>
      <c r="D301" s="61"/>
      <c r="E301" s="62"/>
      <c r="F301" s="146" t="str">
        <f>IF(C301="補",VLOOKUP(E301,'事業名一覧 '!$A$3:$C$55,3,FALSE),"")</f>
        <v/>
      </c>
      <c r="G301" s="63"/>
      <c r="H301" s="154"/>
      <c r="I301" s="63"/>
      <c r="J301" s="63"/>
      <c r="K301" s="63"/>
      <c r="L301" s="62"/>
      <c r="M301" s="99" t="str">
        <f t="shared" si="73"/>
        <v/>
      </c>
      <c r="N301" s="99" t="str">
        <f t="shared" si="89"/>
        <v/>
      </c>
      <c r="O301" s="65"/>
      <c r="P301" s="65"/>
      <c r="Q301" s="65"/>
      <c r="R301" s="65"/>
      <c r="S301" s="65"/>
      <c r="T301" s="65"/>
      <c r="U301" s="62"/>
      <c r="V301" s="63"/>
      <c r="W301" s="63"/>
      <c r="X301" s="63"/>
      <c r="Y301" s="61"/>
      <c r="Z301" s="61"/>
      <c r="AA301" s="61"/>
      <c r="AB301" s="230"/>
      <c r="AC301" s="230"/>
      <c r="AD301" s="62"/>
      <c r="AE301" s="62"/>
      <c r="AF301" s="301"/>
      <c r="AG301" s="165"/>
      <c r="AH301" s="274"/>
      <c r="AI301" s="226"/>
      <c r="AJ301" s="293" t="str">
        <f t="shared" si="74"/>
        <v/>
      </c>
      <c r="AK301" s="297" t="str">
        <f>IF(C301="","",IF(AND(フラグ管理用!B301=2,O301&gt;0),"error",IF(AND(フラグ管理用!B301=1,SUM(P301:R301)&gt;0),"error","")))</f>
        <v/>
      </c>
      <c r="AL301" s="289" t="str">
        <f t="shared" si="75"/>
        <v/>
      </c>
      <c r="AM301" s="235" t="str">
        <f t="shared" si="76"/>
        <v/>
      </c>
      <c r="AN301" s="211" t="str">
        <f>IF(C301="","",IF(フラグ管理用!AP301=1,"",IF(AND(フラグ管理用!C301=1,フラグ管理用!G301=1),"",IF(AND(フラグ管理用!C301=2,フラグ管理用!D301=1,フラグ管理用!G301=1),"",IF(AND(フラグ管理用!C301=2,フラグ管理用!D301=2),"","error")))))</f>
        <v/>
      </c>
      <c r="AO301" s="240" t="str">
        <f t="shared" si="77"/>
        <v/>
      </c>
      <c r="AP301" s="240" t="str">
        <f t="shared" si="78"/>
        <v/>
      </c>
      <c r="AQ301" s="240" t="str">
        <f>IF(C301="","",IF(AND(フラグ管理用!B301=1,フラグ管理用!I301&gt;0),"",IF(AND(フラグ管理用!B301=2,フラグ管理用!I301&gt;14),"","error")))</f>
        <v/>
      </c>
      <c r="AR301" s="240" t="str">
        <f>IF(C301="","",IF(PRODUCT(フラグ管理用!H301:J301)=0,"error",""))</f>
        <v/>
      </c>
      <c r="AS301" s="240" t="str">
        <f t="shared" si="79"/>
        <v/>
      </c>
      <c r="AT301" s="240" t="str">
        <f>IF(C301="","",IF(AND(フラグ管理用!G301=1,フラグ管理用!K301=1),"",IF(AND(フラグ管理用!G301=2,フラグ管理用!K301&gt;1),"","error")))</f>
        <v/>
      </c>
      <c r="AU301" s="240" t="str">
        <f>IF(C301="","",IF(AND(フラグ管理用!K301=10,ISBLANK(L301)=FALSE),"",IF(AND(フラグ管理用!K301&lt;10,ISBLANK(L301)=TRUE),"","error")))</f>
        <v/>
      </c>
      <c r="AV301" s="211" t="str">
        <f t="shared" si="80"/>
        <v/>
      </c>
      <c r="AW301" s="211" t="str">
        <f t="shared" si="81"/>
        <v/>
      </c>
      <c r="AX301" s="211" t="str">
        <f>IF(C301="","",IF(AND(フラグ管理用!D301=2,フラグ管理用!G301=1),IF(Q301&lt;&gt;0,"error",""),""))</f>
        <v/>
      </c>
      <c r="AY301" s="211" t="str">
        <f>IF(C301="","",IF(フラグ管理用!G301=2,IF(OR(O301&lt;&gt;0,P301&lt;&gt;0,R301&lt;&gt;0),"error",""),""))</f>
        <v/>
      </c>
      <c r="AZ301" s="211" t="str">
        <f t="shared" si="82"/>
        <v/>
      </c>
      <c r="BA301" s="211" t="str">
        <f t="shared" si="83"/>
        <v/>
      </c>
      <c r="BB301" s="211" t="str">
        <f t="shared" si="84"/>
        <v/>
      </c>
      <c r="BC301" s="211" t="str">
        <f>IF(C301="","",IF(フラグ管理用!Y301=2,IF(AND(フラグ管理用!C301=2,フラグ管理用!V301=1),"","error"),""))</f>
        <v/>
      </c>
      <c r="BD301" s="211" t="str">
        <f t="shared" si="85"/>
        <v/>
      </c>
      <c r="BE301" s="211" t="str">
        <f>IF(C301="","",IF(フラグ管理用!Z301=30,"error",IF(AND(フラグ管理用!AI301="事業始期_通常",フラグ管理用!Z301&lt;18),"error",IF(AND(フラグ管理用!AI301="事業始期_補助",フラグ管理用!Z301&lt;15),"error",""))))</f>
        <v/>
      </c>
      <c r="BF301" s="211" t="str">
        <f t="shared" si="86"/>
        <v/>
      </c>
      <c r="BG301" s="211" t="str">
        <f>IF(C301="","",IF(AND(フラグ管理用!AJ301="事業終期_通常",OR(フラグ管理用!AA301&lt;18,フラグ管理用!AA301&gt;29)),"error",IF(AND(フラグ管理用!AJ301="事業終期_R3基金・R4",フラグ管理用!AA301&lt;18),"error","")))</f>
        <v/>
      </c>
      <c r="BH301" s="211" t="str">
        <f>IF(C301="","",IF(VLOOKUP(Z301,―!$X$2:$Y$31,2,FALSE)&lt;=VLOOKUP(AA301,―!$X$2:$Y$31,2,FALSE),"","error"))</f>
        <v/>
      </c>
      <c r="BI301" s="211" t="str">
        <f t="shared" si="87"/>
        <v/>
      </c>
      <c r="BJ301" s="211" t="str">
        <f t="shared" si="90"/>
        <v/>
      </c>
      <c r="BK301" s="211" t="str">
        <f t="shared" si="88"/>
        <v/>
      </c>
      <c r="BL301" s="211" t="str">
        <f>IF(C301="","",IF(AND(フラグ管理用!AK301="予算区分_地単_通常",フラグ管理用!AF301&gt;4),"error",IF(AND(フラグ管理用!AK301="予算区分_地単_協力金等",フラグ管理用!AF301&gt;9),"error",IF(AND(フラグ管理用!AK301="予算区分_補助",フラグ管理用!AF301&lt;9),"error",""))))</f>
        <v/>
      </c>
      <c r="BM301" s="241" t="str">
        <f>フラグ管理用!AO301</f>
        <v/>
      </c>
    </row>
    <row r="302" spans="1:65" x14ac:dyDescent="0.15">
      <c r="A302" s="84">
        <v>281</v>
      </c>
      <c r="B302" s="285"/>
      <c r="C302" s="61"/>
      <c r="D302" s="61"/>
      <c r="E302" s="62"/>
      <c r="F302" s="146" t="str">
        <f>IF(C302="補",VLOOKUP(E302,'事業名一覧 '!$A$3:$C$55,3,FALSE),"")</f>
        <v/>
      </c>
      <c r="G302" s="63"/>
      <c r="H302" s="154"/>
      <c r="I302" s="63"/>
      <c r="J302" s="63"/>
      <c r="K302" s="63"/>
      <c r="L302" s="62"/>
      <c r="M302" s="99" t="str">
        <f t="shared" si="73"/>
        <v/>
      </c>
      <c r="N302" s="99" t="str">
        <f t="shared" si="89"/>
        <v/>
      </c>
      <c r="O302" s="65"/>
      <c r="P302" s="65"/>
      <c r="Q302" s="65"/>
      <c r="R302" s="65"/>
      <c r="S302" s="65"/>
      <c r="T302" s="65"/>
      <c r="U302" s="62"/>
      <c r="V302" s="63"/>
      <c r="W302" s="63"/>
      <c r="X302" s="63"/>
      <c r="Y302" s="61"/>
      <c r="Z302" s="61"/>
      <c r="AA302" s="61"/>
      <c r="AB302" s="230"/>
      <c r="AC302" s="230"/>
      <c r="AD302" s="62"/>
      <c r="AE302" s="62"/>
      <c r="AF302" s="301"/>
      <c r="AG302" s="165"/>
      <c r="AH302" s="274"/>
      <c r="AI302" s="226"/>
      <c r="AJ302" s="293" t="str">
        <f t="shared" si="74"/>
        <v/>
      </c>
      <c r="AK302" s="297" t="str">
        <f>IF(C302="","",IF(AND(フラグ管理用!B302=2,O302&gt;0),"error",IF(AND(フラグ管理用!B302=1,SUM(P302:R302)&gt;0),"error","")))</f>
        <v/>
      </c>
      <c r="AL302" s="289" t="str">
        <f t="shared" si="75"/>
        <v/>
      </c>
      <c r="AM302" s="235" t="str">
        <f t="shared" si="76"/>
        <v/>
      </c>
      <c r="AN302" s="211" t="str">
        <f>IF(C302="","",IF(フラグ管理用!AP302=1,"",IF(AND(フラグ管理用!C302=1,フラグ管理用!G302=1),"",IF(AND(フラグ管理用!C302=2,フラグ管理用!D302=1,フラグ管理用!G302=1),"",IF(AND(フラグ管理用!C302=2,フラグ管理用!D302=2),"","error")))))</f>
        <v/>
      </c>
      <c r="AO302" s="240" t="str">
        <f t="shared" si="77"/>
        <v/>
      </c>
      <c r="AP302" s="240" t="str">
        <f t="shared" si="78"/>
        <v/>
      </c>
      <c r="AQ302" s="240" t="str">
        <f>IF(C302="","",IF(AND(フラグ管理用!B302=1,フラグ管理用!I302&gt;0),"",IF(AND(フラグ管理用!B302=2,フラグ管理用!I302&gt;14),"","error")))</f>
        <v/>
      </c>
      <c r="AR302" s="240" t="str">
        <f>IF(C302="","",IF(PRODUCT(フラグ管理用!H302:J302)=0,"error",""))</f>
        <v/>
      </c>
      <c r="AS302" s="240" t="str">
        <f t="shared" si="79"/>
        <v/>
      </c>
      <c r="AT302" s="240" t="str">
        <f>IF(C302="","",IF(AND(フラグ管理用!G302=1,フラグ管理用!K302=1),"",IF(AND(フラグ管理用!G302=2,フラグ管理用!K302&gt;1),"","error")))</f>
        <v/>
      </c>
      <c r="AU302" s="240" t="str">
        <f>IF(C302="","",IF(AND(フラグ管理用!K302=10,ISBLANK(L302)=FALSE),"",IF(AND(フラグ管理用!K302&lt;10,ISBLANK(L302)=TRUE),"","error")))</f>
        <v/>
      </c>
      <c r="AV302" s="211" t="str">
        <f t="shared" si="80"/>
        <v/>
      </c>
      <c r="AW302" s="211" t="str">
        <f t="shared" si="81"/>
        <v/>
      </c>
      <c r="AX302" s="211" t="str">
        <f>IF(C302="","",IF(AND(フラグ管理用!D302=2,フラグ管理用!G302=1),IF(Q302&lt;&gt;0,"error",""),""))</f>
        <v/>
      </c>
      <c r="AY302" s="211" t="str">
        <f>IF(C302="","",IF(フラグ管理用!G302=2,IF(OR(O302&lt;&gt;0,P302&lt;&gt;0,R302&lt;&gt;0),"error",""),""))</f>
        <v/>
      </c>
      <c r="AZ302" s="211" t="str">
        <f t="shared" si="82"/>
        <v/>
      </c>
      <c r="BA302" s="211" t="str">
        <f t="shared" si="83"/>
        <v/>
      </c>
      <c r="BB302" s="211" t="str">
        <f t="shared" si="84"/>
        <v/>
      </c>
      <c r="BC302" s="211" t="str">
        <f>IF(C302="","",IF(フラグ管理用!Y302=2,IF(AND(フラグ管理用!C302=2,フラグ管理用!V302=1),"","error"),""))</f>
        <v/>
      </c>
      <c r="BD302" s="211" t="str">
        <f t="shared" si="85"/>
        <v/>
      </c>
      <c r="BE302" s="211" t="str">
        <f>IF(C302="","",IF(フラグ管理用!Z302=30,"error",IF(AND(フラグ管理用!AI302="事業始期_通常",フラグ管理用!Z302&lt;18),"error",IF(AND(フラグ管理用!AI302="事業始期_補助",フラグ管理用!Z302&lt;15),"error",""))))</f>
        <v/>
      </c>
      <c r="BF302" s="211" t="str">
        <f t="shared" si="86"/>
        <v/>
      </c>
      <c r="BG302" s="211" t="str">
        <f>IF(C302="","",IF(AND(フラグ管理用!AJ302="事業終期_通常",OR(フラグ管理用!AA302&lt;18,フラグ管理用!AA302&gt;29)),"error",IF(AND(フラグ管理用!AJ302="事業終期_R3基金・R4",フラグ管理用!AA302&lt;18),"error","")))</f>
        <v/>
      </c>
      <c r="BH302" s="211" t="str">
        <f>IF(C302="","",IF(VLOOKUP(Z302,―!$X$2:$Y$31,2,FALSE)&lt;=VLOOKUP(AA302,―!$X$2:$Y$31,2,FALSE),"","error"))</f>
        <v/>
      </c>
      <c r="BI302" s="211" t="str">
        <f t="shared" si="87"/>
        <v/>
      </c>
      <c r="BJ302" s="211" t="str">
        <f t="shared" si="90"/>
        <v/>
      </c>
      <c r="BK302" s="211" t="str">
        <f t="shared" si="88"/>
        <v/>
      </c>
      <c r="BL302" s="211" t="str">
        <f>IF(C302="","",IF(AND(フラグ管理用!AK302="予算区分_地単_通常",フラグ管理用!AF302&gt;4),"error",IF(AND(フラグ管理用!AK302="予算区分_地単_協力金等",フラグ管理用!AF302&gt;9),"error",IF(AND(フラグ管理用!AK302="予算区分_補助",フラグ管理用!AF302&lt;9),"error",""))))</f>
        <v/>
      </c>
      <c r="BM302" s="241" t="str">
        <f>フラグ管理用!AO302</f>
        <v/>
      </c>
    </row>
    <row r="303" spans="1:65" x14ac:dyDescent="0.15">
      <c r="A303" s="84">
        <v>282</v>
      </c>
      <c r="B303" s="285"/>
      <c r="C303" s="61"/>
      <c r="D303" s="61"/>
      <c r="E303" s="62"/>
      <c r="F303" s="146" t="str">
        <f>IF(C303="補",VLOOKUP(E303,'事業名一覧 '!$A$3:$C$55,3,FALSE),"")</f>
        <v/>
      </c>
      <c r="G303" s="63"/>
      <c r="H303" s="154"/>
      <c r="I303" s="63"/>
      <c r="J303" s="63"/>
      <c r="K303" s="63"/>
      <c r="L303" s="62"/>
      <c r="M303" s="99" t="str">
        <f t="shared" si="73"/>
        <v/>
      </c>
      <c r="N303" s="99" t="str">
        <f t="shared" si="89"/>
        <v/>
      </c>
      <c r="O303" s="65"/>
      <c r="P303" s="65"/>
      <c r="Q303" s="65"/>
      <c r="R303" s="65"/>
      <c r="S303" s="65"/>
      <c r="T303" s="65"/>
      <c r="U303" s="62"/>
      <c r="V303" s="63"/>
      <c r="W303" s="63"/>
      <c r="X303" s="63"/>
      <c r="Y303" s="61"/>
      <c r="Z303" s="61"/>
      <c r="AA303" s="61"/>
      <c r="AB303" s="230"/>
      <c r="AC303" s="230"/>
      <c r="AD303" s="62"/>
      <c r="AE303" s="62"/>
      <c r="AF303" s="301"/>
      <c r="AG303" s="165"/>
      <c r="AH303" s="274"/>
      <c r="AI303" s="226"/>
      <c r="AJ303" s="293" t="str">
        <f t="shared" si="74"/>
        <v/>
      </c>
      <c r="AK303" s="297" t="str">
        <f>IF(C303="","",IF(AND(フラグ管理用!B303=2,O303&gt;0),"error",IF(AND(フラグ管理用!B303=1,SUM(P303:R303)&gt;0),"error","")))</f>
        <v/>
      </c>
      <c r="AL303" s="289" t="str">
        <f t="shared" si="75"/>
        <v/>
      </c>
      <c r="AM303" s="235" t="str">
        <f t="shared" si="76"/>
        <v/>
      </c>
      <c r="AN303" s="211" t="str">
        <f>IF(C303="","",IF(フラグ管理用!AP303=1,"",IF(AND(フラグ管理用!C303=1,フラグ管理用!G303=1),"",IF(AND(フラグ管理用!C303=2,フラグ管理用!D303=1,フラグ管理用!G303=1),"",IF(AND(フラグ管理用!C303=2,フラグ管理用!D303=2),"","error")))))</f>
        <v/>
      </c>
      <c r="AO303" s="240" t="str">
        <f t="shared" si="77"/>
        <v/>
      </c>
      <c r="AP303" s="240" t="str">
        <f t="shared" si="78"/>
        <v/>
      </c>
      <c r="AQ303" s="240" t="str">
        <f>IF(C303="","",IF(AND(フラグ管理用!B303=1,フラグ管理用!I303&gt;0),"",IF(AND(フラグ管理用!B303=2,フラグ管理用!I303&gt;14),"","error")))</f>
        <v/>
      </c>
      <c r="AR303" s="240" t="str">
        <f>IF(C303="","",IF(PRODUCT(フラグ管理用!H303:J303)=0,"error",""))</f>
        <v/>
      </c>
      <c r="AS303" s="240" t="str">
        <f t="shared" si="79"/>
        <v/>
      </c>
      <c r="AT303" s="240" t="str">
        <f>IF(C303="","",IF(AND(フラグ管理用!G303=1,フラグ管理用!K303=1),"",IF(AND(フラグ管理用!G303=2,フラグ管理用!K303&gt;1),"","error")))</f>
        <v/>
      </c>
      <c r="AU303" s="240" t="str">
        <f>IF(C303="","",IF(AND(フラグ管理用!K303=10,ISBLANK(L303)=FALSE),"",IF(AND(フラグ管理用!K303&lt;10,ISBLANK(L303)=TRUE),"","error")))</f>
        <v/>
      </c>
      <c r="AV303" s="211" t="str">
        <f t="shared" si="80"/>
        <v/>
      </c>
      <c r="AW303" s="211" t="str">
        <f t="shared" si="81"/>
        <v/>
      </c>
      <c r="AX303" s="211" t="str">
        <f>IF(C303="","",IF(AND(フラグ管理用!D303=2,フラグ管理用!G303=1),IF(Q303&lt;&gt;0,"error",""),""))</f>
        <v/>
      </c>
      <c r="AY303" s="211" t="str">
        <f>IF(C303="","",IF(フラグ管理用!G303=2,IF(OR(O303&lt;&gt;0,P303&lt;&gt;0,R303&lt;&gt;0),"error",""),""))</f>
        <v/>
      </c>
      <c r="AZ303" s="211" t="str">
        <f t="shared" si="82"/>
        <v/>
      </c>
      <c r="BA303" s="211" t="str">
        <f t="shared" si="83"/>
        <v/>
      </c>
      <c r="BB303" s="211" t="str">
        <f t="shared" si="84"/>
        <v/>
      </c>
      <c r="BC303" s="211" t="str">
        <f>IF(C303="","",IF(フラグ管理用!Y303=2,IF(AND(フラグ管理用!C303=2,フラグ管理用!V303=1),"","error"),""))</f>
        <v/>
      </c>
      <c r="BD303" s="211" t="str">
        <f t="shared" si="85"/>
        <v/>
      </c>
      <c r="BE303" s="211" t="str">
        <f>IF(C303="","",IF(フラグ管理用!Z303=30,"error",IF(AND(フラグ管理用!AI303="事業始期_通常",フラグ管理用!Z303&lt;18),"error",IF(AND(フラグ管理用!AI303="事業始期_補助",フラグ管理用!Z303&lt;15),"error",""))))</f>
        <v/>
      </c>
      <c r="BF303" s="211" t="str">
        <f t="shared" si="86"/>
        <v/>
      </c>
      <c r="BG303" s="211" t="str">
        <f>IF(C303="","",IF(AND(フラグ管理用!AJ303="事業終期_通常",OR(フラグ管理用!AA303&lt;18,フラグ管理用!AA303&gt;29)),"error",IF(AND(フラグ管理用!AJ303="事業終期_R3基金・R4",フラグ管理用!AA303&lt;18),"error","")))</f>
        <v/>
      </c>
      <c r="BH303" s="211" t="str">
        <f>IF(C303="","",IF(VLOOKUP(Z303,―!$X$2:$Y$31,2,FALSE)&lt;=VLOOKUP(AA303,―!$X$2:$Y$31,2,FALSE),"","error"))</f>
        <v/>
      </c>
      <c r="BI303" s="211" t="str">
        <f t="shared" si="87"/>
        <v/>
      </c>
      <c r="BJ303" s="211" t="str">
        <f t="shared" si="90"/>
        <v/>
      </c>
      <c r="BK303" s="211" t="str">
        <f t="shared" si="88"/>
        <v/>
      </c>
      <c r="BL303" s="211" t="str">
        <f>IF(C303="","",IF(AND(フラグ管理用!AK303="予算区分_地単_通常",フラグ管理用!AF303&gt;4),"error",IF(AND(フラグ管理用!AK303="予算区分_地単_協力金等",フラグ管理用!AF303&gt;9),"error",IF(AND(フラグ管理用!AK303="予算区分_補助",フラグ管理用!AF303&lt;9),"error",""))))</f>
        <v/>
      </c>
      <c r="BM303" s="241" t="str">
        <f>フラグ管理用!AO303</f>
        <v/>
      </c>
    </row>
    <row r="304" spans="1:65" x14ac:dyDescent="0.15">
      <c r="A304" s="84">
        <v>283</v>
      </c>
      <c r="B304" s="285"/>
      <c r="C304" s="61"/>
      <c r="D304" s="61"/>
      <c r="E304" s="62"/>
      <c r="F304" s="146" t="str">
        <f>IF(C304="補",VLOOKUP(E304,'事業名一覧 '!$A$3:$C$55,3,FALSE),"")</f>
        <v/>
      </c>
      <c r="G304" s="63"/>
      <c r="H304" s="154"/>
      <c r="I304" s="63"/>
      <c r="J304" s="63"/>
      <c r="K304" s="63"/>
      <c r="L304" s="62"/>
      <c r="M304" s="99" t="str">
        <f t="shared" si="73"/>
        <v/>
      </c>
      <c r="N304" s="99" t="str">
        <f t="shared" si="89"/>
        <v/>
      </c>
      <c r="O304" s="65"/>
      <c r="P304" s="65"/>
      <c r="Q304" s="65"/>
      <c r="R304" s="65"/>
      <c r="S304" s="65"/>
      <c r="T304" s="65"/>
      <c r="U304" s="62"/>
      <c r="V304" s="63"/>
      <c r="W304" s="63"/>
      <c r="X304" s="63"/>
      <c r="Y304" s="61"/>
      <c r="Z304" s="61"/>
      <c r="AA304" s="61"/>
      <c r="AB304" s="230"/>
      <c r="AC304" s="230"/>
      <c r="AD304" s="62"/>
      <c r="AE304" s="62"/>
      <c r="AF304" s="301"/>
      <c r="AG304" s="165"/>
      <c r="AH304" s="274"/>
      <c r="AI304" s="226"/>
      <c r="AJ304" s="293" t="str">
        <f t="shared" si="74"/>
        <v/>
      </c>
      <c r="AK304" s="297" t="str">
        <f>IF(C304="","",IF(AND(フラグ管理用!B304=2,O304&gt;0),"error",IF(AND(フラグ管理用!B304=1,SUM(P304:R304)&gt;0),"error","")))</f>
        <v/>
      </c>
      <c r="AL304" s="289" t="str">
        <f t="shared" si="75"/>
        <v/>
      </c>
      <c r="AM304" s="235" t="str">
        <f t="shared" si="76"/>
        <v/>
      </c>
      <c r="AN304" s="211" t="str">
        <f>IF(C304="","",IF(フラグ管理用!AP304=1,"",IF(AND(フラグ管理用!C304=1,フラグ管理用!G304=1),"",IF(AND(フラグ管理用!C304=2,フラグ管理用!D304=1,フラグ管理用!G304=1),"",IF(AND(フラグ管理用!C304=2,フラグ管理用!D304=2),"","error")))))</f>
        <v/>
      </c>
      <c r="AO304" s="240" t="str">
        <f t="shared" si="77"/>
        <v/>
      </c>
      <c r="AP304" s="240" t="str">
        <f t="shared" si="78"/>
        <v/>
      </c>
      <c r="AQ304" s="240" t="str">
        <f>IF(C304="","",IF(AND(フラグ管理用!B304=1,フラグ管理用!I304&gt;0),"",IF(AND(フラグ管理用!B304=2,フラグ管理用!I304&gt;14),"","error")))</f>
        <v/>
      </c>
      <c r="AR304" s="240" t="str">
        <f>IF(C304="","",IF(PRODUCT(フラグ管理用!H304:J304)=0,"error",""))</f>
        <v/>
      </c>
      <c r="AS304" s="240" t="str">
        <f t="shared" si="79"/>
        <v/>
      </c>
      <c r="AT304" s="240" t="str">
        <f>IF(C304="","",IF(AND(フラグ管理用!G304=1,フラグ管理用!K304=1),"",IF(AND(フラグ管理用!G304=2,フラグ管理用!K304&gt;1),"","error")))</f>
        <v/>
      </c>
      <c r="AU304" s="240" t="str">
        <f>IF(C304="","",IF(AND(フラグ管理用!K304=10,ISBLANK(L304)=FALSE),"",IF(AND(フラグ管理用!K304&lt;10,ISBLANK(L304)=TRUE),"","error")))</f>
        <v/>
      </c>
      <c r="AV304" s="211" t="str">
        <f t="shared" si="80"/>
        <v/>
      </c>
      <c r="AW304" s="211" t="str">
        <f t="shared" si="81"/>
        <v/>
      </c>
      <c r="AX304" s="211" t="str">
        <f>IF(C304="","",IF(AND(フラグ管理用!D304=2,フラグ管理用!G304=1),IF(Q304&lt;&gt;0,"error",""),""))</f>
        <v/>
      </c>
      <c r="AY304" s="211" t="str">
        <f>IF(C304="","",IF(フラグ管理用!G304=2,IF(OR(O304&lt;&gt;0,P304&lt;&gt;0,R304&lt;&gt;0),"error",""),""))</f>
        <v/>
      </c>
      <c r="AZ304" s="211" t="str">
        <f t="shared" si="82"/>
        <v/>
      </c>
      <c r="BA304" s="211" t="str">
        <f t="shared" si="83"/>
        <v/>
      </c>
      <c r="BB304" s="211" t="str">
        <f t="shared" si="84"/>
        <v/>
      </c>
      <c r="BC304" s="211" t="str">
        <f>IF(C304="","",IF(フラグ管理用!Y304=2,IF(AND(フラグ管理用!C304=2,フラグ管理用!V304=1),"","error"),""))</f>
        <v/>
      </c>
      <c r="BD304" s="211" t="str">
        <f t="shared" si="85"/>
        <v/>
      </c>
      <c r="BE304" s="211" t="str">
        <f>IF(C304="","",IF(フラグ管理用!Z304=30,"error",IF(AND(フラグ管理用!AI304="事業始期_通常",フラグ管理用!Z304&lt;18),"error",IF(AND(フラグ管理用!AI304="事業始期_補助",フラグ管理用!Z304&lt;15),"error",""))))</f>
        <v/>
      </c>
      <c r="BF304" s="211" t="str">
        <f t="shared" si="86"/>
        <v/>
      </c>
      <c r="BG304" s="211" t="str">
        <f>IF(C304="","",IF(AND(フラグ管理用!AJ304="事業終期_通常",OR(フラグ管理用!AA304&lt;18,フラグ管理用!AA304&gt;29)),"error",IF(AND(フラグ管理用!AJ304="事業終期_R3基金・R4",フラグ管理用!AA304&lt;18),"error","")))</f>
        <v/>
      </c>
      <c r="BH304" s="211" t="str">
        <f>IF(C304="","",IF(VLOOKUP(Z304,―!$X$2:$Y$31,2,FALSE)&lt;=VLOOKUP(AA304,―!$X$2:$Y$31,2,FALSE),"","error"))</f>
        <v/>
      </c>
      <c r="BI304" s="211" t="str">
        <f t="shared" si="87"/>
        <v/>
      </c>
      <c r="BJ304" s="211" t="str">
        <f t="shared" si="90"/>
        <v/>
      </c>
      <c r="BK304" s="211" t="str">
        <f t="shared" si="88"/>
        <v/>
      </c>
      <c r="BL304" s="211" t="str">
        <f>IF(C304="","",IF(AND(フラグ管理用!AK304="予算区分_地単_通常",フラグ管理用!AF304&gt;4),"error",IF(AND(フラグ管理用!AK304="予算区分_地単_協力金等",フラグ管理用!AF304&gt;9),"error",IF(AND(フラグ管理用!AK304="予算区分_補助",フラグ管理用!AF304&lt;9),"error",""))))</f>
        <v/>
      </c>
      <c r="BM304" s="241" t="str">
        <f>フラグ管理用!AO304</f>
        <v/>
      </c>
    </row>
    <row r="305" spans="1:65" x14ac:dyDescent="0.15">
      <c r="A305" s="84">
        <v>284</v>
      </c>
      <c r="B305" s="285"/>
      <c r="C305" s="61"/>
      <c r="D305" s="61"/>
      <c r="E305" s="62"/>
      <c r="F305" s="146" t="str">
        <f>IF(C305="補",VLOOKUP(E305,'事業名一覧 '!$A$3:$C$55,3,FALSE),"")</f>
        <v/>
      </c>
      <c r="G305" s="63"/>
      <c r="H305" s="154"/>
      <c r="I305" s="63"/>
      <c r="J305" s="63"/>
      <c r="K305" s="63"/>
      <c r="L305" s="62"/>
      <c r="M305" s="99" t="str">
        <f t="shared" si="73"/>
        <v/>
      </c>
      <c r="N305" s="99" t="str">
        <f t="shared" si="89"/>
        <v/>
      </c>
      <c r="O305" s="65"/>
      <c r="P305" s="65"/>
      <c r="Q305" s="65"/>
      <c r="R305" s="65"/>
      <c r="S305" s="65"/>
      <c r="T305" s="65"/>
      <c r="U305" s="62"/>
      <c r="V305" s="63"/>
      <c r="W305" s="63"/>
      <c r="X305" s="63"/>
      <c r="Y305" s="61"/>
      <c r="Z305" s="61"/>
      <c r="AA305" s="61"/>
      <c r="AB305" s="230"/>
      <c r="AC305" s="230"/>
      <c r="AD305" s="62"/>
      <c r="AE305" s="62"/>
      <c r="AF305" s="301"/>
      <c r="AG305" s="165"/>
      <c r="AH305" s="274"/>
      <c r="AI305" s="226"/>
      <c r="AJ305" s="293" t="str">
        <f t="shared" si="74"/>
        <v/>
      </c>
      <c r="AK305" s="297" t="str">
        <f>IF(C305="","",IF(AND(フラグ管理用!B305=2,O305&gt;0),"error",IF(AND(フラグ管理用!B305=1,SUM(P305:R305)&gt;0),"error","")))</f>
        <v/>
      </c>
      <c r="AL305" s="289" t="str">
        <f t="shared" si="75"/>
        <v/>
      </c>
      <c r="AM305" s="235" t="str">
        <f t="shared" si="76"/>
        <v/>
      </c>
      <c r="AN305" s="211" t="str">
        <f>IF(C305="","",IF(フラグ管理用!AP305=1,"",IF(AND(フラグ管理用!C305=1,フラグ管理用!G305=1),"",IF(AND(フラグ管理用!C305=2,フラグ管理用!D305=1,フラグ管理用!G305=1),"",IF(AND(フラグ管理用!C305=2,フラグ管理用!D305=2),"","error")))))</f>
        <v/>
      </c>
      <c r="AO305" s="240" t="str">
        <f t="shared" si="77"/>
        <v/>
      </c>
      <c r="AP305" s="240" t="str">
        <f t="shared" si="78"/>
        <v/>
      </c>
      <c r="AQ305" s="240" t="str">
        <f>IF(C305="","",IF(AND(フラグ管理用!B305=1,フラグ管理用!I305&gt;0),"",IF(AND(フラグ管理用!B305=2,フラグ管理用!I305&gt;14),"","error")))</f>
        <v/>
      </c>
      <c r="AR305" s="240" t="str">
        <f>IF(C305="","",IF(PRODUCT(フラグ管理用!H305:J305)=0,"error",""))</f>
        <v/>
      </c>
      <c r="AS305" s="240" t="str">
        <f t="shared" si="79"/>
        <v/>
      </c>
      <c r="AT305" s="240" t="str">
        <f>IF(C305="","",IF(AND(フラグ管理用!G305=1,フラグ管理用!K305=1),"",IF(AND(フラグ管理用!G305=2,フラグ管理用!K305&gt;1),"","error")))</f>
        <v/>
      </c>
      <c r="AU305" s="240" t="str">
        <f>IF(C305="","",IF(AND(フラグ管理用!K305=10,ISBLANK(L305)=FALSE),"",IF(AND(フラグ管理用!K305&lt;10,ISBLANK(L305)=TRUE),"","error")))</f>
        <v/>
      </c>
      <c r="AV305" s="211" t="str">
        <f t="shared" si="80"/>
        <v/>
      </c>
      <c r="AW305" s="211" t="str">
        <f t="shared" si="81"/>
        <v/>
      </c>
      <c r="AX305" s="211" t="str">
        <f>IF(C305="","",IF(AND(フラグ管理用!D305=2,フラグ管理用!G305=1),IF(Q305&lt;&gt;0,"error",""),""))</f>
        <v/>
      </c>
      <c r="AY305" s="211" t="str">
        <f>IF(C305="","",IF(フラグ管理用!G305=2,IF(OR(O305&lt;&gt;0,P305&lt;&gt;0,R305&lt;&gt;0),"error",""),""))</f>
        <v/>
      </c>
      <c r="AZ305" s="211" t="str">
        <f t="shared" si="82"/>
        <v/>
      </c>
      <c r="BA305" s="211" t="str">
        <f t="shared" si="83"/>
        <v/>
      </c>
      <c r="BB305" s="211" t="str">
        <f t="shared" si="84"/>
        <v/>
      </c>
      <c r="BC305" s="211" t="str">
        <f>IF(C305="","",IF(フラグ管理用!Y305=2,IF(AND(フラグ管理用!C305=2,フラグ管理用!V305=1),"","error"),""))</f>
        <v/>
      </c>
      <c r="BD305" s="211" t="str">
        <f t="shared" si="85"/>
        <v/>
      </c>
      <c r="BE305" s="211" t="str">
        <f>IF(C305="","",IF(フラグ管理用!Z305=30,"error",IF(AND(フラグ管理用!AI305="事業始期_通常",フラグ管理用!Z305&lt;18),"error",IF(AND(フラグ管理用!AI305="事業始期_補助",フラグ管理用!Z305&lt;15),"error",""))))</f>
        <v/>
      </c>
      <c r="BF305" s="211" t="str">
        <f t="shared" si="86"/>
        <v/>
      </c>
      <c r="BG305" s="211" t="str">
        <f>IF(C305="","",IF(AND(フラグ管理用!AJ305="事業終期_通常",OR(フラグ管理用!AA305&lt;18,フラグ管理用!AA305&gt;29)),"error",IF(AND(フラグ管理用!AJ305="事業終期_R3基金・R4",フラグ管理用!AA305&lt;18),"error","")))</f>
        <v/>
      </c>
      <c r="BH305" s="211" t="str">
        <f>IF(C305="","",IF(VLOOKUP(Z305,―!$X$2:$Y$31,2,FALSE)&lt;=VLOOKUP(AA305,―!$X$2:$Y$31,2,FALSE),"","error"))</f>
        <v/>
      </c>
      <c r="BI305" s="211" t="str">
        <f t="shared" si="87"/>
        <v/>
      </c>
      <c r="BJ305" s="211" t="str">
        <f t="shared" si="90"/>
        <v/>
      </c>
      <c r="BK305" s="211" t="str">
        <f t="shared" si="88"/>
        <v/>
      </c>
      <c r="BL305" s="211" t="str">
        <f>IF(C305="","",IF(AND(フラグ管理用!AK305="予算区分_地単_通常",フラグ管理用!AF305&gt;4),"error",IF(AND(フラグ管理用!AK305="予算区分_地単_協力金等",フラグ管理用!AF305&gt;9),"error",IF(AND(フラグ管理用!AK305="予算区分_補助",フラグ管理用!AF305&lt;9),"error",""))))</f>
        <v/>
      </c>
      <c r="BM305" s="241" t="str">
        <f>フラグ管理用!AO305</f>
        <v/>
      </c>
    </row>
    <row r="306" spans="1:65" x14ac:dyDescent="0.15">
      <c r="A306" s="84">
        <v>285</v>
      </c>
      <c r="B306" s="285"/>
      <c r="C306" s="61"/>
      <c r="D306" s="61"/>
      <c r="E306" s="62"/>
      <c r="F306" s="146" t="str">
        <f>IF(C306="補",VLOOKUP(E306,'事業名一覧 '!$A$3:$C$55,3,FALSE),"")</f>
        <v/>
      </c>
      <c r="G306" s="63"/>
      <c r="H306" s="154"/>
      <c r="I306" s="63"/>
      <c r="J306" s="63"/>
      <c r="K306" s="63"/>
      <c r="L306" s="62"/>
      <c r="M306" s="99" t="str">
        <f t="shared" si="73"/>
        <v/>
      </c>
      <c r="N306" s="99" t="str">
        <f t="shared" si="89"/>
        <v/>
      </c>
      <c r="O306" s="65"/>
      <c r="P306" s="65"/>
      <c r="Q306" s="65"/>
      <c r="R306" s="65"/>
      <c r="S306" s="65"/>
      <c r="T306" s="65"/>
      <c r="U306" s="62"/>
      <c r="V306" s="63"/>
      <c r="W306" s="63"/>
      <c r="X306" s="63"/>
      <c r="Y306" s="61"/>
      <c r="Z306" s="61"/>
      <c r="AA306" s="61"/>
      <c r="AB306" s="230"/>
      <c r="AC306" s="230"/>
      <c r="AD306" s="62"/>
      <c r="AE306" s="62"/>
      <c r="AF306" s="301"/>
      <c r="AG306" s="165"/>
      <c r="AH306" s="274"/>
      <c r="AI306" s="226"/>
      <c r="AJ306" s="293" t="str">
        <f t="shared" si="74"/>
        <v/>
      </c>
      <c r="AK306" s="297" t="str">
        <f>IF(C306="","",IF(AND(フラグ管理用!B306=2,O306&gt;0),"error",IF(AND(フラグ管理用!B306=1,SUM(P306:R306)&gt;0),"error","")))</f>
        <v/>
      </c>
      <c r="AL306" s="289" t="str">
        <f t="shared" si="75"/>
        <v/>
      </c>
      <c r="AM306" s="235" t="str">
        <f t="shared" si="76"/>
        <v/>
      </c>
      <c r="AN306" s="211" t="str">
        <f>IF(C306="","",IF(フラグ管理用!AP306=1,"",IF(AND(フラグ管理用!C306=1,フラグ管理用!G306=1),"",IF(AND(フラグ管理用!C306=2,フラグ管理用!D306=1,フラグ管理用!G306=1),"",IF(AND(フラグ管理用!C306=2,フラグ管理用!D306=2),"","error")))))</f>
        <v/>
      </c>
      <c r="AO306" s="240" t="str">
        <f t="shared" si="77"/>
        <v/>
      </c>
      <c r="AP306" s="240" t="str">
        <f t="shared" si="78"/>
        <v/>
      </c>
      <c r="AQ306" s="240" t="str">
        <f>IF(C306="","",IF(AND(フラグ管理用!B306=1,フラグ管理用!I306&gt;0),"",IF(AND(フラグ管理用!B306=2,フラグ管理用!I306&gt;14),"","error")))</f>
        <v/>
      </c>
      <c r="AR306" s="240" t="str">
        <f>IF(C306="","",IF(PRODUCT(フラグ管理用!H306:J306)=0,"error",""))</f>
        <v/>
      </c>
      <c r="AS306" s="240" t="str">
        <f t="shared" si="79"/>
        <v/>
      </c>
      <c r="AT306" s="240" t="str">
        <f>IF(C306="","",IF(AND(フラグ管理用!G306=1,フラグ管理用!K306=1),"",IF(AND(フラグ管理用!G306=2,フラグ管理用!K306&gt;1),"","error")))</f>
        <v/>
      </c>
      <c r="AU306" s="240" t="str">
        <f>IF(C306="","",IF(AND(フラグ管理用!K306=10,ISBLANK(L306)=FALSE),"",IF(AND(フラグ管理用!K306&lt;10,ISBLANK(L306)=TRUE),"","error")))</f>
        <v/>
      </c>
      <c r="AV306" s="211" t="str">
        <f t="shared" si="80"/>
        <v/>
      </c>
      <c r="AW306" s="211" t="str">
        <f t="shared" si="81"/>
        <v/>
      </c>
      <c r="AX306" s="211" t="str">
        <f>IF(C306="","",IF(AND(フラグ管理用!D306=2,フラグ管理用!G306=1),IF(Q306&lt;&gt;0,"error",""),""))</f>
        <v/>
      </c>
      <c r="AY306" s="211" t="str">
        <f>IF(C306="","",IF(フラグ管理用!G306=2,IF(OR(O306&lt;&gt;0,P306&lt;&gt;0,R306&lt;&gt;0),"error",""),""))</f>
        <v/>
      </c>
      <c r="AZ306" s="211" t="str">
        <f t="shared" si="82"/>
        <v/>
      </c>
      <c r="BA306" s="211" t="str">
        <f t="shared" si="83"/>
        <v/>
      </c>
      <c r="BB306" s="211" t="str">
        <f t="shared" si="84"/>
        <v/>
      </c>
      <c r="BC306" s="211" t="str">
        <f>IF(C306="","",IF(フラグ管理用!Y306=2,IF(AND(フラグ管理用!C306=2,フラグ管理用!V306=1),"","error"),""))</f>
        <v/>
      </c>
      <c r="BD306" s="211" t="str">
        <f t="shared" si="85"/>
        <v/>
      </c>
      <c r="BE306" s="211" t="str">
        <f>IF(C306="","",IF(フラグ管理用!Z306=30,"error",IF(AND(フラグ管理用!AI306="事業始期_通常",フラグ管理用!Z306&lt;18),"error",IF(AND(フラグ管理用!AI306="事業始期_補助",フラグ管理用!Z306&lt;15),"error",""))))</f>
        <v/>
      </c>
      <c r="BF306" s="211" t="str">
        <f t="shared" si="86"/>
        <v/>
      </c>
      <c r="BG306" s="211" t="str">
        <f>IF(C306="","",IF(AND(フラグ管理用!AJ306="事業終期_通常",OR(フラグ管理用!AA306&lt;18,フラグ管理用!AA306&gt;29)),"error",IF(AND(フラグ管理用!AJ306="事業終期_R3基金・R4",フラグ管理用!AA306&lt;18),"error","")))</f>
        <v/>
      </c>
      <c r="BH306" s="211" t="str">
        <f>IF(C306="","",IF(VLOOKUP(Z306,―!$X$2:$Y$31,2,FALSE)&lt;=VLOOKUP(AA306,―!$X$2:$Y$31,2,FALSE),"","error"))</f>
        <v/>
      </c>
      <c r="BI306" s="211" t="str">
        <f t="shared" si="87"/>
        <v/>
      </c>
      <c r="BJ306" s="211" t="str">
        <f t="shared" si="90"/>
        <v/>
      </c>
      <c r="BK306" s="211" t="str">
        <f t="shared" si="88"/>
        <v/>
      </c>
      <c r="BL306" s="211" t="str">
        <f>IF(C306="","",IF(AND(フラグ管理用!AK306="予算区分_地単_通常",フラグ管理用!AF306&gt;4),"error",IF(AND(フラグ管理用!AK306="予算区分_地単_協力金等",フラグ管理用!AF306&gt;9),"error",IF(AND(フラグ管理用!AK306="予算区分_補助",フラグ管理用!AF306&lt;9),"error",""))))</f>
        <v/>
      </c>
      <c r="BM306" s="241" t="str">
        <f>フラグ管理用!AO306</f>
        <v/>
      </c>
    </row>
    <row r="307" spans="1:65" x14ac:dyDescent="0.15">
      <c r="A307" s="84">
        <v>286</v>
      </c>
      <c r="B307" s="285"/>
      <c r="C307" s="61"/>
      <c r="D307" s="61"/>
      <c r="E307" s="62"/>
      <c r="F307" s="146" t="str">
        <f>IF(C307="補",VLOOKUP(E307,'事業名一覧 '!$A$3:$C$55,3,FALSE),"")</f>
        <v/>
      </c>
      <c r="G307" s="63"/>
      <c r="H307" s="154"/>
      <c r="I307" s="63"/>
      <c r="J307" s="63"/>
      <c r="K307" s="63"/>
      <c r="L307" s="62"/>
      <c r="M307" s="99" t="str">
        <f t="shared" si="73"/>
        <v/>
      </c>
      <c r="N307" s="99" t="str">
        <f t="shared" si="89"/>
        <v/>
      </c>
      <c r="O307" s="65"/>
      <c r="P307" s="65"/>
      <c r="Q307" s="65"/>
      <c r="R307" s="65"/>
      <c r="S307" s="65"/>
      <c r="T307" s="65"/>
      <c r="U307" s="62"/>
      <c r="V307" s="63"/>
      <c r="W307" s="63"/>
      <c r="X307" s="63"/>
      <c r="Y307" s="61"/>
      <c r="Z307" s="61"/>
      <c r="AA307" s="61"/>
      <c r="AB307" s="230"/>
      <c r="AC307" s="230"/>
      <c r="AD307" s="62"/>
      <c r="AE307" s="62"/>
      <c r="AF307" s="301"/>
      <c r="AG307" s="165"/>
      <c r="AH307" s="274"/>
      <c r="AI307" s="226"/>
      <c r="AJ307" s="293" t="str">
        <f t="shared" si="74"/>
        <v/>
      </c>
      <c r="AK307" s="297" t="str">
        <f>IF(C307="","",IF(AND(フラグ管理用!B307=2,O307&gt;0),"error",IF(AND(フラグ管理用!B307=1,SUM(P307:R307)&gt;0),"error","")))</f>
        <v/>
      </c>
      <c r="AL307" s="289" t="str">
        <f t="shared" si="75"/>
        <v/>
      </c>
      <c r="AM307" s="235" t="str">
        <f t="shared" si="76"/>
        <v/>
      </c>
      <c r="AN307" s="211" t="str">
        <f>IF(C307="","",IF(フラグ管理用!AP307=1,"",IF(AND(フラグ管理用!C307=1,フラグ管理用!G307=1),"",IF(AND(フラグ管理用!C307=2,フラグ管理用!D307=1,フラグ管理用!G307=1),"",IF(AND(フラグ管理用!C307=2,フラグ管理用!D307=2),"","error")))))</f>
        <v/>
      </c>
      <c r="AO307" s="240" t="str">
        <f t="shared" si="77"/>
        <v/>
      </c>
      <c r="AP307" s="240" t="str">
        <f t="shared" si="78"/>
        <v/>
      </c>
      <c r="AQ307" s="240" t="str">
        <f>IF(C307="","",IF(AND(フラグ管理用!B307=1,フラグ管理用!I307&gt;0),"",IF(AND(フラグ管理用!B307=2,フラグ管理用!I307&gt;14),"","error")))</f>
        <v/>
      </c>
      <c r="AR307" s="240" t="str">
        <f>IF(C307="","",IF(PRODUCT(フラグ管理用!H307:J307)=0,"error",""))</f>
        <v/>
      </c>
      <c r="AS307" s="240" t="str">
        <f t="shared" si="79"/>
        <v/>
      </c>
      <c r="AT307" s="240" t="str">
        <f>IF(C307="","",IF(AND(フラグ管理用!G307=1,フラグ管理用!K307=1),"",IF(AND(フラグ管理用!G307=2,フラグ管理用!K307&gt;1),"","error")))</f>
        <v/>
      </c>
      <c r="AU307" s="240" t="str">
        <f>IF(C307="","",IF(AND(フラグ管理用!K307=10,ISBLANK(L307)=FALSE),"",IF(AND(フラグ管理用!K307&lt;10,ISBLANK(L307)=TRUE),"","error")))</f>
        <v/>
      </c>
      <c r="AV307" s="211" t="str">
        <f t="shared" si="80"/>
        <v/>
      </c>
      <c r="AW307" s="211" t="str">
        <f t="shared" si="81"/>
        <v/>
      </c>
      <c r="AX307" s="211" t="str">
        <f>IF(C307="","",IF(AND(フラグ管理用!D307=2,フラグ管理用!G307=1),IF(Q307&lt;&gt;0,"error",""),""))</f>
        <v/>
      </c>
      <c r="AY307" s="211" t="str">
        <f>IF(C307="","",IF(フラグ管理用!G307=2,IF(OR(O307&lt;&gt;0,P307&lt;&gt;0,R307&lt;&gt;0),"error",""),""))</f>
        <v/>
      </c>
      <c r="AZ307" s="211" t="str">
        <f t="shared" si="82"/>
        <v/>
      </c>
      <c r="BA307" s="211" t="str">
        <f t="shared" si="83"/>
        <v/>
      </c>
      <c r="BB307" s="211" t="str">
        <f t="shared" si="84"/>
        <v/>
      </c>
      <c r="BC307" s="211" t="str">
        <f>IF(C307="","",IF(フラグ管理用!Y307=2,IF(AND(フラグ管理用!C307=2,フラグ管理用!V307=1),"","error"),""))</f>
        <v/>
      </c>
      <c r="BD307" s="211" t="str">
        <f t="shared" si="85"/>
        <v/>
      </c>
      <c r="BE307" s="211" t="str">
        <f>IF(C307="","",IF(フラグ管理用!Z307=30,"error",IF(AND(フラグ管理用!AI307="事業始期_通常",フラグ管理用!Z307&lt;18),"error",IF(AND(フラグ管理用!AI307="事業始期_補助",フラグ管理用!Z307&lt;15),"error",""))))</f>
        <v/>
      </c>
      <c r="BF307" s="211" t="str">
        <f t="shared" si="86"/>
        <v/>
      </c>
      <c r="BG307" s="211" t="str">
        <f>IF(C307="","",IF(AND(フラグ管理用!AJ307="事業終期_通常",OR(フラグ管理用!AA307&lt;18,フラグ管理用!AA307&gt;29)),"error",IF(AND(フラグ管理用!AJ307="事業終期_R3基金・R4",フラグ管理用!AA307&lt;18),"error","")))</f>
        <v/>
      </c>
      <c r="BH307" s="211" t="str">
        <f>IF(C307="","",IF(VLOOKUP(Z307,―!$X$2:$Y$31,2,FALSE)&lt;=VLOOKUP(AA307,―!$X$2:$Y$31,2,FALSE),"","error"))</f>
        <v/>
      </c>
      <c r="BI307" s="211" t="str">
        <f t="shared" si="87"/>
        <v/>
      </c>
      <c r="BJ307" s="211" t="str">
        <f t="shared" si="90"/>
        <v/>
      </c>
      <c r="BK307" s="211" t="str">
        <f t="shared" si="88"/>
        <v/>
      </c>
      <c r="BL307" s="211" t="str">
        <f>IF(C307="","",IF(AND(フラグ管理用!AK307="予算区分_地単_通常",フラグ管理用!AF307&gt;4),"error",IF(AND(フラグ管理用!AK307="予算区分_地単_協力金等",フラグ管理用!AF307&gt;9),"error",IF(AND(フラグ管理用!AK307="予算区分_補助",フラグ管理用!AF307&lt;9),"error",""))))</f>
        <v/>
      </c>
      <c r="BM307" s="241" t="str">
        <f>フラグ管理用!AO307</f>
        <v/>
      </c>
    </row>
    <row r="308" spans="1:65" x14ac:dyDescent="0.15">
      <c r="A308" s="84">
        <v>287</v>
      </c>
      <c r="B308" s="285"/>
      <c r="C308" s="61"/>
      <c r="D308" s="61"/>
      <c r="E308" s="62"/>
      <c r="F308" s="146" t="str">
        <f>IF(C308="補",VLOOKUP(E308,'事業名一覧 '!$A$3:$C$55,3,FALSE),"")</f>
        <v/>
      </c>
      <c r="G308" s="63"/>
      <c r="H308" s="154"/>
      <c r="I308" s="63"/>
      <c r="J308" s="63"/>
      <c r="K308" s="63"/>
      <c r="L308" s="62"/>
      <c r="M308" s="99" t="str">
        <f t="shared" si="73"/>
        <v/>
      </c>
      <c r="N308" s="99" t="str">
        <f t="shared" si="89"/>
        <v/>
      </c>
      <c r="O308" s="65"/>
      <c r="P308" s="65"/>
      <c r="Q308" s="65"/>
      <c r="R308" s="65"/>
      <c r="S308" s="65"/>
      <c r="T308" s="65"/>
      <c r="U308" s="62"/>
      <c r="V308" s="63"/>
      <c r="W308" s="63"/>
      <c r="X308" s="63"/>
      <c r="Y308" s="61"/>
      <c r="Z308" s="61"/>
      <c r="AA308" s="61"/>
      <c r="AB308" s="230"/>
      <c r="AC308" s="230"/>
      <c r="AD308" s="62"/>
      <c r="AE308" s="62"/>
      <c r="AF308" s="301"/>
      <c r="AG308" s="165"/>
      <c r="AH308" s="274"/>
      <c r="AI308" s="226"/>
      <c r="AJ308" s="293" t="str">
        <f t="shared" si="74"/>
        <v/>
      </c>
      <c r="AK308" s="297" t="str">
        <f>IF(C308="","",IF(AND(フラグ管理用!B308=2,O308&gt;0),"error",IF(AND(フラグ管理用!B308=1,SUM(P308:R308)&gt;0),"error","")))</f>
        <v/>
      </c>
      <c r="AL308" s="289" t="str">
        <f t="shared" si="75"/>
        <v/>
      </c>
      <c r="AM308" s="235" t="str">
        <f t="shared" si="76"/>
        <v/>
      </c>
      <c r="AN308" s="211" t="str">
        <f>IF(C308="","",IF(フラグ管理用!AP308=1,"",IF(AND(フラグ管理用!C308=1,フラグ管理用!G308=1),"",IF(AND(フラグ管理用!C308=2,フラグ管理用!D308=1,フラグ管理用!G308=1),"",IF(AND(フラグ管理用!C308=2,フラグ管理用!D308=2),"","error")))))</f>
        <v/>
      </c>
      <c r="AO308" s="240" t="str">
        <f t="shared" si="77"/>
        <v/>
      </c>
      <c r="AP308" s="240" t="str">
        <f t="shared" si="78"/>
        <v/>
      </c>
      <c r="AQ308" s="240" t="str">
        <f>IF(C308="","",IF(AND(フラグ管理用!B308=1,フラグ管理用!I308&gt;0),"",IF(AND(フラグ管理用!B308=2,フラグ管理用!I308&gt;14),"","error")))</f>
        <v/>
      </c>
      <c r="AR308" s="240" t="str">
        <f>IF(C308="","",IF(PRODUCT(フラグ管理用!H308:J308)=0,"error",""))</f>
        <v/>
      </c>
      <c r="AS308" s="240" t="str">
        <f t="shared" si="79"/>
        <v/>
      </c>
      <c r="AT308" s="240" t="str">
        <f>IF(C308="","",IF(AND(フラグ管理用!G308=1,フラグ管理用!K308=1),"",IF(AND(フラグ管理用!G308=2,フラグ管理用!K308&gt;1),"","error")))</f>
        <v/>
      </c>
      <c r="AU308" s="240" t="str">
        <f>IF(C308="","",IF(AND(フラグ管理用!K308=10,ISBLANK(L308)=FALSE),"",IF(AND(フラグ管理用!K308&lt;10,ISBLANK(L308)=TRUE),"","error")))</f>
        <v/>
      </c>
      <c r="AV308" s="211" t="str">
        <f t="shared" si="80"/>
        <v/>
      </c>
      <c r="AW308" s="211" t="str">
        <f t="shared" si="81"/>
        <v/>
      </c>
      <c r="AX308" s="211" t="str">
        <f>IF(C308="","",IF(AND(フラグ管理用!D308=2,フラグ管理用!G308=1),IF(Q308&lt;&gt;0,"error",""),""))</f>
        <v/>
      </c>
      <c r="AY308" s="211" t="str">
        <f>IF(C308="","",IF(フラグ管理用!G308=2,IF(OR(O308&lt;&gt;0,P308&lt;&gt;0,R308&lt;&gt;0),"error",""),""))</f>
        <v/>
      </c>
      <c r="AZ308" s="211" t="str">
        <f t="shared" si="82"/>
        <v/>
      </c>
      <c r="BA308" s="211" t="str">
        <f t="shared" si="83"/>
        <v/>
      </c>
      <c r="BB308" s="211" t="str">
        <f t="shared" si="84"/>
        <v/>
      </c>
      <c r="BC308" s="211" t="str">
        <f>IF(C308="","",IF(フラグ管理用!Y308=2,IF(AND(フラグ管理用!C308=2,フラグ管理用!V308=1),"","error"),""))</f>
        <v/>
      </c>
      <c r="BD308" s="211" t="str">
        <f t="shared" si="85"/>
        <v/>
      </c>
      <c r="BE308" s="211" t="str">
        <f>IF(C308="","",IF(フラグ管理用!Z308=30,"error",IF(AND(フラグ管理用!AI308="事業始期_通常",フラグ管理用!Z308&lt;18),"error",IF(AND(フラグ管理用!AI308="事業始期_補助",フラグ管理用!Z308&lt;15),"error",""))))</f>
        <v/>
      </c>
      <c r="BF308" s="211" t="str">
        <f t="shared" si="86"/>
        <v/>
      </c>
      <c r="BG308" s="211" t="str">
        <f>IF(C308="","",IF(AND(フラグ管理用!AJ308="事業終期_通常",OR(フラグ管理用!AA308&lt;18,フラグ管理用!AA308&gt;29)),"error",IF(AND(フラグ管理用!AJ308="事業終期_R3基金・R4",フラグ管理用!AA308&lt;18),"error","")))</f>
        <v/>
      </c>
      <c r="BH308" s="211" t="str">
        <f>IF(C308="","",IF(VLOOKUP(Z308,―!$X$2:$Y$31,2,FALSE)&lt;=VLOOKUP(AA308,―!$X$2:$Y$31,2,FALSE),"","error"))</f>
        <v/>
      </c>
      <c r="BI308" s="211" t="str">
        <f t="shared" si="87"/>
        <v/>
      </c>
      <c r="BJ308" s="211" t="str">
        <f t="shared" si="90"/>
        <v/>
      </c>
      <c r="BK308" s="211" t="str">
        <f t="shared" si="88"/>
        <v/>
      </c>
      <c r="BL308" s="211" t="str">
        <f>IF(C308="","",IF(AND(フラグ管理用!AK308="予算区分_地単_通常",フラグ管理用!AF308&gt;4),"error",IF(AND(フラグ管理用!AK308="予算区分_地単_協力金等",フラグ管理用!AF308&gt;9),"error",IF(AND(フラグ管理用!AK308="予算区分_補助",フラグ管理用!AF308&lt;9),"error",""))))</f>
        <v/>
      </c>
      <c r="BM308" s="241" t="str">
        <f>フラグ管理用!AO308</f>
        <v/>
      </c>
    </row>
    <row r="309" spans="1:65" x14ac:dyDescent="0.15">
      <c r="A309" s="84">
        <v>288</v>
      </c>
      <c r="B309" s="285"/>
      <c r="C309" s="61"/>
      <c r="D309" s="61"/>
      <c r="E309" s="62"/>
      <c r="F309" s="146" t="str">
        <f>IF(C309="補",VLOOKUP(E309,'事業名一覧 '!$A$3:$C$55,3,FALSE),"")</f>
        <v/>
      </c>
      <c r="G309" s="63"/>
      <c r="H309" s="154"/>
      <c r="I309" s="63"/>
      <c r="J309" s="63"/>
      <c r="K309" s="63"/>
      <c r="L309" s="62"/>
      <c r="M309" s="99" t="str">
        <f t="shared" si="73"/>
        <v/>
      </c>
      <c r="N309" s="99" t="str">
        <f t="shared" si="89"/>
        <v/>
      </c>
      <c r="O309" s="65"/>
      <c r="P309" s="65"/>
      <c r="Q309" s="65"/>
      <c r="R309" s="65"/>
      <c r="S309" s="65"/>
      <c r="T309" s="65"/>
      <c r="U309" s="62"/>
      <c r="V309" s="63"/>
      <c r="W309" s="63"/>
      <c r="X309" s="63"/>
      <c r="Y309" s="61"/>
      <c r="Z309" s="61"/>
      <c r="AA309" s="61"/>
      <c r="AB309" s="230"/>
      <c r="AC309" s="230"/>
      <c r="AD309" s="62"/>
      <c r="AE309" s="62"/>
      <c r="AF309" s="301"/>
      <c r="AG309" s="165"/>
      <c r="AH309" s="274"/>
      <c r="AI309" s="226"/>
      <c r="AJ309" s="293" t="str">
        <f t="shared" si="74"/>
        <v/>
      </c>
      <c r="AK309" s="297" t="str">
        <f>IF(C309="","",IF(AND(フラグ管理用!B309=2,O309&gt;0),"error",IF(AND(フラグ管理用!B309=1,SUM(P309:R309)&gt;0),"error","")))</f>
        <v/>
      </c>
      <c r="AL309" s="289" t="str">
        <f t="shared" si="75"/>
        <v/>
      </c>
      <c r="AM309" s="235" t="str">
        <f t="shared" si="76"/>
        <v/>
      </c>
      <c r="AN309" s="211" t="str">
        <f>IF(C309="","",IF(フラグ管理用!AP309=1,"",IF(AND(フラグ管理用!C309=1,フラグ管理用!G309=1),"",IF(AND(フラグ管理用!C309=2,フラグ管理用!D309=1,フラグ管理用!G309=1),"",IF(AND(フラグ管理用!C309=2,フラグ管理用!D309=2),"","error")))))</f>
        <v/>
      </c>
      <c r="AO309" s="240" t="str">
        <f t="shared" si="77"/>
        <v/>
      </c>
      <c r="AP309" s="240" t="str">
        <f t="shared" si="78"/>
        <v/>
      </c>
      <c r="AQ309" s="240" t="str">
        <f>IF(C309="","",IF(AND(フラグ管理用!B309=1,フラグ管理用!I309&gt;0),"",IF(AND(フラグ管理用!B309=2,フラグ管理用!I309&gt;14),"","error")))</f>
        <v/>
      </c>
      <c r="AR309" s="240" t="str">
        <f>IF(C309="","",IF(PRODUCT(フラグ管理用!H309:J309)=0,"error",""))</f>
        <v/>
      </c>
      <c r="AS309" s="240" t="str">
        <f t="shared" si="79"/>
        <v/>
      </c>
      <c r="AT309" s="240" t="str">
        <f>IF(C309="","",IF(AND(フラグ管理用!G309=1,フラグ管理用!K309=1),"",IF(AND(フラグ管理用!G309=2,フラグ管理用!K309&gt;1),"","error")))</f>
        <v/>
      </c>
      <c r="AU309" s="240" t="str">
        <f>IF(C309="","",IF(AND(フラグ管理用!K309=10,ISBLANK(L309)=FALSE),"",IF(AND(フラグ管理用!K309&lt;10,ISBLANK(L309)=TRUE),"","error")))</f>
        <v/>
      </c>
      <c r="AV309" s="211" t="str">
        <f t="shared" si="80"/>
        <v/>
      </c>
      <c r="AW309" s="211" t="str">
        <f t="shared" si="81"/>
        <v/>
      </c>
      <c r="AX309" s="211" t="str">
        <f>IF(C309="","",IF(AND(フラグ管理用!D309=2,フラグ管理用!G309=1),IF(Q309&lt;&gt;0,"error",""),""))</f>
        <v/>
      </c>
      <c r="AY309" s="211" t="str">
        <f>IF(C309="","",IF(フラグ管理用!G309=2,IF(OR(O309&lt;&gt;0,P309&lt;&gt;0,R309&lt;&gt;0),"error",""),""))</f>
        <v/>
      </c>
      <c r="AZ309" s="211" t="str">
        <f t="shared" si="82"/>
        <v/>
      </c>
      <c r="BA309" s="211" t="str">
        <f t="shared" si="83"/>
        <v/>
      </c>
      <c r="BB309" s="211" t="str">
        <f t="shared" si="84"/>
        <v/>
      </c>
      <c r="BC309" s="211" t="str">
        <f>IF(C309="","",IF(フラグ管理用!Y309=2,IF(AND(フラグ管理用!C309=2,フラグ管理用!V309=1),"","error"),""))</f>
        <v/>
      </c>
      <c r="BD309" s="211" t="str">
        <f t="shared" si="85"/>
        <v/>
      </c>
      <c r="BE309" s="211" t="str">
        <f>IF(C309="","",IF(フラグ管理用!Z309=30,"error",IF(AND(フラグ管理用!AI309="事業始期_通常",フラグ管理用!Z309&lt;18),"error",IF(AND(フラグ管理用!AI309="事業始期_補助",フラグ管理用!Z309&lt;15),"error",""))))</f>
        <v/>
      </c>
      <c r="BF309" s="211" t="str">
        <f t="shared" si="86"/>
        <v/>
      </c>
      <c r="BG309" s="211" t="str">
        <f>IF(C309="","",IF(AND(フラグ管理用!AJ309="事業終期_通常",OR(フラグ管理用!AA309&lt;18,フラグ管理用!AA309&gt;29)),"error",IF(AND(フラグ管理用!AJ309="事業終期_R3基金・R4",フラグ管理用!AA309&lt;18),"error","")))</f>
        <v/>
      </c>
      <c r="BH309" s="211" t="str">
        <f>IF(C309="","",IF(VLOOKUP(Z309,―!$X$2:$Y$31,2,FALSE)&lt;=VLOOKUP(AA309,―!$X$2:$Y$31,2,FALSE),"","error"))</f>
        <v/>
      </c>
      <c r="BI309" s="211" t="str">
        <f t="shared" si="87"/>
        <v/>
      </c>
      <c r="BJ309" s="211" t="str">
        <f t="shared" si="90"/>
        <v/>
      </c>
      <c r="BK309" s="211" t="str">
        <f t="shared" si="88"/>
        <v/>
      </c>
      <c r="BL309" s="211" t="str">
        <f>IF(C309="","",IF(AND(フラグ管理用!AK309="予算区分_地単_通常",フラグ管理用!AF309&gt;4),"error",IF(AND(フラグ管理用!AK309="予算区分_地単_協力金等",フラグ管理用!AF309&gt;9),"error",IF(AND(フラグ管理用!AK309="予算区分_補助",フラグ管理用!AF309&lt;9),"error",""))))</f>
        <v/>
      </c>
      <c r="BM309" s="241" t="str">
        <f>フラグ管理用!AO309</f>
        <v/>
      </c>
    </row>
    <row r="310" spans="1:65" x14ac:dyDescent="0.15">
      <c r="A310" s="84">
        <v>289</v>
      </c>
      <c r="B310" s="285"/>
      <c r="C310" s="61"/>
      <c r="D310" s="61"/>
      <c r="E310" s="62"/>
      <c r="F310" s="146" t="str">
        <f>IF(C310="補",VLOOKUP(E310,'事業名一覧 '!$A$3:$C$55,3,FALSE),"")</f>
        <v/>
      </c>
      <c r="G310" s="63"/>
      <c r="H310" s="154"/>
      <c r="I310" s="63"/>
      <c r="J310" s="63"/>
      <c r="K310" s="63"/>
      <c r="L310" s="62"/>
      <c r="M310" s="99" t="str">
        <f t="shared" si="73"/>
        <v/>
      </c>
      <c r="N310" s="99" t="str">
        <f t="shared" si="89"/>
        <v/>
      </c>
      <c r="O310" s="65"/>
      <c r="P310" s="65"/>
      <c r="Q310" s="65"/>
      <c r="R310" s="65"/>
      <c r="S310" s="65"/>
      <c r="T310" s="65"/>
      <c r="U310" s="62"/>
      <c r="V310" s="63"/>
      <c r="W310" s="63"/>
      <c r="X310" s="63"/>
      <c r="Y310" s="61"/>
      <c r="Z310" s="61"/>
      <c r="AA310" s="61"/>
      <c r="AB310" s="230"/>
      <c r="AC310" s="230"/>
      <c r="AD310" s="62"/>
      <c r="AE310" s="62"/>
      <c r="AF310" s="301"/>
      <c r="AG310" s="165"/>
      <c r="AH310" s="274"/>
      <c r="AI310" s="226"/>
      <c r="AJ310" s="293" t="str">
        <f t="shared" si="74"/>
        <v/>
      </c>
      <c r="AK310" s="297" t="str">
        <f>IF(C310="","",IF(AND(フラグ管理用!B310=2,O310&gt;0),"error",IF(AND(フラグ管理用!B310=1,SUM(P310:R310)&gt;0),"error","")))</f>
        <v/>
      </c>
      <c r="AL310" s="289" t="str">
        <f t="shared" si="75"/>
        <v/>
      </c>
      <c r="AM310" s="235" t="str">
        <f t="shared" si="76"/>
        <v/>
      </c>
      <c r="AN310" s="211" t="str">
        <f>IF(C310="","",IF(フラグ管理用!AP310=1,"",IF(AND(フラグ管理用!C310=1,フラグ管理用!G310=1),"",IF(AND(フラグ管理用!C310=2,フラグ管理用!D310=1,フラグ管理用!G310=1),"",IF(AND(フラグ管理用!C310=2,フラグ管理用!D310=2),"","error")))))</f>
        <v/>
      </c>
      <c r="AO310" s="240" t="str">
        <f t="shared" si="77"/>
        <v/>
      </c>
      <c r="AP310" s="240" t="str">
        <f t="shared" si="78"/>
        <v/>
      </c>
      <c r="AQ310" s="240" t="str">
        <f>IF(C310="","",IF(AND(フラグ管理用!B310=1,フラグ管理用!I310&gt;0),"",IF(AND(フラグ管理用!B310=2,フラグ管理用!I310&gt;14),"","error")))</f>
        <v/>
      </c>
      <c r="AR310" s="240" t="str">
        <f>IF(C310="","",IF(PRODUCT(フラグ管理用!H310:J310)=0,"error",""))</f>
        <v/>
      </c>
      <c r="AS310" s="240" t="str">
        <f t="shared" si="79"/>
        <v/>
      </c>
      <c r="AT310" s="240" t="str">
        <f>IF(C310="","",IF(AND(フラグ管理用!G310=1,フラグ管理用!K310=1),"",IF(AND(フラグ管理用!G310=2,フラグ管理用!K310&gt;1),"","error")))</f>
        <v/>
      </c>
      <c r="AU310" s="240" t="str">
        <f>IF(C310="","",IF(AND(フラグ管理用!K310=10,ISBLANK(L310)=FALSE),"",IF(AND(フラグ管理用!K310&lt;10,ISBLANK(L310)=TRUE),"","error")))</f>
        <v/>
      </c>
      <c r="AV310" s="211" t="str">
        <f t="shared" si="80"/>
        <v/>
      </c>
      <c r="AW310" s="211" t="str">
        <f t="shared" si="81"/>
        <v/>
      </c>
      <c r="AX310" s="211" t="str">
        <f>IF(C310="","",IF(AND(フラグ管理用!D310=2,フラグ管理用!G310=1),IF(Q310&lt;&gt;0,"error",""),""))</f>
        <v/>
      </c>
      <c r="AY310" s="211" t="str">
        <f>IF(C310="","",IF(フラグ管理用!G310=2,IF(OR(O310&lt;&gt;0,P310&lt;&gt;0,R310&lt;&gt;0),"error",""),""))</f>
        <v/>
      </c>
      <c r="AZ310" s="211" t="str">
        <f t="shared" si="82"/>
        <v/>
      </c>
      <c r="BA310" s="211" t="str">
        <f t="shared" si="83"/>
        <v/>
      </c>
      <c r="BB310" s="211" t="str">
        <f t="shared" si="84"/>
        <v/>
      </c>
      <c r="BC310" s="211" t="str">
        <f>IF(C310="","",IF(フラグ管理用!Y310=2,IF(AND(フラグ管理用!C310=2,フラグ管理用!V310=1),"","error"),""))</f>
        <v/>
      </c>
      <c r="BD310" s="211" t="str">
        <f t="shared" si="85"/>
        <v/>
      </c>
      <c r="BE310" s="211" t="str">
        <f>IF(C310="","",IF(フラグ管理用!Z310=30,"error",IF(AND(フラグ管理用!AI310="事業始期_通常",フラグ管理用!Z310&lt;18),"error",IF(AND(フラグ管理用!AI310="事業始期_補助",フラグ管理用!Z310&lt;15),"error",""))))</f>
        <v/>
      </c>
      <c r="BF310" s="211" t="str">
        <f t="shared" si="86"/>
        <v/>
      </c>
      <c r="BG310" s="211" t="str">
        <f>IF(C310="","",IF(AND(フラグ管理用!AJ310="事業終期_通常",OR(フラグ管理用!AA310&lt;18,フラグ管理用!AA310&gt;29)),"error",IF(AND(フラグ管理用!AJ310="事業終期_R3基金・R4",フラグ管理用!AA310&lt;18),"error","")))</f>
        <v/>
      </c>
      <c r="BH310" s="211" t="str">
        <f>IF(C310="","",IF(VLOOKUP(Z310,―!$X$2:$Y$31,2,FALSE)&lt;=VLOOKUP(AA310,―!$X$2:$Y$31,2,FALSE),"","error"))</f>
        <v/>
      </c>
      <c r="BI310" s="211" t="str">
        <f t="shared" si="87"/>
        <v/>
      </c>
      <c r="BJ310" s="211" t="str">
        <f t="shared" si="90"/>
        <v/>
      </c>
      <c r="BK310" s="211" t="str">
        <f t="shared" si="88"/>
        <v/>
      </c>
      <c r="BL310" s="211" t="str">
        <f>IF(C310="","",IF(AND(フラグ管理用!AK310="予算区分_地単_通常",フラグ管理用!AF310&gt;4),"error",IF(AND(フラグ管理用!AK310="予算区分_地単_協力金等",フラグ管理用!AF310&gt;9),"error",IF(AND(フラグ管理用!AK310="予算区分_補助",フラグ管理用!AF310&lt;9),"error",""))))</f>
        <v/>
      </c>
      <c r="BM310" s="241" t="str">
        <f>フラグ管理用!AO310</f>
        <v/>
      </c>
    </row>
    <row r="311" spans="1:65" x14ac:dyDescent="0.15">
      <c r="A311" s="84">
        <v>290</v>
      </c>
      <c r="B311" s="285"/>
      <c r="C311" s="61"/>
      <c r="D311" s="61"/>
      <c r="E311" s="62"/>
      <c r="F311" s="146" t="str">
        <f>IF(C311="補",VLOOKUP(E311,'事業名一覧 '!$A$3:$C$55,3,FALSE),"")</f>
        <v/>
      </c>
      <c r="G311" s="63"/>
      <c r="H311" s="154"/>
      <c r="I311" s="63"/>
      <c r="J311" s="63"/>
      <c r="K311" s="63"/>
      <c r="L311" s="62"/>
      <c r="M311" s="99" t="str">
        <f t="shared" si="73"/>
        <v/>
      </c>
      <c r="N311" s="99" t="str">
        <f t="shared" si="89"/>
        <v/>
      </c>
      <c r="O311" s="65"/>
      <c r="P311" s="65"/>
      <c r="Q311" s="65"/>
      <c r="R311" s="65"/>
      <c r="S311" s="65"/>
      <c r="T311" s="65"/>
      <c r="U311" s="62"/>
      <c r="V311" s="63"/>
      <c r="W311" s="63"/>
      <c r="X311" s="63"/>
      <c r="Y311" s="61"/>
      <c r="Z311" s="61"/>
      <c r="AA311" s="61"/>
      <c r="AB311" s="230"/>
      <c r="AC311" s="230"/>
      <c r="AD311" s="62"/>
      <c r="AE311" s="62"/>
      <c r="AF311" s="301"/>
      <c r="AG311" s="165"/>
      <c r="AH311" s="274"/>
      <c r="AI311" s="226"/>
      <c r="AJ311" s="293" t="str">
        <f t="shared" si="74"/>
        <v/>
      </c>
      <c r="AK311" s="297" t="str">
        <f>IF(C311="","",IF(AND(フラグ管理用!B311=2,O311&gt;0),"error",IF(AND(フラグ管理用!B311=1,SUM(P311:R311)&gt;0),"error","")))</f>
        <v/>
      </c>
      <c r="AL311" s="289" t="str">
        <f t="shared" si="75"/>
        <v/>
      </c>
      <c r="AM311" s="235" t="str">
        <f t="shared" si="76"/>
        <v/>
      </c>
      <c r="AN311" s="211" t="str">
        <f>IF(C311="","",IF(フラグ管理用!AP311=1,"",IF(AND(フラグ管理用!C311=1,フラグ管理用!G311=1),"",IF(AND(フラグ管理用!C311=2,フラグ管理用!D311=1,フラグ管理用!G311=1),"",IF(AND(フラグ管理用!C311=2,フラグ管理用!D311=2),"","error")))))</f>
        <v/>
      </c>
      <c r="AO311" s="240" t="str">
        <f t="shared" si="77"/>
        <v/>
      </c>
      <c r="AP311" s="240" t="str">
        <f t="shared" si="78"/>
        <v/>
      </c>
      <c r="AQ311" s="240" t="str">
        <f>IF(C311="","",IF(AND(フラグ管理用!B311=1,フラグ管理用!I311&gt;0),"",IF(AND(フラグ管理用!B311=2,フラグ管理用!I311&gt;14),"","error")))</f>
        <v/>
      </c>
      <c r="AR311" s="240" t="str">
        <f>IF(C311="","",IF(PRODUCT(フラグ管理用!H311:J311)=0,"error",""))</f>
        <v/>
      </c>
      <c r="AS311" s="240" t="str">
        <f t="shared" si="79"/>
        <v/>
      </c>
      <c r="AT311" s="240" t="str">
        <f>IF(C311="","",IF(AND(フラグ管理用!G311=1,フラグ管理用!K311=1),"",IF(AND(フラグ管理用!G311=2,フラグ管理用!K311&gt;1),"","error")))</f>
        <v/>
      </c>
      <c r="AU311" s="240" t="str">
        <f>IF(C311="","",IF(AND(フラグ管理用!K311=10,ISBLANK(L311)=FALSE),"",IF(AND(フラグ管理用!K311&lt;10,ISBLANK(L311)=TRUE),"","error")))</f>
        <v/>
      </c>
      <c r="AV311" s="211" t="str">
        <f t="shared" si="80"/>
        <v/>
      </c>
      <c r="AW311" s="211" t="str">
        <f t="shared" si="81"/>
        <v/>
      </c>
      <c r="AX311" s="211" t="str">
        <f>IF(C311="","",IF(AND(フラグ管理用!D311=2,フラグ管理用!G311=1),IF(Q311&lt;&gt;0,"error",""),""))</f>
        <v/>
      </c>
      <c r="AY311" s="211" t="str">
        <f>IF(C311="","",IF(フラグ管理用!G311=2,IF(OR(O311&lt;&gt;0,P311&lt;&gt;0,R311&lt;&gt;0),"error",""),""))</f>
        <v/>
      </c>
      <c r="AZ311" s="211" t="str">
        <f t="shared" si="82"/>
        <v/>
      </c>
      <c r="BA311" s="211" t="str">
        <f t="shared" si="83"/>
        <v/>
      </c>
      <c r="BB311" s="211" t="str">
        <f t="shared" si="84"/>
        <v/>
      </c>
      <c r="BC311" s="211" t="str">
        <f>IF(C311="","",IF(フラグ管理用!Y311=2,IF(AND(フラグ管理用!C311=2,フラグ管理用!V311=1),"","error"),""))</f>
        <v/>
      </c>
      <c r="BD311" s="211" t="str">
        <f t="shared" si="85"/>
        <v/>
      </c>
      <c r="BE311" s="211" t="str">
        <f>IF(C311="","",IF(フラグ管理用!Z311=30,"error",IF(AND(フラグ管理用!AI311="事業始期_通常",フラグ管理用!Z311&lt;18),"error",IF(AND(フラグ管理用!AI311="事業始期_補助",フラグ管理用!Z311&lt;15),"error",""))))</f>
        <v/>
      </c>
      <c r="BF311" s="211" t="str">
        <f t="shared" si="86"/>
        <v/>
      </c>
      <c r="BG311" s="211" t="str">
        <f>IF(C311="","",IF(AND(フラグ管理用!AJ311="事業終期_通常",OR(フラグ管理用!AA311&lt;18,フラグ管理用!AA311&gt;29)),"error",IF(AND(フラグ管理用!AJ311="事業終期_R3基金・R4",フラグ管理用!AA311&lt;18),"error","")))</f>
        <v/>
      </c>
      <c r="BH311" s="211" t="str">
        <f>IF(C311="","",IF(VLOOKUP(Z311,―!$X$2:$Y$31,2,FALSE)&lt;=VLOOKUP(AA311,―!$X$2:$Y$31,2,FALSE),"","error"))</f>
        <v/>
      </c>
      <c r="BI311" s="211" t="str">
        <f t="shared" si="87"/>
        <v/>
      </c>
      <c r="BJ311" s="211" t="str">
        <f t="shared" si="90"/>
        <v/>
      </c>
      <c r="BK311" s="211" t="str">
        <f t="shared" si="88"/>
        <v/>
      </c>
      <c r="BL311" s="211" t="str">
        <f>IF(C311="","",IF(AND(フラグ管理用!AK311="予算区分_地単_通常",フラグ管理用!AF311&gt;4),"error",IF(AND(フラグ管理用!AK311="予算区分_地単_協力金等",フラグ管理用!AF311&gt;9),"error",IF(AND(フラグ管理用!AK311="予算区分_補助",フラグ管理用!AF311&lt;9),"error",""))))</f>
        <v/>
      </c>
      <c r="BM311" s="241" t="str">
        <f>フラグ管理用!AO311</f>
        <v/>
      </c>
    </row>
    <row r="312" spans="1:65" x14ac:dyDescent="0.15">
      <c r="A312" s="84">
        <v>291</v>
      </c>
      <c r="B312" s="285"/>
      <c r="C312" s="61"/>
      <c r="D312" s="61"/>
      <c r="E312" s="62"/>
      <c r="F312" s="146" t="str">
        <f>IF(C312="補",VLOOKUP(E312,'事業名一覧 '!$A$3:$C$55,3,FALSE),"")</f>
        <v/>
      </c>
      <c r="G312" s="63"/>
      <c r="H312" s="154"/>
      <c r="I312" s="63"/>
      <c r="J312" s="63"/>
      <c r="K312" s="63"/>
      <c r="L312" s="62"/>
      <c r="M312" s="99" t="str">
        <f t="shared" si="73"/>
        <v/>
      </c>
      <c r="N312" s="99" t="str">
        <f t="shared" si="89"/>
        <v/>
      </c>
      <c r="O312" s="65"/>
      <c r="P312" s="65"/>
      <c r="Q312" s="65"/>
      <c r="R312" s="65"/>
      <c r="S312" s="65"/>
      <c r="T312" s="65"/>
      <c r="U312" s="62"/>
      <c r="V312" s="63"/>
      <c r="W312" s="63"/>
      <c r="X312" s="63"/>
      <c r="Y312" s="61"/>
      <c r="Z312" s="61"/>
      <c r="AA312" s="61"/>
      <c r="AB312" s="230"/>
      <c r="AC312" s="230"/>
      <c r="AD312" s="62"/>
      <c r="AE312" s="62"/>
      <c r="AF312" s="301"/>
      <c r="AG312" s="165"/>
      <c r="AH312" s="274"/>
      <c r="AI312" s="226"/>
      <c r="AJ312" s="293" t="str">
        <f t="shared" si="74"/>
        <v/>
      </c>
      <c r="AK312" s="297" t="str">
        <f>IF(C312="","",IF(AND(フラグ管理用!B312=2,O312&gt;0),"error",IF(AND(フラグ管理用!B312=1,SUM(P312:R312)&gt;0),"error","")))</f>
        <v/>
      </c>
      <c r="AL312" s="289" t="str">
        <f t="shared" si="75"/>
        <v/>
      </c>
      <c r="AM312" s="235" t="str">
        <f t="shared" si="76"/>
        <v/>
      </c>
      <c r="AN312" s="211" t="str">
        <f>IF(C312="","",IF(フラグ管理用!AP312=1,"",IF(AND(フラグ管理用!C312=1,フラグ管理用!G312=1),"",IF(AND(フラグ管理用!C312=2,フラグ管理用!D312=1,フラグ管理用!G312=1),"",IF(AND(フラグ管理用!C312=2,フラグ管理用!D312=2),"","error")))))</f>
        <v/>
      </c>
      <c r="AO312" s="240" t="str">
        <f t="shared" si="77"/>
        <v/>
      </c>
      <c r="AP312" s="240" t="str">
        <f t="shared" si="78"/>
        <v/>
      </c>
      <c r="AQ312" s="240" t="str">
        <f>IF(C312="","",IF(AND(フラグ管理用!B312=1,フラグ管理用!I312&gt;0),"",IF(AND(フラグ管理用!B312=2,フラグ管理用!I312&gt;14),"","error")))</f>
        <v/>
      </c>
      <c r="AR312" s="240" t="str">
        <f>IF(C312="","",IF(PRODUCT(フラグ管理用!H312:J312)=0,"error",""))</f>
        <v/>
      </c>
      <c r="AS312" s="240" t="str">
        <f t="shared" si="79"/>
        <v/>
      </c>
      <c r="AT312" s="240" t="str">
        <f>IF(C312="","",IF(AND(フラグ管理用!G312=1,フラグ管理用!K312=1),"",IF(AND(フラグ管理用!G312=2,フラグ管理用!K312&gt;1),"","error")))</f>
        <v/>
      </c>
      <c r="AU312" s="240" t="str">
        <f>IF(C312="","",IF(AND(フラグ管理用!K312=10,ISBLANK(L312)=FALSE),"",IF(AND(フラグ管理用!K312&lt;10,ISBLANK(L312)=TRUE),"","error")))</f>
        <v/>
      </c>
      <c r="AV312" s="211" t="str">
        <f t="shared" si="80"/>
        <v/>
      </c>
      <c r="AW312" s="211" t="str">
        <f t="shared" si="81"/>
        <v/>
      </c>
      <c r="AX312" s="211" t="str">
        <f>IF(C312="","",IF(AND(フラグ管理用!D312=2,フラグ管理用!G312=1),IF(Q312&lt;&gt;0,"error",""),""))</f>
        <v/>
      </c>
      <c r="AY312" s="211" t="str">
        <f>IF(C312="","",IF(フラグ管理用!G312=2,IF(OR(O312&lt;&gt;0,P312&lt;&gt;0,R312&lt;&gt;0),"error",""),""))</f>
        <v/>
      </c>
      <c r="AZ312" s="211" t="str">
        <f t="shared" si="82"/>
        <v/>
      </c>
      <c r="BA312" s="211" t="str">
        <f t="shared" si="83"/>
        <v/>
      </c>
      <c r="BB312" s="211" t="str">
        <f t="shared" si="84"/>
        <v/>
      </c>
      <c r="BC312" s="211" t="str">
        <f>IF(C312="","",IF(フラグ管理用!Y312=2,IF(AND(フラグ管理用!C312=2,フラグ管理用!V312=1),"","error"),""))</f>
        <v/>
      </c>
      <c r="BD312" s="211" t="str">
        <f t="shared" si="85"/>
        <v/>
      </c>
      <c r="BE312" s="211" t="str">
        <f>IF(C312="","",IF(フラグ管理用!Z312=30,"error",IF(AND(フラグ管理用!AI312="事業始期_通常",フラグ管理用!Z312&lt;18),"error",IF(AND(フラグ管理用!AI312="事業始期_補助",フラグ管理用!Z312&lt;15),"error",""))))</f>
        <v/>
      </c>
      <c r="BF312" s="211" t="str">
        <f t="shared" si="86"/>
        <v/>
      </c>
      <c r="BG312" s="211" t="str">
        <f>IF(C312="","",IF(AND(フラグ管理用!AJ312="事業終期_通常",OR(フラグ管理用!AA312&lt;18,フラグ管理用!AA312&gt;29)),"error",IF(AND(フラグ管理用!AJ312="事業終期_R3基金・R4",フラグ管理用!AA312&lt;18),"error","")))</f>
        <v/>
      </c>
      <c r="BH312" s="211" t="str">
        <f>IF(C312="","",IF(VLOOKUP(Z312,―!$X$2:$Y$31,2,FALSE)&lt;=VLOOKUP(AA312,―!$X$2:$Y$31,2,FALSE),"","error"))</f>
        <v/>
      </c>
      <c r="BI312" s="211" t="str">
        <f t="shared" si="87"/>
        <v/>
      </c>
      <c r="BJ312" s="211" t="str">
        <f t="shared" si="90"/>
        <v/>
      </c>
      <c r="BK312" s="211" t="str">
        <f t="shared" si="88"/>
        <v/>
      </c>
      <c r="BL312" s="211" t="str">
        <f>IF(C312="","",IF(AND(フラグ管理用!AK312="予算区分_地単_通常",フラグ管理用!AF312&gt;4),"error",IF(AND(フラグ管理用!AK312="予算区分_地単_協力金等",フラグ管理用!AF312&gt;9),"error",IF(AND(フラグ管理用!AK312="予算区分_補助",フラグ管理用!AF312&lt;9),"error",""))))</f>
        <v/>
      </c>
      <c r="BM312" s="241" t="str">
        <f>フラグ管理用!AO312</f>
        <v/>
      </c>
    </row>
    <row r="313" spans="1:65" x14ac:dyDescent="0.15">
      <c r="A313" s="84">
        <v>292</v>
      </c>
      <c r="B313" s="285"/>
      <c r="C313" s="61"/>
      <c r="D313" s="61"/>
      <c r="E313" s="62"/>
      <c r="F313" s="146" t="str">
        <f>IF(C313="補",VLOOKUP(E313,'事業名一覧 '!$A$3:$C$55,3,FALSE),"")</f>
        <v/>
      </c>
      <c r="G313" s="63"/>
      <c r="H313" s="154"/>
      <c r="I313" s="63"/>
      <c r="J313" s="63"/>
      <c r="K313" s="63"/>
      <c r="L313" s="62"/>
      <c r="M313" s="99" t="str">
        <f t="shared" si="73"/>
        <v/>
      </c>
      <c r="N313" s="99" t="str">
        <f t="shared" si="89"/>
        <v/>
      </c>
      <c r="O313" s="65"/>
      <c r="P313" s="65"/>
      <c r="Q313" s="65"/>
      <c r="R313" s="65"/>
      <c r="S313" s="65"/>
      <c r="T313" s="65"/>
      <c r="U313" s="62"/>
      <c r="V313" s="63"/>
      <c r="W313" s="63"/>
      <c r="X313" s="63"/>
      <c r="Y313" s="61"/>
      <c r="Z313" s="61"/>
      <c r="AA313" s="61"/>
      <c r="AB313" s="230"/>
      <c r="AC313" s="230"/>
      <c r="AD313" s="62"/>
      <c r="AE313" s="62"/>
      <c r="AF313" s="301"/>
      <c r="AG313" s="165"/>
      <c r="AH313" s="274"/>
      <c r="AI313" s="226"/>
      <c r="AJ313" s="293" t="str">
        <f t="shared" si="74"/>
        <v/>
      </c>
      <c r="AK313" s="297" t="str">
        <f>IF(C313="","",IF(AND(フラグ管理用!B313=2,O313&gt;0),"error",IF(AND(フラグ管理用!B313=1,SUM(P313:R313)&gt;0),"error","")))</f>
        <v/>
      </c>
      <c r="AL313" s="289" t="str">
        <f t="shared" si="75"/>
        <v/>
      </c>
      <c r="AM313" s="235" t="str">
        <f t="shared" si="76"/>
        <v/>
      </c>
      <c r="AN313" s="211" t="str">
        <f>IF(C313="","",IF(フラグ管理用!AP313=1,"",IF(AND(フラグ管理用!C313=1,フラグ管理用!G313=1),"",IF(AND(フラグ管理用!C313=2,フラグ管理用!D313=1,フラグ管理用!G313=1),"",IF(AND(フラグ管理用!C313=2,フラグ管理用!D313=2),"","error")))))</f>
        <v/>
      </c>
      <c r="AO313" s="240" t="str">
        <f t="shared" si="77"/>
        <v/>
      </c>
      <c r="AP313" s="240" t="str">
        <f t="shared" si="78"/>
        <v/>
      </c>
      <c r="AQ313" s="240" t="str">
        <f>IF(C313="","",IF(AND(フラグ管理用!B313=1,フラグ管理用!I313&gt;0),"",IF(AND(フラグ管理用!B313=2,フラグ管理用!I313&gt;14),"","error")))</f>
        <v/>
      </c>
      <c r="AR313" s="240" t="str">
        <f>IF(C313="","",IF(PRODUCT(フラグ管理用!H313:J313)=0,"error",""))</f>
        <v/>
      </c>
      <c r="AS313" s="240" t="str">
        <f t="shared" si="79"/>
        <v/>
      </c>
      <c r="AT313" s="240" t="str">
        <f>IF(C313="","",IF(AND(フラグ管理用!G313=1,フラグ管理用!K313=1),"",IF(AND(フラグ管理用!G313=2,フラグ管理用!K313&gt;1),"","error")))</f>
        <v/>
      </c>
      <c r="AU313" s="240" t="str">
        <f>IF(C313="","",IF(AND(フラグ管理用!K313=10,ISBLANK(L313)=FALSE),"",IF(AND(フラグ管理用!K313&lt;10,ISBLANK(L313)=TRUE),"","error")))</f>
        <v/>
      </c>
      <c r="AV313" s="211" t="str">
        <f t="shared" si="80"/>
        <v/>
      </c>
      <c r="AW313" s="211" t="str">
        <f t="shared" si="81"/>
        <v/>
      </c>
      <c r="AX313" s="211" t="str">
        <f>IF(C313="","",IF(AND(フラグ管理用!D313=2,フラグ管理用!G313=1),IF(Q313&lt;&gt;0,"error",""),""))</f>
        <v/>
      </c>
      <c r="AY313" s="211" t="str">
        <f>IF(C313="","",IF(フラグ管理用!G313=2,IF(OR(O313&lt;&gt;0,P313&lt;&gt;0,R313&lt;&gt;0),"error",""),""))</f>
        <v/>
      </c>
      <c r="AZ313" s="211" t="str">
        <f t="shared" si="82"/>
        <v/>
      </c>
      <c r="BA313" s="211" t="str">
        <f t="shared" si="83"/>
        <v/>
      </c>
      <c r="BB313" s="211" t="str">
        <f t="shared" si="84"/>
        <v/>
      </c>
      <c r="BC313" s="211" t="str">
        <f>IF(C313="","",IF(フラグ管理用!Y313=2,IF(AND(フラグ管理用!C313=2,フラグ管理用!V313=1),"","error"),""))</f>
        <v/>
      </c>
      <c r="BD313" s="211" t="str">
        <f t="shared" si="85"/>
        <v/>
      </c>
      <c r="BE313" s="211" t="str">
        <f>IF(C313="","",IF(フラグ管理用!Z313=30,"error",IF(AND(フラグ管理用!AI313="事業始期_通常",フラグ管理用!Z313&lt;18),"error",IF(AND(フラグ管理用!AI313="事業始期_補助",フラグ管理用!Z313&lt;15),"error",""))))</f>
        <v/>
      </c>
      <c r="BF313" s="211" t="str">
        <f t="shared" si="86"/>
        <v/>
      </c>
      <c r="BG313" s="211" t="str">
        <f>IF(C313="","",IF(AND(フラグ管理用!AJ313="事業終期_通常",OR(フラグ管理用!AA313&lt;18,フラグ管理用!AA313&gt;29)),"error",IF(AND(フラグ管理用!AJ313="事業終期_R3基金・R4",フラグ管理用!AA313&lt;18),"error","")))</f>
        <v/>
      </c>
      <c r="BH313" s="211" t="str">
        <f>IF(C313="","",IF(VLOOKUP(Z313,―!$X$2:$Y$31,2,FALSE)&lt;=VLOOKUP(AA313,―!$X$2:$Y$31,2,FALSE),"","error"))</f>
        <v/>
      </c>
      <c r="BI313" s="211" t="str">
        <f t="shared" si="87"/>
        <v/>
      </c>
      <c r="BJ313" s="211" t="str">
        <f t="shared" si="90"/>
        <v/>
      </c>
      <c r="BK313" s="211" t="str">
        <f t="shared" si="88"/>
        <v/>
      </c>
      <c r="BL313" s="211" t="str">
        <f>IF(C313="","",IF(AND(フラグ管理用!AK313="予算区分_地単_通常",フラグ管理用!AF313&gt;4),"error",IF(AND(フラグ管理用!AK313="予算区分_地単_協力金等",フラグ管理用!AF313&gt;9),"error",IF(AND(フラグ管理用!AK313="予算区分_補助",フラグ管理用!AF313&lt;9),"error",""))))</f>
        <v/>
      </c>
      <c r="BM313" s="241" t="str">
        <f>フラグ管理用!AO313</f>
        <v/>
      </c>
    </row>
    <row r="314" spans="1:65" x14ac:dyDescent="0.15">
      <c r="A314" s="84">
        <v>293</v>
      </c>
      <c r="B314" s="285"/>
      <c r="C314" s="61"/>
      <c r="D314" s="61"/>
      <c r="E314" s="62"/>
      <c r="F314" s="146" t="str">
        <f>IF(C314="補",VLOOKUP(E314,'事業名一覧 '!$A$3:$C$55,3,FALSE),"")</f>
        <v/>
      </c>
      <c r="G314" s="63"/>
      <c r="H314" s="154"/>
      <c r="I314" s="63"/>
      <c r="J314" s="63"/>
      <c r="K314" s="63"/>
      <c r="L314" s="62"/>
      <c r="M314" s="99" t="str">
        <f t="shared" si="73"/>
        <v/>
      </c>
      <c r="N314" s="99" t="str">
        <f t="shared" si="89"/>
        <v/>
      </c>
      <c r="O314" s="65"/>
      <c r="P314" s="65"/>
      <c r="Q314" s="65"/>
      <c r="R314" s="65"/>
      <c r="S314" s="65"/>
      <c r="T314" s="65"/>
      <c r="U314" s="62"/>
      <c r="V314" s="63"/>
      <c r="W314" s="63"/>
      <c r="X314" s="63"/>
      <c r="Y314" s="61"/>
      <c r="Z314" s="61"/>
      <c r="AA314" s="61"/>
      <c r="AB314" s="230"/>
      <c r="AC314" s="230"/>
      <c r="AD314" s="62"/>
      <c r="AE314" s="62"/>
      <c r="AF314" s="301"/>
      <c r="AG314" s="165"/>
      <c r="AH314" s="274"/>
      <c r="AI314" s="226"/>
      <c r="AJ314" s="293" t="str">
        <f t="shared" si="74"/>
        <v/>
      </c>
      <c r="AK314" s="297" t="str">
        <f>IF(C314="","",IF(AND(フラグ管理用!B314=2,O314&gt;0),"error",IF(AND(フラグ管理用!B314=1,SUM(P314:R314)&gt;0),"error","")))</f>
        <v/>
      </c>
      <c r="AL314" s="289" t="str">
        <f t="shared" si="75"/>
        <v/>
      </c>
      <c r="AM314" s="235" t="str">
        <f t="shared" si="76"/>
        <v/>
      </c>
      <c r="AN314" s="211" t="str">
        <f>IF(C314="","",IF(フラグ管理用!AP314=1,"",IF(AND(フラグ管理用!C314=1,フラグ管理用!G314=1),"",IF(AND(フラグ管理用!C314=2,フラグ管理用!D314=1,フラグ管理用!G314=1),"",IF(AND(フラグ管理用!C314=2,フラグ管理用!D314=2),"","error")))))</f>
        <v/>
      </c>
      <c r="AO314" s="240" t="str">
        <f t="shared" si="77"/>
        <v/>
      </c>
      <c r="AP314" s="240" t="str">
        <f t="shared" si="78"/>
        <v/>
      </c>
      <c r="AQ314" s="240" t="str">
        <f>IF(C314="","",IF(AND(フラグ管理用!B314=1,フラグ管理用!I314&gt;0),"",IF(AND(フラグ管理用!B314=2,フラグ管理用!I314&gt;14),"","error")))</f>
        <v/>
      </c>
      <c r="AR314" s="240" t="str">
        <f>IF(C314="","",IF(PRODUCT(フラグ管理用!H314:J314)=0,"error",""))</f>
        <v/>
      </c>
      <c r="AS314" s="240" t="str">
        <f t="shared" si="79"/>
        <v/>
      </c>
      <c r="AT314" s="240" t="str">
        <f>IF(C314="","",IF(AND(フラグ管理用!G314=1,フラグ管理用!K314=1),"",IF(AND(フラグ管理用!G314=2,フラグ管理用!K314&gt;1),"","error")))</f>
        <v/>
      </c>
      <c r="AU314" s="240" t="str">
        <f>IF(C314="","",IF(AND(フラグ管理用!K314=10,ISBLANK(L314)=FALSE),"",IF(AND(フラグ管理用!K314&lt;10,ISBLANK(L314)=TRUE),"","error")))</f>
        <v/>
      </c>
      <c r="AV314" s="211" t="str">
        <f t="shared" si="80"/>
        <v/>
      </c>
      <c r="AW314" s="211" t="str">
        <f t="shared" si="81"/>
        <v/>
      </c>
      <c r="AX314" s="211" t="str">
        <f>IF(C314="","",IF(AND(フラグ管理用!D314=2,フラグ管理用!G314=1),IF(Q314&lt;&gt;0,"error",""),""))</f>
        <v/>
      </c>
      <c r="AY314" s="211" t="str">
        <f>IF(C314="","",IF(フラグ管理用!G314=2,IF(OR(O314&lt;&gt;0,P314&lt;&gt;0,R314&lt;&gt;0),"error",""),""))</f>
        <v/>
      </c>
      <c r="AZ314" s="211" t="str">
        <f t="shared" si="82"/>
        <v/>
      </c>
      <c r="BA314" s="211" t="str">
        <f t="shared" si="83"/>
        <v/>
      </c>
      <c r="BB314" s="211" t="str">
        <f t="shared" si="84"/>
        <v/>
      </c>
      <c r="BC314" s="211" t="str">
        <f>IF(C314="","",IF(フラグ管理用!Y314=2,IF(AND(フラグ管理用!C314=2,フラグ管理用!V314=1),"","error"),""))</f>
        <v/>
      </c>
      <c r="BD314" s="211" t="str">
        <f t="shared" si="85"/>
        <v/>
      </c>
      <c r="BE314" s="211" t="str">
        <f>IF(C314="","",IF(フラグ管理用!Z314=30,"error",IF(AND(フラグ管理用!AI314="事業始期_通常",フラグ管理用!Z314&lt;18),"error",IF(AND(フラグ管理用!AI314="事業始期_補助",フラグ管理用!Z314&lt;15),"error",""))))</f>
        <v/>
      </c>
      <c r="BF314" s="211" t="str">
        <f t="shared" si="86"/>
        <v/>
      </c>
      <c r="BG314" s="211" t="str">
        <f>IF(C314="","",IF(AND(フラグ管理用!AJ314="事業終期_通常",OR(フラグ管理用!AA314&lt;18,フラグ管理用!AA314&gt;29)),"error",IF(AND(フラグ管理用!AJ314="事業終期_R3基金・R4",フラグ管理用!AA314&lt;18),"error","")))</f>
        <v/>
      </c>
      <c r="BH314" s="211" t="str">
        <f>IF(C314="","",IF(VLOOKUP(Z314,―!$X$2:$Y$31,2,FALSE)&lt;=VLOOKUP(AA314,―!$X$2:$Y$31,2,FALSE),"","error"))</f>
        <v/>
      </c>
      <c r="BI314" s="211" t="str">
        <f t="shared" si="87"/>
        <v/>
      </c>
      <c r="BJ314" s="211" t="str">
        <f t="shared" si="90"/>
        <v/>
      </c>
      <c r="BK314" s="211" t="str">
        <f t="shared" si="88"/>
        <v/>
      </c>
      <c r="BL314" s="211" t="str">
        <f>IF(C314="","",IF(AND(フラグ管理用!AK314="予算区分_地単_通常",フラグ管理用!AF314&gt;4),"error",IF(AND(フラグ管理用!AK314="予算区分_地単_協力金等",フラグ管理用!AF314&gt;9),"error",IF(AND(フラグ管理用!AK314="予算区分_補助",フラグ管理用!AF314&lt;9),"error",""))))</f>
        <v/>
      </c>
      <c r="BM314" s="241" t="str">
        <f>フラグ管理用!AO314</f>
        <v/>
      </c>
    </row>
    <row r="315" spans="1:65" x14ac:dyDescent="0.15">
      <c r="A315" s="84">
        <v>294</v>
      </c>
      <c r="B315" s="285"/>
      <c r="C315" s="61"/>
      <c r="D315" s="61"/>
      <c r="E315" s="62"/>
      <c r="F315" s="146" t="str">
        <f>IF(C315="補",VLOOKUP(E315,'事業名一覧 '!$A$3:$C$55,3,FALSE),"")</f>
        <v/>
      </c>
      <c r="G315" s="63"/>
      <c r="H315" s="154"/>
      <c r="I315" s="63"/>
      <c r="J315" s="63"/>
      <c r="K315" s="63"/>
      <c r="L315" s="62"/>
      <c r="M315" s="99" t="str">
        <f t="shared" si="73"/>
        <v/>
      </c>
      <c r="N315" s="99" t="str">
        <f t="shared" si="89"/>
        <v/>
      </c>
      <c r="O315" s="65"/>
      <c r="P315" s="65"/>
      <c r="Q315" s="65"/>
      <c r="R315" s="65"/>
      <c r="S315" s="65"/>
      <c r="T315" s="65"/>
      <c r="U315" s="62"/>
      <c r="V315" s="63"/>
      <c r="W315" s="63"/>
      <c r="X315" s="63"/>
      <c r="Y315" s="61"/>
      <c r="Z315" s="61"/>
      <c r="AA315" s="61"/>
      <c r="AB315" s="230"/>
      <c r="AC315" s="230"/>
      <c r="AD315" s="62"/>
      <c r="AE315" s="62"/>
      <c r="AF315" s="301"/>
      <c r="AG315" s="165"/>
      <c r="AH315" s="274"/>
      <c r="AI315" s="226"/>
      <c r="AJ315" s="293" t="str">
        <f t="shared" si="74"/>
        <v/>
      </c>
      <c r="AK315" s="297" t="str">
        <f>IF(C315="","",IF(AND(フラグ管理用!B315=2,O315&gt;0),"error",IF(AND(フラグ管理用!B315=1,SUM(P315:R315)&gt;0),"error","")))</f>
        <v/>
      </c>
      <c r="AL315" s="289" t="str">
        <f t="shared" si="75"/>
        <v/>
      </c>
      <c r="AM315" s="235" t="str">
        <f t="shared" si="76"/>
        <v/>
      </c>
      <c r="AN315" s="211" t="str">
        <f>IF(C315="","",IF(フラグ管理用!AP315=1,"",IF(AND(フラグ管理用!C315=1,フラグ管理用!G315=1),"",IF(AND(フラグ管理用!C315=2,フラグ管理用!D315=1,フラグ管理用!G315=1),"",IF(AND(フラグ管理用!C315=2,フラグ管理用!D315=2),"","error")))))</f>
        <v/>
      </c>
      <c r="AO315" s="240" t="str">
        <f t="shared" si="77"/>
        <v/>
      </c>
      <c r="AP315" s="240" t="str">
        <f t="shared" si="78"/>
        <v/>
      </c>
      <c r="AQ315" s="240" t="str">
        <f>IF(C315="","",IF(AND(フラグ管理用!B315=1,フラグ管理用!I315&gt;0),"",IF(AND(フラグ管理用!B315=2,フラグ管理用!I315&gt;14),"","error")))</f>
        <v/>
      </c>
      <c r="AR315" s="240" t="str">
        <f>IF(C315="","",IF(PRODUCT(フラグ管理用!H315:J315)=0,"error",""))</f>
        <v/>
      </c>
      <c r="AS315" s="240" t="str">
        <f t="shared" si="79"/>
        <v/>
      </c>
      <c r="AT315" s="240" t="str">
        <f>IF(C315="","",IF(AND(フラグ管理用!G315=1,フラグ管理用!K315=1),"",IF(AND(フラグ管理用!G315=2,フラグ管理用!K315&gt;1),"","error")))</f>
        <v/>
      </c>
      <c r="AU315" s="240" t="str">
        <f>IF(C315="","",IF(AND(フラグ管理用!K315=10,ISBLANK(L315)=FALSE),"",IF(AND(フラグ管理用!K315&lt;10,ISBLANK(L315)=TRUE),"","error")))</f>
        <v/>
      </c>
      <c r="AV315" s="211" t="str">
        <f t="shared" si="80"/>
        <v/>
      </c>
      <c r="AW315" s="211" t="str">
        <f t="shared" si="81"/>
        <v/>
      </c>
      <c r="AX315" s="211" t="str">
        <f>IF(C315="","",IF(AND(フラグ管理用!D315=2,フラグ管理用!G315=1),IF(Q315&lt;&gt;0,"error",""),""))</f>
        <v/>
      </c>
      <c r="AY315" s="211" t="str">
        <f>IF(C315="","",IF(フラグ管理用!G315=2,IF(OR(O315&lt;&gt;0,P315&lt;&gt;0,R315&lt;&gt;0),"error",""),""))</f>
        <v/>
      </c>
      <c r="AZ315" s="211" t="str">
        <f t="shared" si="82"/>
        <v/>
      </c>
      <c r="BA315" s="211" t="str">
        <f t="shared" si="83"/>
        <v/>
      </c>
      <c r="BB315" s="211" t="str">
        <f t="shared" si="84"/>
        <v/>
      </c>
      <c r="BC315" s="211" t="str">
        <f>IF(C315="","",IF(フラグ管理用!Y315=2,IF(AND(フラグ管理用!C315=2,フラグ管理用!V315=1),"","error"),""))</f>
        <v/>
      </c>
      <c r="BD315" s="211" t="str">
        <f t="shared" si="85"/>
        <v/>
      </c>
      <c r="BE315" s="211" t="str">
        <f>IF(C315="","",IF(フラグ管理用!Z315=30,"error",IF(AND(フラグ管理用!AI315="事業始期_通常",フラグ管理用!Z315&lt;18),"error",IF(AND(フラグ管理用!AI315="事業始期_補助",フラグ管理用!Z315&lt;15),"error",""))))</f>
        <v/>
      </c>
      <c r="BF315" s="211" t="str">
        <f t="shared" si="86"/>
        <v/>
      </c>
      <c r="BG315" s="211" t="str">
        <f>IF(C315="","",IF(AND(フラグ管理用!AJ315="事業終期_通常",OR(フラグ管理用!AA315&lt;18,フラグ管理用!AA315&gt;29)),"error",IF(AND(フラグ管理用!AJ315="事業終期_R3基金・R4",フラグ管理用!AA315&lt;18),"error","")))</f>
        <v/>
      </c>
      <c r="BH315" s="211" t="str">
        <f>IF(C315="","",IF(VLOOKUP(Z315,―!$X$2:$Y$31,2,FALSE)&lt;=VLOOKUP(AA315,―!$X$2:$Y$31,2,FALSE),"","error"))</f>
        <v/>
      </c>
      <c r="BI315" s="211" t="str">
        <f t="shared" si="87"/>
        <v/>
      </c>
      <c r="BJ315" s="211" t="str">
        <f t="shared" si="90"/>
        <v/>
      </c>
      <c r="BK315" s="211" t="str">
        <f t="shared" si="88"/>
        <v/>
      </c>
      <c r="BL315" s="211" t="str">
        <f>IF(C315="","",IF(AND(フラグ管理用!AK315="予算区分_地単_通常",フラグ管理用!AF315&gt;4),"error",IF(AND(フラグ管理用!AK315="予算区分_地単_協力金等",フラグ管理用!AF315&gt;9),"error",IF(AND(フラグ管理用!AK315="予算区分_補助",フラグ管理用!AF315&lt;9),"error",""))))</f>
        <v/>
      </c>
      <c r="BM315" s="241" t="str">
        <f>フラグ管理用!AO315</f>
        <v/>
      </c>
    </row>
    <row r="316" spans="1:65" x14ac:dyDescent="0.15">
      <c r="A316" s="84">
        <v>295</v>
      </c>
      <c r="B316" s="285"/>
      <c r="C316" s="61"/>
      <c r="D316" s="61"/>
      <c r="E316" s="62"/>
      <c r="F316" s="146" t="str">
        <f>IF(C316="補",VLOOKUP(E316,'事業名一覧 '!$A$3:$C$55,3,FALSE),"")</f>
        <v/>
      </c>
      <c r="G316" s="63"/>
      <c r="H316" s="154"/>
      <c r="I316" s="63"/>
      <c r="J316" s="63"/>
      <c r="K316" s="63"/>
      <c r="L316" s="62"/>
      <c r="M316" s="99" t="str">
        <f t="shared" si="73"/>
        <v/>
      </c>
      <c r="N316" s="99" t="str">
        <f t="shared" si="89"/>
        <v/>
      </c>
      <c r="O316" s="65"/>
      <c r="P316" s="65"/>
      <c r="Q316" s="65"/>
      <c r="R316" s="65"/>
      <c r="S316" s="65"/>
      <c r="T316" s="65"/>
      <c r="U316" s="62"/>
      <c r="V316" s="63"/>
      <c r="W316" s="63"/>
      <c r="X316" s="63"/>
      <c r="Y316" s="61"/>
      <c r="Z316" s="61"/>
      <c r="AA316" s="61"/>
      <c r="AB316" s="230"/>
      <c r="AC316" s="230"/>
      <c r="AD316" s="62"/>
      <c r="AE316" s="62"/>
      <c r="AF316" s="301"/>
      <c r="AG316" s="165"/>
      <c r="AH316" s="274"/>
      <c r="AI316" s="226"/>
      <c r="AJ316" s="293" t="str">
        <f t="shared" si="74"/>
        <v/>
      </c>
      <c r="AK316" s="297" t="str">
        <f>IF(C316="","",IF(AND(フラグ管理用!B316=2,O316&gt;0),"error",IF(AND(フラグ管理用!B316=1,SUM(P316:R316)&gt;0),"error","")))</f>
        <v/>
      </c>
      <c r="AL316" s="289" t="str">
        <f t="shared" si="75"/>
        <v/>
      </c>
      <c r="AM316" s="235" t="str">
        <f t="shared" si="76"/>
        <v/>
      </c>
      <c r="AN316" s="211" t="str">
        <f>IF(C316="","",IF(フラグ管理用!AP316=1,"",IF(AND(フラグ管理用!C316=1,フラグ管理用!G316=1),"",IF(AND(フラグ管理用!C316=2,フラグ管理用!D316=1,フラグ管理用!G316=1),"",IF(AND(フラグ管理用!C316=2,フラグ管理用!D316=2),"","error")))))</f>
        <v/>
      </c>
      <c r="AO316" s="240" t="str">
        <f t="shared" si="77"/>
        <v/>
      </c>
      <c r="AP316" s="240" t="str">
        <f t="shared" si="78"/>
        <v/>
      </c>
      <c r="AQ316" s="240" t="str">
        <f>IF(C316="","",IF(AND(フラグ管理用!B316=1,フラグ管理用!I316&gt;0),"",IF(AND(フラグ管理用!B316=2,フラグ管理用!I316&gt;14),"","error")))</f>
        <v/>
      </c>
      <c r="AR316" s="240" t="str">
        <f>IF(C316="","",IF(PRODUCT(フラグ管理用!H316:J316)=0,"error",""))</f>
        <v/>
      </c>
      <c r="AS316" s="240" t="str">
        <f t="shared" si="79"/>
        <v/>
      </c>
      <c r="AT316" s="240" t="str">
        <f>IF(C316="","",IF(AND(フラグ管理用!G316=1,フラグ管理用!K316=1),"",IF(AND(フラグ管理用!G316=2,フラグ管理用!K316&gt;1),"","error")))</f>
        <v/>
      </c>
      <c r="AU316" s="240" t="str">
        <f>IF(C316="","",IF(AND(フラグ管理用!K316=10,ISBLANK(L316)=FALSE),"",IF(AND(フラグ管理用!K316&lt;10,ISBLANK(L316)=TRUE),"","error")))</f>
        <v/>
      </c>
      <c r="AV316" s="211" t="str">
        <f t="shared" si="80"/>
        <v/>
      </c>
      <c r="AW316" s="211" t="str">
        <f t="shared" si="81"/>
        <v/>
      </c>
      <c r="AX316" s="211" t="str">
        <f>IF(C316="","",IF(AND(フラグ管理用!D316=2,フラグ管理用!G316=1),IF(Q316&lt;&gt;0,"error",""),""))</f>
        <v/>
      </c>
      <c r="AY316" s="211" t="str">
        <f>IF(C316="","",IF(フラグ管理用!G316=2,IF(OR(O316&lt;&gt;0,P316&lt;&gt;0,R316&lt;&gt;0),"error",""),""))</f>
        <v/>
      </c>
      <c r="AZ316" s="211" t="str">
        <f t="shared" si="82"/>
        <v/>
      </c>
      <c r="BA316" s="211" t="str">
        <f t="shared" si="83"/>
        <v/>
      </c>
      <c r="BB316" s="211" t="str">
        <f t="shared" si="84"/>
        <v/>
      </c>
      <c r="BC316" s="211" t="str">
        <f>IF(C316="","",IF(フラグ管理用!Y316=2,IF(AND(フラグ管理用!C316=2,フラグ管理用!V316=1),"","error"),""))</f>
        <v/>
      </c>
      <c r="BD316" s="211" t="str">
        <f t="shared" si="85"/>
        <v/>
      </c>
      <c r="BE316" s="211" t="str">
        <f>IF(C316="","",IF(フラグ管理用!Z316=30,"error",IF(AND(フラグ管理用!AI316="事業始期_通常",フラグ管理用!Z316&lt;18),"error",IF(AND(フラグ管理用!AI316="事業始期_補助",フラグ管理用!Z316&lt;15),"error",""))))</f>
        <v/>
      </c>
      <c r="BF316" s="211" t="str">
        <f t="shared" si="86"/>
        <v/>
      </c>
      <c r="BG316" s="211" t="str">
        <f>IF(C316="","",IF(AND(フラグ管理用!AJ316="事業終期_通常",OR(フラグ管理用!AA316&lt;18,フラグ管理用!AA316&gt;29)),"error",IF(AND(フラグ管理用!AJ316="事業終期_R3基金・R4",フラグ管理用!AA316&lt;18),"error","")))</f>
        <v/>
      </c>
      <c r="BH316" s="211" t="str">
        <f>IF(C316="","",IF(VLOOKUP(Z316,―!$X$2:$Y$31,2,FALSE)&lt;=VLOOKUP(AA316,―!$X$2:$Y$31,2,FALSE),"","error"))</f>
        <v/>
      </c>
      <c r="BI316" s="211" t="str">
        <f t="shared" si="87"/>
        <v/>
      </c>
      <c r="BJ316" s="211" t="str">
        <f t="shared" si="90"/>
        <v/>
      </c>
      <c r="BK316" s="211" t="str">
        <f t="shared" si="88"/>
        <v/>
      </c>
      <c r="BL316" s="211" t="str">
        <f>IF(C316="","",IF(AND(フラグ管理用!AK316="予算区分_地単_通常",フラグ管理用!AF316&gt;4),"error",IF(AND(フラグ管理用!AK316="予算区分_地単_協力金等",フラグ管理用!AF316&gt;9),"error",IF(AND(フラグ管理用!AK316="予算区分_補助",フラグ管理用!AF316&lt;9),"error",""))))</f>
        <v/>
      </c>
      <c r="BM316" s="241" t="str">
        <f>フラグ管理用!AO316</f>
        <v/>
      </c>
    </row>
    <row r="317" spans="1:65" x14ac:dyDescent="0.15">
      <c r="A317" s="84">
        <v>296</v>
      </c>
      <c r="B317" s="285"/>
      <c r="C317" s="61"/>
      <c r="D317" s="61"/>
      <c r="E317" s="62"/>
      <c r="F317" s="146" t="str">
        <f>IF(C317="補",VLOOKUP(E317,'事業名一覧 '!$A$3:$C$55,3,FALSE),"")</f>
        <v/>
      </c>
      <c r="G317" s="63"/>
      <c r="H317" s="154"/>
      <c r="I317" s="63"/>
      <c r="J317" s="63"/>
      <c r="K317" s="63"/>
      <c r="L317" s="62"/>
      <c r="M317" s="99" t="str">
        <f t="shared" si="73"/>
        <v/>
      </c>
      <c r="N317" s="99" t="str">
        <f t="shared" si="89"/>
        <v/>
      </c>
      <c r="O317" s="65"/>
      <c r="P317" s="65"/>
      <c r="Q317" s="65"/>
      <c r="R317" s="65"/>
      <c r="S317" s="65"/>
      <c r="T317" s="65"/>
      <c r="U317" s="62"/>
      <c r="V317" s="63"/>
      <c r="W317" s="63"/>
      <c r="X317" s="63"/>
      <c r="Y317" s="61"/>
      <c r="Z317" s="61"/>
      <c r="AA317" s="61"/>
      <c r="AB317" s="230"/>
      <c r="AC317" s="230"/>
      <c r="AD317" s="62"/>
      <c r="AE317" s="62"/>
      <c r="AF317" s="301"/>
      <c r="AG317" s="165"/>
      <c r="AH317" s="274"/>
      <c r="AI317" s="226"/>
      <c r="AJ317" s="293" t="str">
        <f t="shared" si="74"/>
        <v/>
      </c>
      <c r="AK317" s="297" t="str">
        <f>IF(C317="","",IF(AND(フラグ管理用!B317=2,O317&gt;0),"error",IF(AND(フラグ管理用!B317=1,SUM(P317:R317)&gt;0),"error","")))</f>
        <v/>
      </c>
      <c r="AL317" s="289" t="str">
        <f t="shared" si="75"/>
        <v/>
      </c>
      <c r="AM317" s="235" t="str">
        <f t="shared" si="76"/>
        <v/>
      </c>
      <c r="AN317" s="211" t="str">
        <f>IF(C317="","",IF(フラグ管理用!AP317=1,"",IF(AND(フラグ管理用!C317=1,フラグ管理用!G317=1),"",IF(AND(フラグ管理用!C317=2,フラグ管理用!D317=1,フラグ管理用!G317=1),"",IF(AND(フラグ管理用!C317=2,フラグ管理用!D317=2),"","error")))))</f>
        <v/>
      </c>
      <c r="AO317" s="240" t="str">
        <f t="shared" si="77"/>
        <v/>
      </c>
      <c r="AP317" s="240" t="str">
        <f t="shared" si="78"/>
        <v/>
      </c>
      <c r="AQ317" s="240" t="str">
        <f>IF(C317="","",IF(AND(フラグ管理用!B317=1,フラグ管理用!I317&gt;0),"",IF(AND(フラグ管理用!B317=2,フラグ管理用!I317&gt;14),"","error")))</f>
        <v/>
      </c>
      <c r="AR317" s="240" t="str">
        <f>IF(C317="","",IF(PRODUCT(フラグ管理用!H317:J317)=0,"error",""))</f>
        <v/>
      </c>
      <c r="AS317" s="240" t="str">
        <f t="shared" si="79"/>
        <v/>
      </c>
      <c r="AT317" s="240" t="str">
        <f>IF(C317="","",IF(AND(フラグ管理用!G317=1,フラグ管理用!K317=1),"",IF(AND(フラグ管理用!G317=2,フラグ管理用!K317&gt;1),"","error")))</f>
        <v/>
      </c>
      <c r="AU317" s="240" t="str">
        <f>IF(C317="","",IF(AND(フラグ管理用!K317=10,ISBLANK(L317)=FALSE),"",IF(AND(フラグ管理用!K317&lt;10,ISBLANK(L317)=TRUE),"","error")))</f>
        <v/>
      </c>
      <c r="AV317" s="211" t="str">
        <f t="shared" si="80"/>
        <v/>
      </c>
      <c r="AW317" s="211" t="str">
        <f t="shared" si="81"/>
        <v/>
      </c>
      <c r="AX317" s="211" t="str">
        <f>IF(C317="","",IF(AND(フラグ管理用!D317=2,フラグ管理用!G317=1),IF(Q317&lt;&gt;0,"error",""),""))</f>
        <v/>
      </c>
      <c r="AY317" s="211" t="str">
        <f>IF(C317="","",IF(フラグ管理用!G317=2,IF(OR(O317&lt;&gt;0,P317&lt;&gt;0,R317&lt;&gt;0),"error",""),""))</f>
        <v/>
      </c>
      <c r="AZ317" s="211" t="str">
        <f t="shared" si="82"/>
        <v/>
      </c>
      <c r="BA317" s="211" t="str">
        <f t="shared" si="83"/>
        <v/>
      </c>
      <c r="BB317" s="211" t="str">
        <f t="shared" si="84"/>
        <v/>
      </c>
      <c r="BC317" s="211" t="str">
        <f>IF(C317="","",IF(フラグ管理用!Y317=2,IF(AND(フラグ管理用!C317=2,フラグ管理用!V317=1),"","error"),""))</f>
        <v/>
      </c>
      <c r="BD317" s="211" t="str">
        <f t="shared" si="85"/>
        <v/>
      </c>
      <c r="BE317" s="211" t="str">
        <f>IF(C317="","",IF(フラグ管理用!Z317=30,"error",IF(AND(フラグ管理用!AI317="事業始期_通常",フラグ管理用!Z317&lt;18),"error",IF(AND(フラグ管理用!AI317="事業始期_補助",フラグ管理用!Z317&lt;15),"error",""))))</f>
        <v/>
      </c>
      <c r="BF317" s="211" t="str">
        <f t="shared" si="86"/>
        <v/>
      </c>
      <c r="BG317" s="211" t="str">
        <f>IF(C317="","",IF(AND(フラグ管理用!AJ317="事業終期_通常",OR(フラグ管理用!AA317&lt;18,フラグ管理用!AA317&gt;29)),"error",IF(AND(フラグ管理用!AJ317="事業終期_R3基金・R4",フラグ管理用!AA317&lt;18),"error","")))</f>
        <v/>
      </c>
      <c r="BH317" s="211" t="str">
        <f>IF(C317="","",IF(VLOOKUP(Z317,―!$X$2:$Y$31,2,FALSE)&lt;=VLOOKUP(AA317,―!$X$2:$Y$31,2,FALSE),"","error"))</f>
        <v/>
      </c>
      <c r="BI317" s="211" t="str">
        <f t="shared" si="87"/>
        <v/>
      </c>
      <c r="BJ317" s="211" t="str">
        <f t="shared" si="90"/>
        <v/>
      </c>
      <c r="BK317" s="211" t="str">
        <f t="shared" si="88"/>
        <v/>
      </c>
      <c r="BL317" s="211" t="str">
        <f>IF(C317="","",IF(AND(フラグ管理用!AK317="予算区分_地単_通常",フラグ管理用!AF317&gt;4),"error",IF(AND(フラグ管理用!AK317="予算区分_地単_協力金等",フラグ管理用!AF317&gt;9),"error",IF(AND(フラグ管理用!AK317="予算区分_補助",フラグ管理用!AF317&lt;9),"error",""))))</f>
        <v/>
      </c>
      <c r="BM317" s="241" t="str">
        <f>フラグ管理用!AO317</f>
        <v/>
      </c>
    </row>
    <row r="318" spans="1:65" x14ac:dyDescent="0.15">
      <c r="A318" s="84">
        <v>297</v>
      </c>
      <c r="B318" s="285"/>
      <c r="C318" s="61"/>
      <c r="D318" s="61"/>
      <c r="E318" s="62"/>
      <c r="F318" s="146" t="str">
        <f>IF(C318="補",VLOOKUP(E318,'事業名一覧 '!$A$3:$C$55,3,FALSE),"")</f>
        <v/>
      </c>
      <c r="G318" s="63"/>
      <c r="H318" s="154"/>
      <c r="I318" s="63"/>
      <c r="J318" s="63"/>
      <c r="K318" s="63"/>
      <c r="L318" s="62"/>
      <c r="M318" s="99" t="str">
        <f t="shared" si="73"/>
        <v/>
      </c>
      <c r="N318" s="99" t="str">
        <f t="shared" si="89"/>
        <v/>
      </c>
      <c r="O318" s="65"/>
      <c r="P318" s="65"/>
      <c r="Q318" s="65"/>
      <c r="R318" s="65"/>
      <c r="S318" s="65"/>
      <c r="T318" s="65"/>
      <c r="U318" s="62"/>
      <c r="V318" s="63"/>
      <c r="W318" s="63"/>
      <c r="X318" s="63"/>
      <c r="Y318" s="61"/>
      <c r="Z318" s="61"/>
      <c r="AA318" s="61"/>
      <c r="AB318" s="230"/>
      <c r="AC318" s="230"/>
      <c r="AD318" s="62"/>
      <c r="AE318" s="62"/>
      <c r="AF318" s="301"/>
      <c r="AG318" s="165"/>
      <c r="AH318" s="274"/>
      <c r="AI318" s="226"/>
      <c r="AJ318" s="293" t="str">
        <f t="shared" si="74"/>
        <v/>
      </c>
      <c r="AK318" s="297" t="str">
        <f>IF(C318="","",IF(AND(フラグ管理用!B318=2,O318&gt;0),"error",IF(AND(フラグ管理用!B318=1,SUM(P318:R318)&gt;0),"error","")))</f>
        <v/>
      </c>
      <c r="AL318" s="289" t="str">
        <f t="shared" si="75"/>
        <v/>
      </c>
      <c r="AM318" s="235" t="str">
        <f t="shared" si="76"/>
        <v/>
      </c>
      <c r="AN318" s="211" t="str">
        <f>IF(C318="","",IF(フラグ管理用!AP318=1,"",IF(AND(フラグ管理用!C318=1,フラグ管理用!G318=1),"",IF(AND(フラグ管理用!C318=2,フラグ管理用!D318=1,フラグ管理用!G318=1),"",IF(AND(フラグ管理用!C318=2,フラグ管理用!D318=2),"","error")))))</f>
        <v/>
      </c>
      <c r="AO318" s="240" t="str">
        <f t="shared" si="77"/>
        <v/>
      </c>
      <c r="AP318" s="240" t="str">
        <f t="shared" si="78"/>
        <v/>
      </c>
      <c r="AQ318" s="240" t="str">
        <f>IF(C318="","",IF(AND(フラグ管理用!B318=1,フラグ管理用!I318&gt;0),"",IF(AND(フラグ管理用!B318=2,フラグ管理用!I318&gt;14),"","error")))</f>
        <v/>
      </c>
      <c r="AR318" s="240" t="str">
        <f>IF(C318="","",IF(PRODUCT(フラグ管理用!H318:J318)=0,"error",""))</f>
        <v/>
      </c>
      <c r="AS318" s="240" t="str">
        <f t="shared" si="79"/>
        <v/>
      </c>
      <c r="AT318" s="240" t="str">
        <f>IF(C318="","",IF(AND(フラグ管理用!G318=1,フラグ管理用!K318=1),"",IF(AND(フラグ管理用!G318=2,フラグ管理用!K318&gt;1),"","error")))</f>
        <v/>
      </c>
      <c r="AU318" s="240" t="str">
        <f>IF(C318="","",IF(AND(フラグ管理用!K318=10,ISBLANK(L318)=FALSE),"",IF(AND(フラグ管理用!K318&lt;10,ISBLANK(L318)=TRUE),"","error")))</f>
        <v/>
      </c>
      <c r="AV318" s="211" t="str">
        <f t="shared" si="80"/>
        <v/>
      </c>
      <c r="AW318" s="211" t="str">
        <f t="shared" si="81"/>
        <v/>
      </c>
      <c r="AX318" s="211" t="str">
        <f>IF(C318="","",IF(AND(フラグ管理用!D318=2,フラグ管理用!G318=1),IF(Q318&lt;&gt;0,"error",""),""))</f>
        <v/>
      </c>
      <c r="AY318" s="211" t="str">
        <f>IF(C318="","",IF(フラグ管理用!G318=2,IF(OR(O318&lt;&gt;0,P318&lt;&gt;0,R318&lt;&gt;0),"error",""),""))</f>
        <v/>
      </c>
      <c r="AZ318" s="211" t="str">
        <f t="shared" si="82"/>
        <v/>
      </c>
      <c r="BA318" s="211" t="str">
        <f t="shared" si="83"/>
        <v/>
      </c>
      <c r="BB318" s="211" t="str">
        <f t="shared" si="84"/>
        <v/>
      </c>
      <c r="BC318" s="211" t="str">
        <f>IF(C318="","",IF(フラグ管理用!Y318=2,IF(AND(フラグ管理用!C318=2,フラグ管理用!V318=1),"","error"),""))</f>
        <v/>
      </c>
      <c r="BD318" s="211" t="str">
        <f t="shared" si="85"/>
        <v/>
      </c>
      <c r="BE318" s="211" t="str">
        <f>IF(C318="","",IF(フラグ管理用!Z318=30,"error",IF(AND(フラグ管理用!AI318="事業始期_通常",フラグ管理用!Z318&lt;18),"error",IF(AND(フラグ管理用!AI318="事業始期_補助",フラグ管理用!Z318&lt;15),"error",""))))</f>
        <v/>
      </c>
      <c r="BF318" s="211" t="str">
        <f t="shared" si="86"/>
        <v/>
      </c>
      <c r="BG318" s="211" t="str">
        <f>IF(C318="","",IF(AND(フラグ管理用!AJ318="事業終期_通常",OR(フラグ管理用!AA318&lt;18,フラグ管理用!AA318&gt;29)),"error",IF(AND(フラグ管理用!AJ318="事業終期_R3基金・R4",フラグ管理用!AA318&lt;18),"error","")))</f>
        <v/>
      </c>
      <c r="BH318" s="211" t="str">
        <f>IF(C318="","",IF(VLOOKUP(Z318,―!$X$2:$Y$31,2,FALSE)&lt;=VLOOKUP(AA318,―!$X$2:$Y$31,2,FALSE),"","error"))</f>
        <v/>
      </c>
      <c r="BI318" s="211" t="str">
        <f t="shared" si="87"/>
        <v/>
      </c>
      <c r="BJ318" s="211" t="str">
        <f t="shared" si="90"/>
        <v/>
      </c>
      <c r="BK318" s="211" t="str">
        <f t="shared" si="88"/>
        <v/>
      </c>
      <c r="BL318" s="211" t="str">
        <f>IF(C318="","",IF(AND(フラグ管理用!AK318="予算区分_地単_通常",フラグ管理用!AF318&gt;4),"error",IF(AND(フラグ管理用!AK318="予算区分_地単_協力金等",フラグ管理用!AF318&gt;9),"error",IF(AND(フラグ管理用!AK318="予算区分_補助",フラグ管理用!AF318&lt;9),"error",""))))</f>
        <v/>
      </c>
      <c r="BM318" s="241" t="str">
        <f>フラグ管理用!AO318</f>
        <v/>
      </c>
    </row>
    <row r="319" spans="1:65" x14ac:dyDescent="0.15">
      <c r="A319" s="84">
        <v>298</v>
      </c>
      <c r="B319" s="285"/>
      <c r="C319" s="61"/>
      <c r="D319" s="61"/>
      <c r="E319" s="62"/>
      <c r="F319" s="146" t="str">
        <f>IF(C319="補",VLOOKUP(E319,'事業名一覧 '!$A$3:$C$55,3,FALSE),"")</f>
        <v/>
      </c>
      <c r="G319" s="63"/>
      <c r="H319" s="154"/>
      <c r="I319" s="63"/>
      <c r="J319" s="63"/>
      <c r="K319" s="63"/>
      <c r="L319" s="62"/>
      <c r="M319" s="99" t="str">
        <f t="shared" si="73"/>
        <v/>
      </c>
      <c r="N319" s="99" t="str">
        <f t="shared" si="89"/>
        <v/>
      </c>
      <c r="O319" s="65"/>
      <c r="P319" s="65"/>
      <c r="Q319" s="65"/>
      <c r="R319" s="65"/>
      <c r="S319" s="65"/>
      <c r="T319" s="65"/>
      <c r="U319" s="62"/>
      <c r="V319" s="63"/>
      <c r="W319" s="63"/>
      <c r="X319" s="63"/>
      <c r="Y319" s="61"/>
      <c r="Z319" s="61"/>
      <c r="AA319" s="61"/>
      <c r="AB319" s="230"/>
      <c r="AC319" s="230"/>
      <c r="AD319" s="62"/>
      <c r="AE319" s="62"/>
      <c r="AF319" s="301"/>
      <c r="AG319" s="165"/>
      <c r="AH319" s="274"/>
      <c r="AI319" s="226"/>
      <c r="AJ319" s="293" t="str">
        <f t="shared" si="74"/>
        <v/>
      </c>
      <c r="AK319" s="297" t="str">
        <f>IF(C319="","",IF(AND(フラグ管理用!B319=2,O319&gt;0),"error",IF(AND(フラグ管理用!B319=1,SUM(P319:R319)&gt;0),"error","")))</f>
        <v/>
      </c>
      <c r="AL319" s="289" t="str">
        <f t="shared" si="75"/>
        <v/>
      </c>
      <c r="AM319" s="235" t="str">
        <f t="shared" si="76"/>
        <v/>
      </c>
      <c r="AN319" s="211" t="str">
        <f>IF(C319="","",IF(フラグ管理用!AP319=1,"",IF(AND(フラグ管理用!C319=1,フラグ管理用!G319=1),"",IF(AND(フラグ管理用!C319=2,フラグ管理用!D319=1,フラグ管理用!G319=1),"",IF(AND(フラグ管理用!C319=2,フラグ管理用!D319=2),"","error")))))</f>
        <v/>
      </c>
      <c r="AO319" s="240" t="str">
        <f t="shared" si="77"/>
        <v/>
      </c>
      <c r="AP319" s="240" t="str">
        <f t="shared" si="78"/>
        <v/>
      </c>
      <c r="AQ319" s="240" t="str">
        <f>IF(C319="","",IF(AND(フラグ管理用!B319=1,フラグ管理用!I319&gt;0),"",IF(AND(フラグ管理用!B319=2,フラグ管理用!I319&gt;14),"","error")))</f>
        <v/>
      </c>
      <c r="AR319" s="240" t="str">
        <f>IF(C319="","",IF(PRODUCT(フラグ管理用!H319:J319)=0,"error",""))</f>
        <v/>
      </c>
      <c r="AS319" s="240" t="str">
        <f t="shared" si="79"/>
        <v/>
      </c>
      <c r="AT319" s="240" t="str">
        <f>IF(C319="","",IF(AND(フラグ管理用!G319=1,フラグ管理用!K319=1),"",IF(AND(フラグ管理用!G319=2,フラグ管理用!K319&gt;1),"","error")))</f>
        <v/>
      </c>
      <c r="AU319" s="240" t="str">
        <f>IF(C319="","",IF(AND(フラグ管理用!K319=10,ISBLANK(L319)=FALSE),"",IF(AND(フラグ管理用!K319&lt;10,ISBLANK(L319)=TRUE),"","error")))</f>
        <v/>
      </c>
      <c r="AV319" s="211" t="str">
        <f t="shared" si="80"/>
        <v/>
      </c>
      <c r="AW319" s="211" t="str">
        <f t="shared" si="81"/>
        <v/>
      </c>
      <c r="AX319" s="211" t="str">
        <f>IF(C319="","",IF(AND(フラグ管理用!D319=2,フラグ管理用!G319=1),IF(Q319&lt;&gt;0,"error",""),""))</f>
        <v/>
      </c>
      <c r="AY319" s="211" t="str">
        <f>IF(C319="","",IF(フラグ管理用!G319=2,IF(OR(O319&lt;&gt;0,P319&lt;&gt;0,R319&lt;&gt;0),"error",""),""))</f>
        <v/>
      </c>
      <c r="AZ319" s="211" t="str">
        <f t="shared" si="82"/>
        <v/>
      </c>
      <c r="BA319" s="211" t="str">
        <f t="shared" si="83"/>
        <v/>
      </c>
      <c r="BB319" s="211" t="str">
        <f t="shared" si="84"/>
        <v/>
      </c>
      <c r="BC319" s="211" t="str">
        <f>IF(C319="","",IF(フラグ管理用!Y319=2,IF(AND(フラグ管理用!C319=2,フラグ管理用!V319=1),"","error"),""))</f>
        <v/>
      </c>
      <c r="BD319" s="211" t="str">
        <f t="shared" si="85"/>
        <v/>
      </c>
      <c r="BE319" s="211" t="str">
        <f>IF(C319="","",IF(フラグ管理用!Z319=30,"error",IF(AND(フラグ管理用!AI319="事業始期_通常",フラグ管理用!Z319&lt;18),"error",IF(AND(フラグ管理用!AI319="事業始期_補助",フラグ管理用!Z319&lt;15),"error",""))))</f>
        <v/>
      </c>
      <c r="BF319" s="211" t="str">
        <f t="shared" si="86"/>
        <v/>
      </c>
      <c r="BG319" s="211" t="str">
        <f>IF(C319="","",IF(AND(フラグ管理用!AJ319="事業終期_通常",OR(フラグ管理用!AA319&lt;18,フラグ管理用!AA319&gt;29)),"error",IF(AND(フラグ管理用!AJ319="事業終期_R3基金・R4",フラグ管理用!AA319&lt;18),"error","")))</f>
        <v/>
      </c>
      <c r="BH319" s="211" t="str">
        <f>IF(C319="","",IF(VLOOKUP(Z319,―!$X$2:$Y$31,2,FALSE)&lt;=VLOOKUP(AA319,―!$X$2:$Y$31,2,FALSE),"","error"))</f>
        <v/>
      </c>
      <c r="BI319" s="211" t="str">
        <f t="shared" si="87"/>
        <v/>
      </c>
      <c r="BJ319" s="211" t="str">
        <f t="shared" si="90"/>
        <v/>
      </c>
      <c r="BK319" s="211" t="str">
        <f t="shared" si="88"/>
        <v/>
      </c>
      <c r="BL319" s="211" t="str">
        <f>IF(C319="","",IF(AND(フラグ管理用!AK319="予算区分_地単_通常",フラグ管理用!AF319&gt;4),"error",IF(AND(フラグ管理用!AK319="予算区分_地単_協力金等",フラグ管理用!AF319&gt;9),"error",IF(AND(フラグ管理用!AK319="予算区分_補助",フラグ管理用!AF319&lt;9),"error",""))))</f>
        <v/>
      </c>
      <c r="BM319" s="241" t="str">
        <f>フラグ管理用!AO319</f>
        <v/>
      </c>
    </row>
    <row r="320" spans="1:65" x14ac:dyDescent="0.15">
      <c r="A320" s="84">
        <v>299</v>
      </c>
      <c r="B320" s="285"/>
      <c r="C320" s="61"/>
      <c r="D320" s="61"/>
      <c r="E320" s="62"/>
      <c r="F320" s="146" t="str">
        <f>IF(C320="補",VLOOKUP(E320,'事業名一覧 '!$A$3:$C$55,3,FALSE),"")</f>
        <v/>
      </c>
      <c r="G320" s="63"/>
      <c r="H320" s="154"/>
      <c r="I320" s="63"/>
      <c r="J320" s="63"/>
      <c r="K320" s="63"/>
      <c r="L320" s="62"/>
      <c r="M320" s="99" t="str">
        <f t="shared" si="73"/>
        <v/>
      </c>
      <c r="N320" s="99" t="str">
        <f t="shared" si="89"/>
        <v/>
      </c>
      <c r="O320" s="65"/>
      <c r="P320" s="65"/>
      <c r="Q320" s="65"/>
      <c r="R320" s="65"/>
      <c r="S320" s="65"/>
      <c r="T320" s="65"/>
      <c r="U320" s="62"/>
      <c r="V320" s="63"/>
      <c r="W320" s="63"/>
      <c r="X320" s="63"/>
      <c r="Y320" s="61"/>
      <c r="Z320" s="61"/>
      <c r="AA320" s="61"/>
      <c r="AB320" s="230"/>
      <c r="AC320" s="230"/>
      <c r="AD320" s="62"/>
      <c r="AE320" s="62"/>
      <c r="AF320" s="301"/>
      <c r="AG320" s="165"/>
      <c r="AH320" s="274"/>
      <c r="AI320" s="226"/>
      <c r="AJ320" s="293" t="str">
        <f t="shared" si="74"/>
        <v/>
      </c>
      <c r="AK320" s="297" t="str">
        <f>IF(C320="","",IF(AND(フラグ管理用!B320=2,O320&gt;0),"error",IF(AND(フラグ管理用!B320=1,SUM(P320:R320)&gt;0),"error","")))</f>
        <v/>
      </c>
      <c r="AL320" s="289" t="str">
        <f t="shared" si="75"/>
        <v/>
      </c>
      <c r="AM320" s="235" t="str">
        <f t="shared" si="76"/>
        <v/>
      </c>
      <c r="AN320" s="211" t="str">
        <f>IF(C320="","",IF(フラグ管理用!AP320=1,"",IF(AND(フラグ管理用!C320=1,フラグ管理用!G320=1),"",IF(AND(フラグ管理用!C320=2,フラグ管理用!D320=1,フラグ管理用!G320=1),"",IF(AND(フラグ管理用!C320=2,フラグ管理用!D320=2),"","error")))))</f>
        <v/>
      </c>
      <c r="AO320" s="240" t="str">
        <f t="shared" si="77"/>
        <v/>
      </c>
      <c r="AP320" s="240" t="str">
        <f t="shared" si="78"/>
        <v/>
      </c>
      <c r="AQ320" s="240" t="str">
        <f>IF(C320="","",IF(AND(フラグ管理用!B320=1,フラグ管理用!I320&gt;0),"",IF(AND(フラグ管理用!B320=2,フラグ管理用!I320&gt;14),"","error")))</f>
        <v/>
      </c>
      <c r="AR320" s="240" t="str">
        <f>IF(C320="","",IF(PRODUCT(フラグ管理用!H320:J320)=0,"error",""))</f>
        <v/>
      </c>
      <c r="AS320" s="240" t="str">
        <f t="shared" si="79"/>
        <v/>
      </c>
      <c r="AT320" s="240" t="str">
        <f>IF(C320="","",IF(AND(フラグ管理用!G320=1,フラグ管理用!K320=1),"",IF(AND(フラグ管理用!G320=2,フラグ管理用!K320&gt;1),"","error")))</f>
        <v/>
      </c>
      <c r="AU320" s="240" t="str">
        <f>IF(C320="","",IF(AND(フラグ管理用!K320=10,ISBLANK(L320)=FALSE),"",IF(AND(フラグ管理用!K320&lt;10,ISBLANK(L320)=TRUE),"","error")))</f>
        <v/>
      </c>
      <c r="AV320" s="211" t="str">
        <f t="shared" si="80"/>
        <v/>
      </c>
      <c r="AW320" s="211" t="str">
        <f t="shared" si="81"/>
        <v/>
      </c>
      <c r="AX320" s="211" t="str">
        <f>IF(C320="","",IF(AND(フラグ管理用!D320=2,フラグ管理用!G320=1),IF(Q320&lt;&gt;0,"error",""),""))</f>
        <v/>
      </c>
      <c r="AY320" s="211" t="str">
        <f>IF(C320="","",IF(フラグ管理用!G320=2,IF(OR(O320&lt;&gt;0,P320&lt;&gt;0,R320&lt;&gt;0),"error",""),""))</f>
        <v/>
      </c>
      <c r="AZ320" s="211" t="str">
        <f t="shared" si="82"/>
        <v/>
      </c>
      <c r="BA320" s="211" t="str">
        <f t="shared" si="83"/>
        <v/>
      </c>
      <c r="BB320" s="211" t="str">
        <f t="shared" si="84"/>
        <v/>
      </c>
      <c r="BC320" s="211" t="str">
        <f>IF(C320="","",IF(フラグ管理用!Y320=2,IF(AND(フラグ管理用!C320=2,フラグ管理用!V320=1),"","error"),""))</f>
        <v/>
      </c>
      <c r="BD320" s="211" t="str">
        <f t="shared" si="85"/>
        <v/>
      </c>
      <c r="BE320" s="211" t="str">
        <f>IF(C320="","",IF(フラグ管理用!Z320=30,"error",IF(AND(フラグ管理用!AI320="事業始期_通常",フラグ管理用!Z320&lt;18),"error",IF(AND(フラグ管理用!AI320="事業始期_補助",フラグ管理用!Z320&lt;15),"error",""))))</f>
        <v/>
      </c>
      <c r="BF320" s="211" t="str">
        <f t="shared" si="86"/>
        <v/>
      </c>
      <c r="BG320" s="211" t="str">
        <f>IF(C320="","",IF(AND(フラグ管理用!AJ320="事業終期_通常",OR(フラグ管理用!AA320&lt;18,フラグ管理用!AA320&gt;29)),"error",IF(AND(フラグ管理用!AJ320="事業終期_R3基金・R4",フラグ管理用!AA320&lt;18),"error","")))</f>
        <v/>
      </c>
      <c r="BH320" s="211" t="str">
        <f>IF(C320="","",IF(VLOOKUP(Z320,―!$X$2:$Y$31,2,FALSE)&lt;=VLOOKUP(AA320,―!$X$2:$Y$31,2,FALSE),"","error"))</f>
        <v/>
      </c>
      <c r="BI320" s="211" t="str">
        <f t="shared" si="87"/>
        <v/>
      </c>
      <c r="BJ320" s="211" t="str">
        <f t="shared" si="90"/>
        <v/>
      </c>
      <c r="BK320" s="211" t="str">
        <f t="shared" si="88"/>
        <v/>
      </c>
      <c r="BL320" s="211" t="str">
        <f>IF(C320="","",IF(AND(フラグ管理用!AK320="予算区分_地単_通常",フラグ管理用!AF320&gt;4),"error",IF(AND(フラグ管理用!AK320="予算区分_地単_協力金等",フラグ管理用!AF320&gt;9),"error",IF(AND(フラグ管理用!AK320="予算区分_補助",フラグ管理用!AF320&lt;9),"error",""))))</f>
        <v/>
      </c>
      <c r="BM320" s="241" t="str">
        <f>フラグ管理用!AO320</f>
        <v/>
      </c>
    </row>
    <row r="321" spans="1:65" x14ac:dyDescent="0.15">
      <c r="A321" s="84">
        <v>300</v>
      </c>
      <c r="B321" s="285"/>
      <c r="C321" s="61"/>
      <c r="D321" s="61"/>
      <c r="E321" s="62"/>
      <c r="F321" s="146" t="str">
        <f>IF(C321="補",VLOOKUP(E321,'事業名一覧 '!$A$3:$C$55,3,FALSE),"")</f>
        <v/>
      </c>
      <c r="G321" s="63"/>
      <c r="H321" s="154"/>
      <c r="I321" s="63"/>
      <c r="J321" s="63"/>
      <c r="K321" s="63"/>
      <c r="L321" s="62"/>
      <c r="M321" s="99" t="str">
        <f t="shared" si="73"/>
        <v/>
      </c>
      <c r="N321" s="99" t="str">
        <f t="shared" si="89"/>
        <v/>
      </c>
      <c r="O321" s="65"/>
      <c r="P321" s="65"/>
      <c r="Q321" s="65"/>
      <c r="R321" s="65"/>
      <c r="S321" s="65"/>
      <c r="T321" s="65"/>
      <c r="U321" s="62"/>
      <c r="V321" s="63"/>
      <c r="W321" s="63"/>
      <c r="X321" s="63"/>
      <c r="Y321" s="61"/>
      <c r="Z321" s="61"/>
      <c r="AA321" s="61"/>
      <c r="AB321" s="230"/>
      <c r="AC321" s="230"/>
      <c r="AD321" s="62"/>
      <c r="AE321" s="62"/>
      <c r="AF321" s="301"/>
      <c r="AG321" s="165"/>
      <c r="AH321" s="274"/>
      <c r="AI321" s="226"/>
      <c r="AJ321" s="293" t="str">
        <f t="shared" si="74"/>
        <v/>
      </c>
      <c r="AK321" s="297" t="str">
        <f>IF(C321="","",IF(AND(フラグ管理用!B321=2,O321&gt;0),"error",IF(AND(フラグ管理用!B321=1,SUM(P321:R321)&gt;0),"error","")))</f>
        <v/>
      </c>
      <c r="AL321" s="289" t="str">
        <f t="shared" si="75"/>
        <v/>
      </c>
      <c r="AM321" s="235" t="str">
        <f t="shared" si="76"/>
        <v/>
      </c>
      <c r="AN321" s="211" t="str">
        <f>IF(C321="","",IF(フラグ管理用!AP321=1,"",IF(AND(フラグ管理用!C321=1,フラグ管理用!G321=1),"",IF(AND(フラグ管理用!C321=2,フラグ管理用!D321=1,フラグ管理用!G321=1),"",IF(AND(フラグ管理用!C321=2,フラグ管理用!D321=2),"","error")))))</f>
        <v/>
      </c>
      <c r="AO321" s="240" t="str">
        <f t="shared" si="77"/>
        <v/>
      </c>
      <c r="AP321" s="240" t="str">
        <f t="shared" si="78"/>
        <v/>
      </c>
      <c r="AQ321" s="240" t="str">
        <f>IF(C321="","",IF(AND(フラグ管理用!B321=1,フラグ管理用!I321&gt;0),"",IF(AND(フラグ管理用!B321=2,フラグ管理用!I321&gt;14),"","error")))</f>
        <v/>
      </c>
      <c r="AR321" s="240" t="str">
        <f>IF(C321="","",IF(PRODUCT(フラグ管理用!H321:J321)=0,"error",""))</f>
        <v/>
      </c>
      <c r="AS321" s="240" t="str">
        <f t="shared" si="79"/>
        <v/>
      </c>
      <c r="AT321" s="240" t="str">
        <f>IF(C321="","",IF(AND(フラグ管理用!G321=1,フラグ管理用!K321=1),"",IF(AND(フラグ管理用!G321=2,フラグ管理用!K321&gt;1),"","error")))</f>
        <v/>
      </c>
      <c r="AU321" s="240" t="str">
        <f>IF(C321="","",IF(AND(フラグ管理用!K321=10,ISBLANK(L321)=FALSE),"",IF(AND(フラグ管理用!K321&lt;10,ISBLANK(L321)=TRUE),"","error")))</f>
        <v/>
      </c>
      <c r="AV321" s="211" t="str">
        <f t="shared" si="80"/>
        <v/>
      </c>
      <c r="AW321" s="211" t="str">
        <f t="shared" si="81"/>
        <v/>
      </c>
      <c r="AX321" s="211" t="str">
        <f>IF(C321="","",IF(AND(フラグ管理用!D321=2,フラグ管理用!G321=1),IF(Q321&lt;&gt;0,"error",""),""))</f>
        <v/>
      </c>
      <c r="AY321" s="211" t="str">
        <f>IF(C321="","",IF(フラグ管理用!G321=2,IF(OR(O321&lt;&gt;0,P321&lt;&gt;0,R321&lt;&gt;0),"error",""),""))</f>
        <v/>
      </c>
      <c r="AZ321" s="211" t="str">
        <f t="shared" si="82"/>
        <v/>
      </c>
      <c r="BA321" s="211" t="str">
        <f t="shared" si="83"/>
        <v/>
      </c>
      <c r="BB321" s="211" t="str">
        <f t="shared" si="84"/>
        <v/>
      </c>
      <c r="BC321" s="211" t="str">
        <f>IF(C321="","",IF(フラグ管理用!Y321=2,IF(AND(フラグ管理用!C321=2,フラグ管理用!V321=1),"","error"),""))</f>
        <v/>
      </c>
      <c r="BD321" s="211" t="str">
        <f t="shared" si="85"/>
        <v/>
      </c>
      <c r="BE321" s="211" t="str">
        <f>IF(C321="","",IF(フラグ管理用!Z321=30,"error",IF(AND(フラグ管理用!AI321="事業始期_通常",フラグ管理用!Z321&lt;18),"error",IF(AND(フラグ管理用!AI321="事業始期_補助",フラグ管理用!Z321&lt;15),"error",""))))</f>
        <v/>
      </c>
      <c r="BF321" s="211" t="str">
        <f t="shared" si="86"/>
        <v/>
      </c>
      <c r="BG321" s="211" t="str">
        <f>IF(C321="","",IF(AND(フラグ管理用!AJ321="事業終期_通常",OR(フラグ管理用!AA321&lt;18,フラグ管理用!AA321&gt;29)),"error",IF(AND(フラグ管理用!AJ321="事業終期_R3基金・R4",フラグ管理用!AA321&lt;18),"error","")))</f>
        <v/>
      </c>
      <c r="BH321" s="211" t="str">
        <f>IF(C321="","",IF(VLOOKUP(Z321,―!$X$2:$Y$31,2,FALSE)&lt;=VLOOKUP(AA321,―!$X$2:$Y$31,2,FALSE),"","error"))</f>
        <v/>
      </c>
      <c r="BI321" s="211" t="str">
        <f t="shared" si="87"/>
        <v/>
      </c>
      <c r="BJ321" s="211" t="str">
        <f t="shared" si="90"/>
        <v/>
      </c>
      <c r="BK321" s="211" t="str">
        <f t="shared" si="88"/>
        <v/>
      </c>
      <c r="BL321" s="211" t="str">
        <f>IF(C321="","",IF(AND(フラグ管理用!AK321="予算区分_地単_通常",フラグ管理用!AF321&gt;4),"error",IF(AND(フラグ管理用!AK321="予算区分_地単_協力金等",フラグ管理用!AF321&gt;9),"error",IF(AND(フラグ管理用!AK321="予算区分_補助",フラグ管理用!AF321&lt;9),"error",""))))</f>
        <v/>
      </c>
      <c r="BM321" s="241" t="str">
        <f>フラグ管理用!AO321</f>
        <v/>
      </c>
    </row>
    <row r="322" spans="1:65" x14ac:dyDescent="0.15">
      <c r="A322" s="84">
        <v>301</v>
      </c>
      <c r="B322" s="285"/>
      <c r="C322" s="61"/>
      <c r="D322" s="61"/>
      <c r="E322" s="62"/>
      <c r="F322" s="146" t="str">
        <f>IF(C322="補",VLOOKUP(E322,'事業名一覧 '!$A$3:$C$55,3,FALSE),"")</f>
        <v/>
      </c>
      <c r="G322" s="63"/>
      <c r="H322" s="154"/>
      <c r="I322" s="63"/>
      <c r="J322" s="63"/>
      <c r="K322" s="63"/>
      <c r="L322" s="62"/>
      <c r="M322" s="99" t="str">
        <f t="shared" si="73"/>
        <v/>
      </c>
      <c r="N322" s="99" t="str">
        <f t="shared" si="89"/>
        <v/>
      </c>
      <c r="O322" s="65"/>
      <c r="P322" s="65"/>
      <c r="Q322" s="65"/>
      <c r="R322" s="65"/>
      <c r="S322" s="65"/>
      <c r="T322" s="65"/>
      <c r="U322" s="62"/>
      <c r="V322" s="63"/>
      <c r="W322" s="63"/>
      <c r="X322" s="63"/>
      <c r="Y322" s="61"/>
      <c r="Z322" s="61"/>
      <c r="AA322" s="61"/>
      <c r="AB322" s="230"/>
      <c r="AC322" s="230"/>
      <c r="AD322" s="62"/>
      <c r="AE322" s="62"/>
      <c r="AF322" s="301"/>
      <c r="AG322" s="165"/>
      <c r="AH322" s="274"/>
      <c r="AI322" s="226"/>
      <c r="AJ322" s="293" t="str">
        <f t="shared" si="74"/>
        <v/>
      </c>
      <c r="AK322" s="297" t="str">
        <f>IF(C322="","",IF(AND(フラグ管理用!B322=2,O322&gt;0),"error",IF(AND(フラグ管理用!B322=1,SUM(P322:R322)&gt;0),"error","")))</f>
        <v/>
      </c>
      <c r="AL322" s="289" t="str">
        <f t="shared" si="75"/>
        <v/>
      </c>
      <c r="AM322" s="235" t="str">
        <f t="shared" si="76"/>
        <v/>
      </c>
      <c r="AN322" s="211" t="str">
        <f>IF(C322="","",IF(フラグ管理用!AP322=1,"",IF(AND(フラグ管理用!C322=1,フラグ管理用!G322=1),"",IF(AND(フラグ管理用!C322=2,フラグ管理用!D322=1,フラグ管理用!G322=1),"",IF(AND(フラグ管理用!C322=2,フラグ管理用!D322=2),"","error")))))</f>
        <v/>
      </c>
      <c r="AO322" s="240" t="str">
        <f t="shared" si="77"/>
        <v/>
      </c>
      <c r="AP322" s="240" t="str">
        <f t="shared" si="78"/>
        <v/>
      </c>
      <c r="AQ322" s="240" t="str">
        <f>IF(C322="","",IF(AND(フラグ管理用!B322=1,フラグ管理用!I322&gt;0),"",IF(AND(フラグ管理用!B322=2,フラグ管理用!I322&gt;14),"","error")))</f>
        <v/>
      </c>
      <c r="AR322" s="240" t="str">
        <f>IF(C322="","",IF(PRODUCT(フラグ管理用!H322:J322)=0,"error",""))</f>
        <v/>
      </c>
      <c r="AS322" s="240" t="str">
        <f t="shared" si="79"/>
        <v/>
      </c>
      <c r="AT322" s="240" t="str">
        <f>IF(C322="","",IF(AND(フラグ管理用!G322=1,フラグ管理用!K322=1),"",IF(AND(フラグ管理用!G322=2,フラグ管理用!K322&gt;1),"","error")))</f>
        <v/>
      </c>
      <c r="AU322" s="240" t="str">
        <f>IF(C322="","",IF(AND(フラグ管理用!K322=10,ISBLANK(L322)=FALSE),"",IF(AND(フラグ管理用!K322&lt;10,ISBLANK(L322)=TRUE),"","error")))</f>
        <v/>
      </c>
      <c r="AV322" s="211" t="str">
        <f t="shared" si="80"/>
        <v/>
      </c>
      <c r="AW322" s="211" t="str">
        <f t="shared" si="81"/>
        <v/>
      </c>
      <c r="AX322" s="211" t="str">
        <f>IF(C322="","",IF(AND(フラグ管理用!D322=2,フラグ管理用!G322=1),IF(Q322&lt;&gt;0,"error",""),""))</f>
        <v/>
      </c>
      <c r="AY322" s="211" t="str">
        <f>IF(C322="","",IF(フラグ管理用!G322=2,IF(OR(O322&lt;&gt;0,P322&lt;&gt;0,R322&lt;&gt;0),"error",""),""))</f>
        <v/>
      </c>
      <c r="AZ322" s="211" t="str">
        <f t="shared" si="82"/>
        <v/>
      </c>
      <c r="BA322" s="211" t="str">
        <f t="shared" si="83"/>
        <v/>
      </c>
      <c r="BB322" s="211" t="str">
        <f t="shared" si="84"/>
        <v/>
      </c>
      <c r="BC322" s="211" t="str">
        <f>IF(C322="","",IF(フラグ管理用!Y322=2,IF(AND(フラグ管理用!C322=2,フラグ管理用!V322=1),"","error"),""))</f>
        <v/>
      </c>
      <c r="BD322" s="211" t="str">
        <f t="shared" si="85"/>
        <v/>
      </c>
      <c r="BE322" s="211" t="str">
        <f>IF(C322="","",IF(フラグ管理用!Z322=30,"error",IF(AND(フラグ管理用!AI322="事業始期_通常",フラグ管理用!Z322&lt;18),"error",IF(AND(フラグ管理用!AI322="事業始期_補助",フラグ管理用!Z322&lt;15),"error",""))))</f>
        <v/>
      </c>
      <c r="BF322" s="211" t="str">
        <f t="shared" si="86"/>
        <v/>
      </c>
      <c r="BG322" s="211" t="str">
        <f>IF(C322="","",IF(AND(フラグ管理用!AJ322="事業終期_通常",OR(フラグ管理用!AA322&lt;18,フラグ管理用!AA322&gt;29)),"error",IF(AND(フラグ管理用!AJ322="事業終期_R3基金・R4",フラグ管理用!AA322&lt;18),"error","")))</f>
        <v/>
      </c>
      <c r="BH322" s="211" t="str">
        <f>IF(C322="","",IF(VLOOKUP(Z322,―!$X$2:$Y$31,2,FALSE)&lt;=VLOOKUP(AA322,―!$X$2:$Y$31,2,FALSE),"","error"))</f>
        <v/>
      </c>
      <c r="BI322" s="211" t="str">
        <f t="shared" si="87"/>
        <v/>
      </c>
      <c r="BJ322" s="211" t="str">
        <f t="shared" si="90"/>
        <v/>
      </c>
      <c r="BK322" s="211" t="str">
        <f t="shared" si="88"/>
        <v/>
      </c>
      <c r="BL322" s="211" t="str">
        <f>IF(C322="","",IF(AND(フラグ管理用!AK322="予算区分_地単_通常",フラグ管理用!AF322&gt;4),"error",IF(AND(フラグ管理用!AK322="予算区分_地単_協力金等",フラグ管理用!AF322&gt;9),"error",IF(AND(フラグ管理用!AK322="予算区分_補助",フラグ管理用!AF322&lt;9),"error",""))))</f>
        <v/>
      </c>
      <c r="BM322" s="241" t="str">
        <f>フラグ管理用!AO322</f>
        <v/>
      </c>
    </row>
    <row r="323" spans="1:65" x14ac:dyDescent="0.15">
      <c r="A323" s="84">
        <v>302</v>
      </c>
      <c r="B323" s="285"/>
      <c r="C323" s="61"/>
      <c r="D323" s="61"/>
      <c r="E323" s="62"/>
      <c r="F323" s="146" t="str">
        <f>IF(C323="補",VLOOKUP(E323,'事業名一覧 '!$A$3:$C$55,3,FALSE),"")</f>
        <v/>
      </c>
      <c r="G323" s="63"/>
      <c r="H323" s="154"/>
      <c r="I323" s="63"/>
      <c r="J323" s="63"/>
      <c r="K323" s="63"/>
      <c r="L323" s="62"/>
      <c r="M323" s="99" t="str">
        <f t="shared" si="73"/>
        <v/>
      </c>
      <c r="N323" s="99" t="str">
        <f t="shared" si="89"/>
        <v/>
      </c>
      <c r="O323" s="65"/>
      <c r="P323" s="65"/>
      <c r="Q323" s="65"/>
      <c r="R323" s="65"/>
      <c r="S323" s="65"/>
      <c r="T323" s="65"/>
      <c r="U323" s="62"/>
      <c r="V323" s="63"/>
      <c r="W323" s="63"/>
      <c r="X323" s="63"/>
      <c r="Y323" s="61"/>
      <c r="Z323" s="61"/>
      <c r="AA323" s="61"/>
      <c r="AB323" s="230"/>
      <c r="AC323" s="230"/>
      <c r="AD323" s="62"/>
      <c r="AE323" s="62"/>
      <c r="AF323" s="301"/>
      <c r="AG323" s="165"/>
      <c r="AH323" s="274"/>
      <c r="AI323" s="226"/>
      <c r="AJ323" s="293" t="str">
        <f t="shared" si="74"/>
        <v/>
      </c>
      <c r="AK323" s="297" t="str">
        <f>IF(C323="","",IF(AND(フラグ管理用!B323=2,O323&gt;0),"error",IF(AND(フラグ管理用!B323=1,SUM(P323:R323)&gt;0),"error","")))</f>
        <v/>
      </c>
      <c r="AL323" s="289" t="str">
        <f t="shared" si="75"/>
        <v/>
      </c>
      <c r="AM323" s="235" t="str">
        <f t="shared" si="76"/>
        <v/>
      </c>
      <c r="AN323" s="211" t="str">
        <f>IF(C323="","",IF(フラグ管理用!AP323=1,"",IF(AND(フラグ管理用!C323=1,フラグ管理用!G323=1),"",IF(AND(フラグ管理用!C323=2,フラグ管理用!D323=1,フラグ管理用!G323=1),"",IF(AND(フラグ管理用!C323=2,フラグ管理用!D323=2),"","error")))))</f>
        <v/>
      </c>
      <c r="AO323" s="240" t="str">
        <f t="shared" si="77"/>
        <v/>
      </c>
      <c r="AP323" s="240" t="str">
        <f t="shared" si="78"/>
        <v/>
      </c>
      <c r="AQ323" s="240" t="str">
        <f>IF(C323="","",IF(AND(フラグ管理用!B323=1,フラグ管理用!I323&gt;0),"",IF(AND(フラグ管理用!B323=2,フラグ管理用!I323&gt;14),"","error")))</f>
        <v/>
      </c>
      <c r="AR323" s="240" t="str">
        <f>IF(C323="","",IF(PRODUCT(フラグ管理用!H323:J323)=0,"error",""))</f>
        <v/>
      </c>
      <c r="AS323" s="240" t="str">
        <f t="shared" si="79"/>
        <v/>
      </c>
      <c r="AT323" s="240" t="str">
        <f>IF(C323="","",IF(AND(フラグ管理用!G323=1,フラグ管理用!K323=1),"",IF(AND(フラグ管理用!G323=2,フラグ管理用!K323&gt;1),"","error")))</f>
        <v/>
      </c>
      <c r="AU323" s="240" t="str">
        <f>IF(C323="","",IF(AND(フラグ管理用!K323=10,ISBLANK(L323)=FALSE),"",IF(AND(フラグ管理用!K323&lt;10,ISBLANK(L323)=TRUE),"","error")))</f>
        <v/>
      </c>
      <c r="AV323" s="211" t="str">
        <f t="shared" si="80"/>
        <v/>
      </c>
      <c r="AW323" s="211" t="str">
        <f t="shared" si="81"/>
        <v/>
      </c>
      <c r="AX323" s="211" t="str">
        <f>IF(C323="","",IF(AND(フラグ管理用!D323=2,フラグ管理用!G323=1),IF(Q323&lt;&gt;0,"error",""),""))</f>
        <v/>
      </c>
      <c r="AY323" s="211" t="str">
        <f>IF(C323="","",IF(フラグ管理用!G323=2,IF(OR(O323&lt;&gt;0,P323&lt;&gt;0,R323&lt;&gt;0),"error",""),""))</f>
        <v/>
      </c>
      <c r="AZ323" s="211" t="str">
        <f t="shared" si="82"/>
        <v/>
      </c>
      <c r="BA323" s="211" t="str">
        <f t="shared" si="83"/>
        <v/>
      </c>
      <c r="BB323" s="211" t="str">
        <f t="shared" si="84"/>
        <v/>
      </c>
      <c r="BC323" s="211" t="str">
        <f>IF(C323="","",IF(フラグ管理用!Y323=2,IF(AND(フラグ管理用!C323=2,フラグ管理用!V323=1),"","error"),""))</f>
        <v/>
      </c>
      <c r="BD323" s="211" t="str">
        <f t="shared" si="85"/>
        <v/>
      </c>
      <c r="BE323" s="211" t="str">
        <f>IF(C323="","",IF(フラグ管理用!Z323=30,"error",IF(AND(フラグ管理用!AI323="事業始期_通常",フラグ管理用!Z323&lt;18),"error",IF(AND(フラグ管理用!AI323="事業始期_補助",フラグ管理用!Z323&lt;15),"error",""))))</f>
        <v/>
      </c>
      <c r="BF323" s="211" t="str">
        <f t="shared" si="86"/>
        <v/>
      </c>
      <c r="BG323" s="211" t="str">
        <f>IF(C323="","",IF(AND(フラグ管理用!AJ323="事業終期_通常",OR(フラグ管理用!AA323&lt;18,フラグ管理用!AA323&gt;29)),"error",IF(AND(フラグ管理用!AJ323="事業終期_R3基金・R4",フラグ管理用!AA323&lt;18),"error","")))</f>
        <v/>
      </c>
      <c r="BH323" s="211" t="str">
        <f>IF(C323="","",IF(VLOOKUP(Z323,―!$X$2:$Y$31,2,FALSE)&lt;=VLOOKUP(AA323,―!$X$2:$Y$31,2,FALSE),"","error"))</f>
        <v/>
      </c>
      <c r="BI323" s="211" t="str">
        <f t="shared" si="87"/>
        <v/>
      </c>
      <c r="BJ323" s="211" t="str">
        <f t="shared" si="90"/>
        <v/>
      </c>
      <c r="BK323" s="211" t="str">
        <f t="shared" si="88"/>
        <v/>
      </c>
      <c r="BL323" s="211" t="str">
        <f>IF(C323="","",IF(AND(フラグ管理用!AK323="予算区分_地単_通常",フラグ管理用!AF323&gt;4),"error",IF(AND(フラグ管理用!AK323="予算区分_地単_協力金等",フラグ管理用!AF323&gt;9),"error",IF(AND(フラグ管理用!AK323="予算区分_補助",フラグ管理用!AF323&lt;9),"error",""))))</f>
        <v/>
      </c>
      <c r="BM323" s="241" t="str">
        <f>フラグ管理用!AO323</f>
        <v/>
      </c>
    </row>
    <row r="324" spans="1:65" x14ac:dyDescent="0.15">
      <c r="A324" s="84">
        <v>303</v>
      </c>
      <c r="B324" s="285"/>
      <c r="C324" s="61"/>
      <c r="D324" s="61"/>
      <c r="E324" s="62"/>
      <c r="F324" s="146" t="str">
        <f>IF(C324="補",VLOOKUP(E324,'事業名一覧 '!$A$3:$C$55,3,FALSE),"")</f>
        <v/>
      </c>
      <c r="G324" s="63"/>
      <c r="H324" s="154"/>
      <c r="I324" s="63"/>
      <c r="J324" s="63"/>
      <c r="K324" s="63"/>
      <c r="L324" s="62"/>
      <c r="M324" s="99" t="str">
        <f t="shared" si="73"/>
        <v/>
      </c>
      <c r="N324" s="99" t="str">
        <f t="shared" si="89"/>
        <v/>
      </c>
      <c r="O324" s="65"/>
      <c r="P324" s="65"/>
      <c r="Q324" s="65"/>
      <c r="R324" s="65"/>
      <c r="S324" s="65"/>
      <c r="T324" s="65"/>
      <c r="U324" s="62"/>
      <c r="V324" s="63"/>
      <c r="W324" s="63"/>
      <c r="X324" s="63"/>
      <c r="Y324" s="61"/>
      <c r="Z324" s="61"/>
      <c r="AA324" s="61"/>
      <c r="AB324" s="230"/>
      <c r="AC324" s="230"/>
      <c r="AD324" s="62"/>
      <c r="AE324" s="62"/>
      <c r="AF324" s="301"/>
      <c r="AG324" s="165"/>
      <c r="AH324" s="274"/>
      <c r="AI324" s="226"/>
      <c r="AJ324" s="293" t="str">
        <f t="shared" si="74"/>
        <v/>
      </c>
      <c r="AK324" s="297" t="str">
        <f>IF(C324="","",IF(AND(フラグ管理用!B324=2,O324&gt;0),"error",IF(AND(フラグ管理用!B324=1,SUM(P324:R324)&gt;0),"error","")))</f>
        <v/>
      </c>
      <c r="AL324" s="289" t="str">
        <f t="shared" si="75"/>
        <v/>
      </c>
      <c r="AM324" s="235" t="str">
        <f t="shared" si="76"/>
        <v/>
      </c>
      <c r="AN324" s="211" t="str">
        <f>IF(C324="","",IF(フラグ管理用!AP324=1,"",IF(AND(フラグ管理用!C324=1,フラグ管理用!G324=1),"",IF(AND(フラグ管理用!C324=2,フラグ管理用!D324=1,フラグ管理用!G324=1),"",IF(AND(フラグ管理用!C324=2,フラグ管理用!D324=2),"","error")))))</f>
        <v/>
      </c>
      <c r="AO324" s="240" t="str">
        <f t="shared" si="77"/>
        <v/>
      </c>
      <c r="AP324" s="240" t="str">
        <f t="shared" si="78"/>
        <v/>
      </c>
      <c r="AQ324" s="240" t="str">
        <f>IF(C324="","",IF(AND(フラグ管理用!B324=1,フラグ管理用!I324&gt;0),"",IF(AND(フラグ管理用!B324=2,フラグ管理用!I324&gt;14),"","error")))</f>
        <v/>
      </c>
      <c r="AR324" s="240" t="str">
        <f>IF(C324="","",IF(PRODUCT(フラグ管理用!H324:J324)=0,"error",""))</f>
        <v/>
      </c>
      <c r="AS324" s="240" t="str">
        <f t="shared" si="79"/>
        <v/>
      </c>
      <c r="AT324" s="240" t="str">
        <f>IF(C324="","",IF(AND(フラグ管理用!G324=1,フラグ管理用!K324=1),"",IF(AND(フラグ管理用!G324=2,フラグ管理用!K324&gt;1),"","error")))</f>
        <v/>
      </c>
      <c r="AU324" s="240" t="str">
        <f>IF(C324="","",IF(AND(フラグ管理用!K324=10,ISBLANK(L324)=FALSE),"",IF(AND(フラグ管理用!K324&lt;10,ISBLANK(L324)=TRUE),"","error")))</f>
        <v/>
      </c>
      <c r="AV324" s="211" t="str">
        <f t="shared" si="80"/>
        <v/>
      </c>
      <c r="AW324" s="211" t="str">
        <f t="shared" si="81"/>
        <v/>
      </c>
      <c r="AX324" s="211" t="str">
        <f>IF(C324="","",IF(AND(フラグ管理用!D324=2,フラグ管理用!G324=1),IF(Q324&lt;&gt;0,"error",""),""))</f>
        <v/>
      </c>
      <c r="AY324" s="211" t="str">
        <f>IF(C324="","",IF(フラグ管理用!G324=2,IF(OR(O324&lt;&gt;0,P324&lt;&gt;0,R324&lt;&gt;0),"error",""),""))</f>
        <v/>
      </c>
      <c r="AZ324" s="211" t="str">
        <f t="shared" si="82"/>
        <v/>
      </c>
      <c r="BA324" s="211" t="str">
        <f t="shared" si="83"/>
        <v/>
      </c>
      <c r="BB324" s="211" t="str">
        <f t="shared" si="84"/>
        <v/>
      </c>
      <c r="BC324" s="211" t="str">
        <f>IF(C324="","",IF(フラグ管理用!Y324=2,IF(AND(フラグ管理用!C324=2,フラグ管理用!V324=1),"","error"),""))</f>
        <v/>
      </c>
      <c r="BD324" s="211" t="str">
        <f t="shared" si="85"/>
        <v/>
      </c>
      <c r="BE324" s="211" t="str">
        <f>IF(C324="","",IF(フラグ管理用!Z324=30,"error",IF(AND(フラグ管理用!AI324="事業始期_通常",フラグ管理用!Z324&lt;18),"error",IF(AND(フラグ管理用!AI324="事業始期_補助",フラグ管理用!Z324&lt;15),"error",""))))</f>
        <v/>
      </c>
      <c r="BF324" s="211" t="str">
        <f t="shared" si="86"/>
        <v/>
      </c>
      <c r="BG324" s="211" t="str">
        <f>IF(C324="","",IF(AND(フラグ管理用!AJ324="事業終期_通常",OR(フラグ管理用!AA324&lt;18,フラグ管理用!AA324&gt;29)),"error",IF(AND(フラグ管理用!AJ324="事業終期_R3基金・R4",フラグ管理用!AA324&lt;18),"error","")))</f>
        <v/>
      </c>
      <c r="BH324" s="211" t="str">
        <f>IF(C324="","",IF(VLOOKUP(Z324,―!$X$2:$Y$31,2,FALSE)&lt;=VLOOKUP(AA324,―!$X$2:$Y$31,2,FALSE),"","error"))</f>
        <v/>
      </c>
      <c r="BI324" s="211" t="str">
        <f t="shared" si="87"/>
        <v/>
      </c>
      <c r="BJ324" s="211" t="str">
        <f t="shared" si="90"/>
        <v/>
      </c>
      <c r="BK324" s="211" t="str">
        <f t="shared" si="88"/>
        <v/>
      </c>
      <c r="BL324" s="211" t="str">
        <f>IF(C324="","",IF(AND(フラグ管理用!AK324="予算区分_地単_通常",フラグ管理用!AF324&gt;4),"error",IF(AND(フラグ管理用!AK324="予算区分_地単_協力金等",フラグ管理用!AF324&gt;9),"error",IF(AND(フラグ管理用!AK324="予算区分_補助",フラグ管理用!AF324&lt;9),"error",""))))</f>
        <v/>
      </c>
      <c r="BM324" s="241" t="str">
        <f>フラグ管理用!AO324</f>
        <v/>
      </c>
    </row>
    <row r="325" spans="1:65" x14ac:dyDescent="0.15">
      <c r="A325" s="84">
        <v>304</v>
      </c>
      <c r="B325" s="285"/>
      <c r="C325" s="61"/>
      <c r="D325" s="61"/>
      <c r="E325" s="62"/>
      <c r="F325" s="146" t="str">
        <f>IF(C325="補",VLOOKUP(E325,'事業名一覧 '!$A$3:$C$55,3,FALSE),"")</f>
        <v/>
      </c>
      <c r="G325" s="63"/>
      <c r="H325" s="154"/>
      <c r="I325" s="63"/>
      <c r="J325" s="63"/>
      <c r="K325" s="63"/>
      <c r="L325" s="62"/>
      <c r="M325" s="99" t="str">
        <f t="shared" si="73"/>
        <v/>
      </c>
      <c r="N325" s="99" t="str">
        <f t="shared" si="89"/>
        <v/>
      </c>
      <c r="O325" s="65"/>
      <c r="P325" s="65"/>
      <c r="Q325" s="65"/>
      <c r="R325" s="65"/>
      <c r="S325" s="65"/>
      <c r="T325" s="65"/>
      <c r="U325" s="62"/>
      <c r="V325" s="63"/>
      <c r="W325" s="63"/>
      <c r="X325" s="63"/>
      <c r="Y325" s="61"/>
      <c r="Z325" s="61"/>
      <c r="AA325" s="61"/>
      <c r="AB325" s="230"/>
      <c r="AC325" s="230"/>
      <c r="AD325" s="62"/>
      <c r="AE325" s="62"/>
      <c r="AF325" s="301"/>
      <c r="AG325" s="165"/>
      <c r="AH325" s="274"/>
      <c r="AI325" s="226"/>
      <c r="AJ325" s="293" t="str">
        <f t="shared" si="74"/>
        <v/>
      </c>
      <c r="AK325" s="297" t="str">
        <f>IF(C325="","",IF(AND(フラグ管理用!B325=2,O325&gt;0),"error",IF(AND(フラグ管理用!B325=1,SUM(P325:R325)&gt;0),"error","")))</f>
        <v/>
      </c>
      <c r="AL325" s="289" t="str">
        <f t="shared" si="75"/>
        <v/>
      </c>
      <c r="AM325" s="235" t="str">
        <f t="shared" si="76"/>
        <v/>
      </c>
      <c r="AN325" s="211" t="str">
        <f>IF(C325="","",IF(フラグ管理用!AP325=1,"",IF(AND(フラグ管理用!C325=1,フラグ管理用!G325=1),"",IF(AND(フラグ管理用!C325=2,フラグ管理用!D325=1,フラグ管理用!G325=1),"",IF(AND(フラグ管理用!C325=2,フラグ管理用!D325=2),"","error")))))</f>
        <v/>
      </c>
      <c r="AO325" s="240" t="str">
        <f t="shared" si="77"/>
        <v/>
      </c>
      <c r="AP325" s="240" t="str">
        <f t="shared" si="78"/>
        <v/>
      </c>
      <c r="AQ325" s="240" t="str">
        <f>IF(C325="","",IF(AND(フラグ管理用!B325=1,フラグ管理用!I325&gt;0),"",IF(AND(フラグ管理用!B325=2,フラグ管理用!I325&gt;14),"","error")))</f>
        <v/>
      </c>
      <c r="AR325" s="240" t="str">
        <f>IF(C325="","",IF(PRODUCT(フラグ管理用!H325:J325)=0,"error",""))</f>
        <v/>
      </c>
      <c r="AS325" s="240" t="str">
        <f t="shared" si="79"/>
        <v/>
      </c>
      <c r="AT325" s="240" t="str">
        <f>IF(C325="","",IF(AND(フラグ管理用!G325=1,フラグ管理用!K325=1),"",IF(AND(フラグ管理用!G325=2,フラグ管理用!K325&gt;1),"","error")))</f>
        <v/>
      </c>
      <c r="AU325" s="240" t="str">
        <f>IF(C325="","",IF(AND(フラグ管理用!K325=10,ISBLANK(L325)=FALSE),"",IF(AND(フラグ管理用!K325&lt;10,ISBLANK(L325)=TRUE),"","error")))</f>
        <v/>
      </c>
      <c r="AV325" s="211" t="str">
        <f t="shared" si="80"/>
        <v/>
      </c>
      <c r="AW325" s="211" t="str">
        <f t="shared" si="81"/>
        <v/>
      </c>
      <c r="AX325" s="211" t="str">
        <f>IF(C325="","",IF(AND(フラグ管理用!D325=2,フラグ管理用!G325=1),IF(Q325&lt;&gt;0,"error",""),""))</f>
        <v/>
      </c>
      <c r="AY325" s="211" t="str">
        <f>IF(C325="","",IF(フラグ管理用!G325=2,IF(OR(O325&lt;&gt;0,P325&lt;&gt;0,R325&lt;&gt;0),"error",""),""))</f>
        <v/>
      </c>
      <c r="AZ325" s="211" t="str">
        <f t="shared" si="82"/>
        <v/>
      </c>
      <c r="BA325" s="211" t="str">
        <f t="shared" si="83"/>
        <v/>
      </c>
      <c r="BB325" s="211" t="str">
        <f t="shared" si="84"/>
        <v/>
      </c>
      <c r="BC325" s="211" t="str">
        <f>IF(C325="","",IF(フラグ管理用!Y325=2,IF(AND(フラグ管理用!C325=2,フラグ管理用!V325=1),"","error"),""))</f>
        <v/>
      </c>
      <c r="BD325" s="211" t="str">
        <f t="shared" si="85"/>
        <v/>
      </c>
      <c r="BE325" s="211" t="str">
        <f>IF(C325="","",IF(フラグ管理用!Z325=30,"error",IF(AND(フラグ管理用!AI325="事業始期_通常",フラグ管理用!Z325&lt;18),"error",IF(AND(フラグ管理用!AI325="事業始期_補助",フラグ管理用!Z325&lt;15),"error",""))))</f>
        <v/>
      </c>
      <c r="BF325" s="211" t="str">
        <f t="shared" si="86"/>
        <v/>
      </c>
      <c r="BG325" s="211" t="str">
        <f>IF(C325="","",IF(AND(フラグ管理用!AJ325="事業終期_通常",OR(フラグ管理用!AA325&lt;18,フラグ管理用!AA325&gt;29)),"error",IF(AND(フラグ管理用!AJ325="事業終期_R3基金・R4",フラグ管理用!AA325&lt;18),"error","")))</f>
        <v/>
      </c>
      <c r="BH325" s="211" t="str">
        <f>IF(C325="","",IF(VLOOKUP(Z325,―!$X$2:$Y$31,2,FALSE)&lt;=VLOOKUP(AA325,―!$X$2:$Y$31,2,FALSE),"","error"))</f>
        <v/>
      </c>
      <c r="BI325" s="211" t="str">
        <f t="shared" si="87"/>
        <v/>
      </c>
      <c r="BJ325" s="211" t="str">
        <f t="shared" si="90"/>
        <v/>
      </c>
      <c r="BK325" s="211" t="str">
        <f t="shared" si="88"/>
        <v/>
      </c>
      <c r="BL325" s="211" t="str">
        <f>IF(C325="","",IF(AND(フラグ管理用!AK325="予算区分_地単_通常",フラグ管理用!AF325&gt;4),"error",IF(AND(フラグ管理用!AK325="予算区分_地単_協力金等",フラグ管理用!AF325&gt;9),"error",IF(AND(フラグ管理用!AK325="予算区分_補助",フラグ管理用!AF325&lt;9),"error",""))))</f>
        <v/>
      </c>
      <c r="BM325" s="241" t="str">
        <f>フラグ管理用!AO325</f>
        <v/>
      </c>
    </row>
    <row r="326" spans="1:65" x14ac:dyDescent="0.15">
      <c r="A326" s="84">
        <v>305</v>
      </c>
      <c r="B326" s="285"/>
      <c r="C326" s="61"/>
      <c r="D326" s="61"/>
      <c r="E326" s="62"/>
      <c r="F326" s="146" t="str">
        <f>IF(C326="補",VLOOKUP(E326,'事業名一覧 '!$A$3:$C$55,3,FALSE),"")</f>
        <v/>
      </c>
      <c r="G326" s="63"/>
      <c r="H326" s="154"/>
      <c r="I326" s="63"/>
      <c r="J326" s="63"/>
      <c r="K326" s="63"/>
      <c r="L326" s="62"/>
      <c r="M326" s="99" t="str">
        <f t="shared" si="73"/>
        <v/>
      </c>
      <c r="N326" s="99" t="str">
        <f t="shared" si="89"/>
        <v/>
      </c>
      <c r="O326" s="65"/>
      <c r="P326" s="65"/>
      <c r="Q326" s="65"/>
      <c r="R326" s="65"/>
      <c r="S326" s="65"/>
      <c r="T326" s="65"/>
      <c r="U326" s="62"/>
      <c r="V326" s="63"/>
      <c r="W326" s="63"/>
      <c r="X326" s="63"/>
      <c r="Y326" s="61"/>
      <c r="Z326" s="61"/>
      <c r="AA326" s="61"/>
      <c r="AB326" s="230"/>
      <c r="AC326" s="230"/>
      <c r="AD326" s="62"/>
      <c r="AE326" s="62"/>
      <c r="AF326" s="301"/>
      <c r="AG326" s="165"/>
      <c r="AH326" s="274"/>
      <c r="AI326" s="226"/>
      <c r="AJ326" s="293" t="str">
        <f t="shared" si="74"/>
        <v/>
      </c>
      <c r="AK326" s="297" t="str">
        <f>IF(C326="","",IF(AND(フラグ管理用!B326=2,O326&gt;0),"error",IF(AND(フラグ管理用!B326=1,SUM(P326:R326)&gt;0),"error","")))</f>
        <v/>
      </c>
      <c r="AL326" s="289" t="str">
        <f t="shared" si="75"/>
        <v/>
      </c>
      <c r="AM326" s="235" t="str">
        <f t="shared" si="76"/>
        <v/>
      </c>
      <c r="AN326" s="211" t="str">
        <f>IF(C326="","",IF(フラグ管理用!AP326=1,"",IF(AND(フラグ管理用!C326=1,フラグ管理用!G326=1),"",IF(AND(フラグ管理用!C326=2,フラグ管理用!D326=1,フラグ管理用!G326=1),"",IF(AND(フラグ管理用!C326=2,フラグ管理用!D326=2),"","error")))))</f>
        <v/>
      </c>
      <c r="AO326" s="240" t="str">
        <f t="shared" si="77"/>
        <v/>
      </c>
      <c r="AP326" s="240" t="str">
        <f t="shared" si="78"/>
        <v/>
      </c>
      <c r="AQ326" s="240" t="str">
        <f>IF(C326="","",IF(AND(フラグ管理用!B326=1,フラグ管理用!I326&gt;0),"",IF(AND(フラグ管理用!B326=2,フラグ管理用!I326&gt;14),"","error")))</f>
        <v/>
      </c>
      <c r="AR326" s="240" t="str">
        <f>IF(C326="","",IF(PRODUCT(フラグ管理用!H326:J326)=0,"error",""))</f>
        <v/>
      </c>
      <c r="AS326" s="240" t="str">
        <f t="shared" si="79"/>
        <v/>
      </c>
      <c r="AT326" s="240" t="str">
        <f>IF(C326="","",IF(AND(フラグ管理用!G326=1,フラグ管理用!K326=1),"",IF(AND(フラグ管理用!G326=2,フラグ管理用!K326&gt;1),"","error")))</f>
        <v/>
      </c>
      <c r="AU326" s="240" t="str">
        <f>IF(C326="","",IF(AND(フラグ管理用!K326=10,ISBLANK(L326)=FALSE),"",IF(AND(フラグ管理用!K326&lt;10,ISBLANK(L326)=TRUE),"","error")))</f>
        <v/>
      </c>
      <c r="AV326" s="211" t="str">
        <f t="shared" si="80"/>
        <v/>
      </c>
      <c r="AW326" s="211" t="str">
        <f t="shared" si="81"/>
        <v/>
      </c>
      <c r="AX326" s="211" t="str">
        <f>IF(C326="","",IF(AND(フラグ管理用!D326=2,フラグ管理用!G326=1),IF(Q326&lt;&gt;0,"error",""),""))</f>
        <v/>
      </c>
      <c r="AY326" s="211" t="str">
        <f>IF(C326="","",IF(フラグ管理用!G326=2,IF(OR(O326&lt;&gt;0,P326&lt;&gt;0,R326&lt;&gt;0),"error",""),""))</f>
        <v/>
      </c>
      <c r="AZ326" s="211" t="str">
        <f t="shared" si="82"/>
        <v/>
      </c>
      <c r="BA326" s="211" t="str">
        <f t="shared" si="83"/>
        <v/>
      </c>
      <c r="BB326" s="211" t="str">
        <f t="shared" si="84"/>
        <v/>
      </c>
      <c r="BC326" s="211" t="str">
        <f>IF(C326="","",IF(フラグ管理用!Y326=2,IF(AND(フラグ管理用!C326=2,フラグ管理用!V326=1),"","error"),""))</f>
        <v/>
      </c>
      <c r="BD326" s="211" t="str">
        <f t="shared" si="85"/>
        <v/>
      </c>
      <c r="BE326" s="211" t="str">
        <f>IF(C326="","",IF(フラグ管理用!Z326=30,"error",IF(AND(フラグ管理用!AI326="事業始期_通常",フラグ管理用!Z326&lt;18),"error",IF(AND(フラグ管理用!AI326="事業始期_補助",フラグ管理用!Z326&lt;15),"error",""))))</f>
        <v/>
      </c>
      <c r="BF326" s="211" t="str">
        <f t="shared" si="86"/>
        <v/>
      </c>
      <c r="BG326" s="211" t="str">
        <f>IF(C326="","",IF(AND(フラグ管理用!AJ326="事業終期_通常",OR(フラグ管理用!AA326&lt;18,フラグ管理用!AA326&gt;29)),"error",IF(AND(フラグ管理用!AJ326="事業終期_R3基金・R4",フラグ管理用!AA326&lt;18),"error","")))</f>
        <v/>
      </c>
      <c r="BH326" s="211" t="str">
        <f>IF(C326="","",IF(VLOOKUP(Z326,―!$X$2:$Y$31,2,FALSE)&lt;=VLOOKUP(AA326,―!$X$2:$Y$31,2,FALSE),"","error"))</f>
        <v/>
      </c>
      <c r="BI326" s="211" t="str">
        <f t="shared" si="87"/>
        <v/>
      </c>
      <c r="BJ326" s="211" t="str">
        <f t="shared" si="90"/>
        <v/>
      </c>
      <c r="BK326" s="211" t="str">
        <f t="shared" si="88"/>
        <v/>
      </c>
      <c r="BL326" s="211" t="str">
        <f>IF(C326="","",IF(AND(フラグ管理用!AK326="予算区分_地単_通常",フラグ管理用!AF326&gt;4),"error",IF(AND(フラグ管理用!AK326="予算区分_地単_協力金等",フラグ管理用!AF326&gt;9),"error",IF(AND(フラグ管理用!AK326="予算区分_補助",フラグ管理用!AF326&lt;9),"error",""))))</f>
        <v/>
      </c>
      <c r="BM326" s="241" t="str">
        <f>フラグ管理用!AO326</f>
        <v/>
      </c>
    </row>
    <row r="327" spans="1:65" x14ac:dyDescent="0.15">
      <c r="A327" s="84">
        <v>306</v>
      </c>
      <c r="B327" s="285"/>
      <c r="C327" s="61"/>
      <c r="D327" s="61"/>
      <c r="E327" s="62"/>
      <c r="F327" s="146" t="str">
        <f>IF(C327="補",VLOOKUP(E327,'事業名一覧 '!$A$3:$C$55,3,FALSE),"")</f>
        <v/>
      </c>
      <c r="G327" s="63"/>
      <c r="H327" s="154"/>
      <c r="I327" s="63"/>
      <c r="J327" s="63"/>
      <c r="K327" s="63"/>
      <c r="L327" s="62"/>
      <c r="M327" s="99" t="str">
        <f t="shared" si="73"/>
        <v/>
      </c>
      <c r="N327" s="99" t="str">
        <f t="shared" si="89"/>
        <v/>
      </c>
      <c r="O327" s="65"/>
      <c r="P327" s="65"/>
      <c r="Q327" s="65"/>
      <c r="R327" s="65"/>
      <c r="S327" s="65"/>
      <c r="T327" s="65"/>
      <c r="U327" s="62"/>
      <c r="V327" s="63"/>
      <c r="W327" s="63"/>
      <c r="X327" s="63"/>
      <c r="Y327" s="61"/>
      <c r="Z327" s="61"/>
      <c r="AA327" s="61"/>
      <c r="AB327" s="230"/>
      <c r="AC327" s="230"/>
      <c r="AD327" s="62"/>
      <c r="AE327" s="62"/>
      <c r="AF327" s="301"/>
      <c r="AG327" s="165"/>
      <c r="AH327" s="274"/>
      <c r="AI327" s="226"/>
      <c r="AJ327" s="293" t="str">
        <f t="shared" si="74"/>
        <v/>
      </c>
      <c r="AK327" s="297" t="str">
        <f>IF(C327="","",IF(AND(フラグ管理用!B327=2,O327&gt;0),"error",IF(AND(フラグ管理用!B327=1,SUM(P327:R327)&gt;0),"error","")))</f>
        <v/>
      </c>
      <c r="AL327" s="289" t="str">
        <f t="shared" si="75"/>
        <v/>
      </c>
      <c r="AM327" s="235" t="str">
        <f t="shared" si="76"/>
        <v/>
      </c>
      <c r="AN327" s="211" t="str">
        <f>IF(C327="","",IF(フラグ管理用!AP327=1,"",IF(AND(フラグ管理用!C327=1,フラグ管理用!G327=1),"",IF(AND(フラグ管理用!C327=2,フラグ管理用!D327=1,フラグ管理用!G327=1),"",IF(AND(フラグ管理用!C327=2,フラグ管理用!D327=2),"","error")))))</f>
        <v/>
      </c>
      <c r="AO327" s="240" t="str">
        <f t="shared" si="77"/>
        <v/>
      </c>
      <c r="AP327" s="240" t="str">
        <f t="shared" si="78"/>
        <v/>
      </c>
      <c r="AQ327" s="240" t="str">
        <f>IF(C327="","",IF(AND(フラグ管理用!B327=1,フラグ管理用!I327&gt;0),"",IF(AND(フラグ管理用!B327=2,フラグ管理用!I327&gt;14),"","error")))</f>
        <v/>
      </c>
      <c r="AR327" s="240" t="str">
        <f>IF(C327="","",IF(PRODUCT(フラグ管理用!H327:J327)=0,"error",""))</f>
        <v/>
      </c>
      <c r="AS327" s="240" t="str">
        <f t="shared" si="79"/>
        <v/>
      </c>
      <c r="AT327" s="240" t="str">
        <f>IF(C327="","",IF(AND(フラグ管理用!G327=1,フラグ管理用!K327=1),"",IF(AND(フラグ管理用!G327=2,フラグ管理用!K327&gt;1),"","error")))</f>
        <v/>
      </c>
      <c r="AU327" s="240" t="str">
        <f>IF(C327="","",IF(AND(フラグ管理用!K327=10,ISBLANK(L327)=FALSE),"",IF(AND(フラグ管理用!K327&lt;10,ISBLANK(L327)=TRUE),"","error")))</f>
        <v/>
      </c>
      <c r="AV327" s="211" t="str">
        <f t="shared" si="80"/>
        <v/>
      </c>
      <c r="AW327" s="211" t="str">
        <f t="shared" si="81"/>
        <v/>
      </c>
      <c r="AX327" s="211" t="str">
        <f>IF(C327="","",IF(AND(フラグ管理用!D327=2,フラグ管理用!G327=1),IF(Q327&lt;&gt;0,"error",""),""))</f>
        <v/>
      </c>
      <c r="AY327" s="211" t="str">
        <f>IF(C327="","",IF(フラグ管理用!G327=2,IF(OR(O327&lt;&gt;0,P327&lt;&gt;0,R327&lt;&gt;0),"error",""),""))</f>
        <v/>
      </c>
      <c r="AZ327" s="211" t="str">
        <f t="shared" si="82"/>
        <v/>
      </c>
      <c r="BA327" s="211" t="str">
        <f t="shared" si="83"/>
        <v/>
      </c>
      <c r="BB327" s="211" t="str">
        <f t="shared" si="84"/>
        <v/>
      </c>
      <c r="BC327" s="211" t="str">
        <f>IF(C327="","",IF(フラグ管理用!Y327=2,IF(AND(フラグ管理用!C327=2,フラグ管理用!V327=1),"","error"),""))</f>
        <v/>
      </c>
      <c r="BD327" s="211" t="str">
        <f t="shared" si="85"/>
        <v/>
      </c>
      <c r="BE327" s="211" t="str">
        <f>IF(C327="","",IF(フラグ管理用!Z327=30,"error",IF(AND(フラグ管理用!AI327="事業始期_通常",フラグ管理用!Z327&lt;18),"error",IF(AND(フラグ管理用!AI327="事業始期_補助",フラグ管理用!Z327&lt;15),"error",""))))</f>
        <v/>
      </c>
      <c r="BF327" s="211" t="str">
        <f t="shared" si="86"/>
        <v/>
      </c>
      <c r="BG327" s="211" t="str">
        <f>IF(C327="","",IF(AND(フラグ管理用!AJ327="事業終期_通常",OR(フラグ管理用!AA327&lt;18,フラグ管理用!AA327&gt;29)),"error",IF(AND(フラグ管理用!AJ327="事業終期_R3基金・R4",フラグ管理用!AA327&lt;18),"error","")))</f>
        <v/>
      </c>
      <c r="BH327" s="211" t="str">
        <f>IF(C327="","",IF(VLOOKUP(Z327,―!$X$2:$Y$31,2,FALSE)&lt;=VLOOKUP(AA327,―!$X$2:$Y$31,2,FALSE),"","error"))</f>
        <v/>
      </c>
      <c r="BI327" s="211" t="str">
        <f t="shared" si="87"/>
        <v/>
      </c>
      <c r="BJ327" s="211" t="str">
        <f t="shared" si="90"/>
        <v/>
      </c>
      <c r="BK327" s="211" t="str">
        <f t="shared" si="88"/>
        <v/>
      </c>
      <c r="BL327" s="211" t="str">
        <f>IF(C327="","",IF(AND(フラグ管理用!AK327="予算区分_地単_通常",フラグ管理用!AF327&gt;4),"error",IF(AND(フラグ管理用!AK327="予算区分_地単_協力金等",フラグ管理用!AF327&gt;9),"error",IF(AND(フラグ管理用!AK327="予算区分_補助",フラグ管理用!AF327&lt;9),"error",""))))</f>
        <v/>
      </c>
      <c r="BM327" s="241" t="str">
        <f>フラグ管理用!AO327</f>
        <v/>
      </c>
    </row>
    <row r="328" spans="1:65" x14ac:dyDescent="0.15">
      <c r="A328" s="84">
        <v>307</v>
      </c>
      <c r="B328" s="285"/>
      <c r="C328" s="61"/>
      <c r="D328" s="61"/>
      <c r="E328" s="62"/>
      <c r="F328" s="146" t="str">
        <f>IF(C328="補",VLOOKUP(E328,'事業名一覧 '!$A$3:$C$55,3,FALSE),"")</f>
        <v/>
      </c>
      <c r="G328" s="63"/>
      <c r="H328" s="154"/>
      <c r="I328" s="63"/>
      <c r="J328" s="63"/>
      <c r="K328" s="63"/>
      <c r="L328" s="62"/>
      <c r="M328" s="99" t="str">
        <f t="shared" si="73"/>
        <v/>
      </c>
      <c r="N328" s="99" t="str">
        <f t="shared" si="89"/>
        <v/>
      </c>
      <c r="O328" s="65"/>
      <c r="P328" s="65"/>
      <c r="Q328" s="65"/>
      <c r="R328" s="65"/>
      <c r="S328" s="65"/>
      <c r="T328" s="65"/>
      <c r="U328" s="62"/>
      <c r="V328" s="63"/>
      <c r="W328" s="63"/>
      <c r="X328" s="63"/>
      <c r="Y328" s="61"/>
      <c r="Z328" s="61"/>
      <c r="AA328" s="61"/>
      <c r="AB328" s="230"/>
      <c r="AC328" s="230"/>
      <c r="AD328" s="62"/>
      <c r="AE328" s="62"/>
      <c r="AF328" s="301"/>
      <c r="AG328" s="165"/>
      <c r="AH328" s="274"/>
      <c r="AI328" s="226"/>
      <c r="AJ328" s="293" t="str">
        <f t="shared" si="74"/>
        <v/>
      </c>
      <c r="AK328" s="297" t="str">
        <f>IF(C328="","",IF(AND(フラグ管理用!B328=2,O328&gt;0),"error",IF(AND(フラグ管理用!B328=1,SUM(P328:R328)&gt;0),"error","")))</f>
        <v/>
      </c>
      <c r="AL328" s="289" t="str">
        <f t="shared" si="75"/>
        <v/>
      </c>
      <c r="AM328" s="235" t="str">
        <f t="shared" si="76"/>
        <v/>
      </c>
      <c r="AN328" s="211" t="str">
        <f>IF(C328="","",IF(フラグ管理用!AP328=1,"",IF(AND(フラグ管理用!C328=1,フラグ管理用!G328=1),"",IF(AND(フラグ管理用!C328=2,フラグ管理用!D328=1,フラグ管理用!G328=1),"",IF(AND(フラグ管理用!C328=2,フラグ管理用!D328=2),"","error")))))</f>
        <v/>
      </c>
      <c r="AO328" s="240" t="str">
        <f t="shared" si="77"/>
        <v/>
      </c>
      <c r="AP328" s="240" t="str">
        <f t="shared" si="78"/>
        <v/>
      </c>
      <c r="AQ328" s="240" t="str">
        <f>IF(C328="","",IF(AND(フラグ管理用!B328=1,フラグ管理用!I328&gt;0),"",IF(AND(フラグ管理用!B328=2,フラグ管理用!I328&gt;14),"","error")))</f>
        <v/>
      </c>
      <c r="AR328" s="240" t="str">
        <f>IF(C328="","",IF(PRODUCT(フラグ管理用!H328:J328)=0,"error",""))</f>
        <v/>
      </c>
      <c r="AS328" s="240" t="str">
        <f t="shared" si="79"/>
        <v/>
      </c>
      <c r="AT328" s="240" t="str">
        <f>IF(C328="","",IF(AND(フラグ管理用!G328=1,フラグ管理用!K328=1),"",IF(AND(フラグ管理用!G328=2,フラグ管理用!K328&gt;1),"","error")))</f>
        <v/>
      </c>
      <c r="AU328" s="240" t="str">
        <f>IF(C328="","",IF(AND(フラグ管理用!K328=10,ISBLANK(L328)=FALSE),"",IF(AND(フラグ管理用!K328&lt;10,ISBLANK(L328)=TRUE),"","error")))</f>
        <v/>
      </c>
      <c r="AV328" s="211" t="str">
        <f t="shared" si="80"/>
        <v/>
      </c>
      <c r="AW328" s="211" t="str">
        <f t="shared" si="81"/>
        <v/>
      </c>
      <c r="AX328" s="211" t="str">
        <f>IF(C328="","",IF(AND(フラグ管理用!D328=2,フラグ管理用!G328=1),IF(Q328&lt;&gt;0,"error",""),""))</f>
        <v/>
      </c>
      <c r="AY328" s="211" t="str">
        <f>IF(C328="","",IF(フラグ管理用!G328=2,IF(OR(O328&lt;&gt;0,P328&lt;&gt;0,R328&lt;&gt;0),"error",""),""))</f>
        <v/>
      </c>
      <c r="AZ328" s="211" t="str">
        <f t="shared" si="82"/>
        <v/>
      </c>
      <c r="BA328" s="211" t="str">
        <f t="shared" si="83"/>
        <v/>
      </c>
      <c r="BB328" s="211" t="str">
        <f t="shared" si="84"/>
        <v/>
      </c>
      <c r="BC328" s="211" t="str">
        <f>IF(C328="","",IF(フラグ管理用!Y328=2,IF(AND(フラグ管理用!C328=2,フラグ管理用!V328=1),"","error"),""))</f>
        <v/>
      </c>
      <c r="BD328" s="211" t="str">
        <f t="shared" si="85"/>
        <v/>
      </c>
      <c r="BE328" s="211" t="str">
        <f>IF(C328="","",IF(フラグ管理用!Z328=30,"error",IF(AND(フラグ管理用!AI328="事業始期_通常",フラグ管理用!Z328&lt;18),"error",IF(AND(フラグ管理用!AI328="事業始期_補助",フラグ管理用!Z328&lt;15),"error",""))))</f>
        <v/>
      </c>
      <c r="BF328" s="211" t="str">
        <f t="shared" si="86"/>
        <v/>
      </c>
      <c r="BG328" s="211" t="str">
        <f>IF(C328="","",IF(AND(フラグ管理用!AJ328="事業終期_通常",OR(フラグ管理用!AA328&lt;18,フラグ管理用!AA328&gt;29)),"error",IF(AND(フラグ管理用!AJ328="事業終期_R3基金・R4",フラグ管理用!AA328&lt;18),"error","")))</f>
        <v/>
      </c>
      <c r="BH328" s="211" t="str">
        <f>IF(C328="","",IF(VLOOKUP(Z328,―!$X$2:$Y$31,2,FALSE)&lt;=VLOOKUP(AA328,―!$X$2:$Y$31,2,FALSE),"","error"))</f>
        <v/>
      </c>
      <c r="BI328" s="211" t="str">
        <f t="shared" si="87"/>
        <v/>
      </c>
      <c r="BJ328" s="211" t="str">
        <f t="shared" si="90"/>
        <v/>
      </c>
      <c r="BK328" s="211" t="str">
        <f t="shared" si="88"/>
        <v/>
      </c>
      <c r="BL328" s="211" t="str">
        <f>IF(C328="","",IF(AND(フラグ管理用!AK328="予算区分_地単_通常",フラグ管理用!AF328&gt;4),"error",IF(AND(フラグ管理用!AK328="予算区分_地単_協力金等",フラグ管理用!AF328&gt;9),"error",IF(AND(フラグ管理用!AK328="予算区分_補助",フラグ管理用!AF328&lt;9),"error",""))))</f>
        <v/>
      </c>
      <c r="BM328" s="241" t="str">
        <f>フラグ管理用!AO328</f>
        <v/>
      </c>
    </row>
    <row r="329" spans="1:65" x14ac:dyDescent="0.15">
      <c r="A329" s="84">
        <v>308</v>
      </c>
      <c r="B329" s="285"/>
      <c r="C329" s="61"/>
      <c r="D329" s="61"/>
      <c r="E329" s="62"/>
      <c r="F329" s="146" t="str">
        <f>IF(C329="補",VLOOKUP(E329,'事業名一覧 '!$A$3:$C$55,3,FALSE),"")</f>
        <v/>
      </c>
      <c r="G329" s="63"/>
      <c r="H329" s="154"/>
      <c r="I329" s="63"/>
      <c r="J329" s="63"/>
      <c r="K329" s="63"/>
      <c r="L329" s="62"/>
      <c r="M329" s="99" t="str">
        <f t="shared" si="73"/>
        <v/>
      </c>
      <c r="N329" s="99" t="str">
        <f t="shared" si="89"/>
        <v/>
      </c>
      <c r="O329" s="65"/>
      <c r="P329" s="65"/>
      <c r="Q329" s="65"/>
      <c r="R329" s="65"/>
      <c r="S329" s="65"/>
      <c r="T329" s="65"/>
      <c r="U329" s="62"/>
      <c r="V329" s="63"/>
      <c r="W329" s="63"/>
      <c r="X329" s="63"/>
      <c r="Y329" s="61"/>
      <c r="Z329" s="61"/>
      <c r="AA329" s="61"/>
      <c r="AB329" s="230"/>
      <c r="AC329" s="230"/>
      <c r="AD329" s="62"/>
      <c r="AE329" s="62"/>
      <c r="AF329" s="301"/>
      <c r="AG329" s="165"/>
      <c r="AH329" s="274"/>
      <c r="AI329" s="226"/>
      <c r="AJ329" s="293" t="str">
        <f t="shared" si="74"/>
        <v/>
      </c>
      <c r="AK329" s="297" t="str">
        <f>IF(C329="","",IF(AND(フラグ管理用!B329=2,O329&gt;0),"error",IF(AND(フラグ管理用!B329=1,SUM(P329:R329)&gt;0),"error","")))</f>
        <v/>
      </c>
      <c r="AL329" s="289" t="str">
        <f t="shared" si="75"/>
        <v/>
      </c>
      <c r="AM329" s="235" t="str">
        <f t="shared" si="76"/>
        <v/>
      </c>
      <c r="AN329" s="211" t="str">
        <f>IF(C329="","",IF(フラグ管理用!AP329=1,"",IF(AND(フラグ管理用!C329=1,フラグ管理用!G329=1),"",IF(AND(フラグ管理用!C329=2,フラグ管理用!D329=1,フラグ管理用!G329=1),"",IF(AND(フラグ管理用!C329=2,フラグ管理用!D329=2),"","error")))))</f>
        <v/>
      </c>
      <c r="AO329" s="240" t="str">
        <f t="shared" si="77"/>
        <v/>
      </c>
      <c r="AP329" s="240" t="str">
        <f t="shared" si="78"/>
        <v/>
      </c>
      <c r="AQ329" s="240" t="str">
        <f>IF(C329="","",IF(AND(フラグ管理用!B329=1,フラグ管理用!I329&gt;0),"",IF(AND(フラグ管理用!B329=2,フラグ管理用!I329&gt;14),"","error")))</f>
        <v/>
      </c>
      <c r="AR329" s="240" t="str">
        <f>IF(C329="","",IF(PRODUCT(フラグ管理用!H329:J329)=0,"error",""))</f>
        <v/>
      </c>
      <c r="AS329" s="240" t="str">
        <f t="shared" si="79"/>
        <v/>
      </c>
      <c r="AT329" s="240" t="str">
        <f>IF(C329="","",IF(AND(フラグ管理用!G329=1,フラグ管理用!K329=1),"",IF(AND(フラグ管理用!G329=2,フラグ管理用!K329&gt;1),"","error")))</f>
        <v/>
      </c>
      <c r="AU329" s="240" t="str">
        <f>IF(C329="","",IF(AND(フラグ管理用!K329=10,ISBLANK(L329)=FALSE),"",IF(AND(フラグ管理用!K329&lt;10,ISBLANK(L329)=TRUE),"","error")))</f>
        <v/>
      </c>
      <c r="AV329" s="211" t="str">
        <f t="shared" si="80"/>
        <v/>
      </c>
      <c r="AW329" s="211" t="str">
        <f t="shared" si="81"/>
        <v/>
      </c>
      <c r="AX329" s="211" t="str">
        <f>IF(C329="","",IF(AND(フラグ管理用!D329=2,フラグ管理用!G329=1),IF(Q329&lt;&gt;0,"error",""),""))</f>
        <v/>
      </c>
      <c r="AY329" s="211" t="str">
        <f>IF(C329="","",IF(フラグ管理用!G329=2,IF(OR(O329&lt;&gt;0,P329&lt;&gt;0,R329&lt;&gt;0),"error",""),""))</f>
        <v/>
      </c>
      <c r="AZ329" s="211" t="str">
        <f t="shared" si="82"/>
        <v/>
      </c>
      <c r="BA329" s="211" t="str">
        <f t="shared" si="83"/>
        <v/>
      </c>
      <c r="BB329" s="211" t="str">
        <f t="shared" si="84"/>
        <v/>
      </c>
      <c r="BC329" s="211" t="str">
        <f>IF(C329="","",IF(フラグ管理用!Y329=2,IF(AND(フラグ管理用!C329=2,フラグ管理用!V329=1),"","error"),""))</f>
        <v/>
      </c>
      <c r="BD329" s="211" t="str">
        <f t="shared" si="85"/>
        <v/>
      </c>
      <c r="BE329" s="211" t="str">
        <f>IF(C329="","",IF(フラグ管理用!Z329=30,"error",IF(AND(フラグ管理用!AI329="事業始期_通常",フラグ管理用!Z329&lt;18),"error",IF(AND(フラグ管理用!AI329="事業始期_補助",フラグ管理用!Z329&lt;15),"error",""))))</f>
        <v/>
      </c>
      <c r="BF329" s="211" t="str">
        <f t="shared" si="86"/>
        <v/>
      </c>
      <c r="BG329" s="211" t="str">
        <f>IF(C329="","",IF(AND(フラグ管理用!AJ329="事業終期_通常",OR(フラグ管理用!AA329&lt;18,フラグ管理用!AA329&gt;29)),"error",IF(AND(フラグ管理用!AJ329="事業終期_R3基金・R4",フラグ管理用!AA329&lt;18),"error","")))</f>
        <v/>
      </c>
      <c r="BH329" s="211" t="str">
        <f>IF(C329="","",IF(VLOOKUP(Z329,―!$X$2:$Y$31,2,FALSE)&lt;=VLOOKUP(AA329,―!$X$2:$Y$31,2,FALSE),"","error"))</f>
        <v/>
      </c>
      <c r="BI329" s="211" t="str">
        <f t="shared" si="87"/>
        <v/>
      </c>
      <c r="BJ329" s="211" t="str">
        <f t="shared" si="90"/>
        <v/>
      </c>
      <c r="BK329" s="211" t="str">
        <f t="shared" si="88"/>
        <v/>
      </c>
      <c r="BL329" s="211" t="str">
        <f>IF(C329="","",IF(AND(フラグ管理用!AK329="予算区分_地単_通常",フラグ管理用!AF329&gt;4),"error",IF(AND(フラグ管理用!AK329="予算区分_地単_協力金等",フラグ管理用!AF329&gt;9),"error",IF(AND(フラグ管理用!AK329="予算区分_補助",フラグ管理用!AF329&lt;9),"error",""))))</f>
        <v/>
      </c>
      <c r="BM329" s="241" t="str">
        <f>フラグ管理用!AO329</f>
        <v/>
      </c>
    </row>
    <row r="330" spans="1:65" x14ac:dyDescent="0.15">
      <c r="A330" s="84">
        <v>309</v>
      </c>
      <c r="B330" s="285"/>
      <c r="C330" s="61"/>
      <c r="D330" s="61"/>
      <c r="E330" s="62"/>
      <c r="F330" s="146" t="str">
        <f>IF(C330="補",VLOOKUP(E330,'事業名一覧 '!$A$3:$C$55,3,FALSE),"")</f>
        <v/>
      </c>
      <c r="G330" s="63"/>
      <c r="H330" s="154"/>
      <c r="I330" s="63"/>
      <c r="J330" s="63"/>
      <c r="K330" s="63"/>
      <c r="L330" s="62"/>
      <c r="M330" s="99" t="str">
        <f t="shared" si="73"/>
        <v/>
      </c>
      <c r="N330" s="99" t="str">
        <f t="shared" si="89"/>
        <v/>
      </c>
      <c r="O330" s="65"/>
      <c r="P330" s="65"/>
      <c r="Q330" s="65"/>
      <c r="R330" s="65"/>
      <c r="S330" s="65"/>
      <c r="T330" s="65"/>
      <c r="U330" s="62"/>
      <c r="V330" s="63"/>
      <c r="W330" s="63"/>
      <c r="X330" s="63"/>
      <c r="Y330" s="61"/>
      <c r="Z330" s="61"/>
      <c r="AA330" s="61"/>
      <c r="AB330" s="230"/>
      <c r="AC330" s="230"/>
      <c r="AD330" s="62"/>
      <c r="AE330" s="62"/>
      <c r="AF330" s="301"/>
      <c r="AG330" s="165"/>
      <c r="AH330" s="274"/>
      <c r="AI330" s="226"/>
      <c r="AJ330" s="293" t="str">
        <f t="shared" si="74"/>
        <v/>
      </c>
      <c r="AK330" s="297" t="str">
        <f>IF(C330="","",IF(AND(フラグ管理用!B330=2,O330&gt;0),"error",IF(AND(フラグ管理用!B330=1,SUM(P330:R330)&gt;0),"error","")))</f>
        <v/>
      </c>
      <c r="AL330" s="289" t="str">
        <f t="shared" si="75"/>
        <v/>
      </c>
      <c r="AM330" s="235" t="str">
        <f t="shared" si="76"/>
        <v/>
      </c>
      <c r="AN330" s="211" t="str">
        <f>IF(C330="","",IF(フラグ管理用!AP330=1,"",IF(AND(フラグ管理用!C330=1,フラグ管理用!G330=1),"",IF(AND(フラグ管理用!C330=2,フラグ管理用!D330=1,フラグ管理用!G330=1),"",IF(AND(フラグ管理用!C330=2,フラグ管理用!D330=2),"","error")))))</f>
        <v/>
      </c>
      <c r="AO330" s="240" t="str">
        <f t="shared" si="77"/>
        <v/>
      </c>
      <c r="AP330" s="240" t="str">
        <f t="shared" si="78"/>
        <v/>
      </c>
      <c r="AQ330" s="240" t="str">
        <f>IF(C330="","",IF(AND(フラグ管理用!B330=1,フラグ管理用!I330&gt;0),"",IF(AND(フラグ管理用!B330=2,フラグ管理用!I330&gt;14),"","error")))</f>
        <v/>
      </c>
      <c r="AR330" s="240" t="str">
        <f>IF(C330="","",IF(PRODUCT(フラグ管理用!H330:J330)=0,"error",""))</f>
        <v/>
      </c>
      <c r="AS330" s="240" t="str">
        <f t="shared" si="79"/>
        <v/>
      </c>
      <c r="AT330" s="240" t="str">
        <f>IF(C330="","",IF(AND(フラグ管理用!G330=1,フラグ管理用!K330=1),"",IF(AND(フラグ管理用!G330=2,フラグ管理用!K330&gt;1),"","error")))</f>
        <v/>
      </c>
      <c r="AU330" s="240" t="str">
        <f>IF(C330="","",IF(AND(フラグ管理用!K330=10,ISBLANK(L330)=FALSE),"",IF(AND(フラグ管理用!K330&lt;10,ISBLANK(L330)=TRUE),"","error")))</f>
        <v/>
      </c>
      <c r="AV330" s="211" t="str">
        <f t="shared" si="80"/>
        <v/>
      </c>
      <c r="AW330" s="211" t="str">
        <f t="shared" si="81"/>
        <v/>
      </c>
      <c r="AX330" s="211" t="str">
        <f>IF(C330="","",IF(AND(フラグ管理用!D330=2,フラグ管理用!G330=1),IF(Q330&lt;&gt;0,"error",""),""))</f>
        <v/>
      </c>
      <c r="AY330" s="211" t="str">
        <f>IF(C330="","",IF(フラグ管理用!G330=2,IF(OR(O330&lt;&gt;0,P330&lt;&gt;0,R330&lt;&gt;0),"error",""),""))</f>
        <v/>
      </c>
      <c r="AZ330" s="211" t="str">
        <f t="shared" si="82"/>
        <v/>
      </c>
      <c r="BA330" s="211" t="str">
        <f t="shared" si="83"/>
        <v/>
      </c>
      <c r="BB330" s="211" t="str">
        <f t="shared" si="84"/>
        <v/>
      </c>
      <c r="BC330" s="211" t="str">
        <f>IF(C330="","",IF(フラグ管理用!Y330=2,IF(AND(フラグ管理用!C330=2,フラグ管理用!V330=1),"","error"),""))</f>
        <v/>
      </c>
      <c r="BD330" s="211" t="str">
        <f t="shared" si="85"/>
        <v/>
      </c>
      <c r="BE330" s="211" t="str">
        <f>IF(C330="","",IF(フラグ管理用!Z330=30,"error",IF(AND(フラグ管理用!AI330="事業始期_通常",フラグ管理用!Z330&lt;18),"error",IF(AND(フラグ管理用!AI330="事業始期_補助",フラグ管理用!Z330&lt;15),"error",""))))</f>
        <v/>
      </c>
      <c r="BF330" s="211" t="str">
        <f t="shared" si="86"/>
        <v/>
      </c>
      <c r="BG330" s="211" t="str">
        <f>IF(C330="","",IF(AND(フラグ管理用!AJ330="事業終期_通常",OR(フラグ管理用!AA330&lt;18,フラグ管理用!AA330&gt;29)),"error",IF(AND(フラグ管理用!AJ330="事業終期_R3基金・R4",フラグ管理用!AA330&lt;18),"error","")))</f>
        <v/>
      </c>
      <c r="BH330" s="211" t="str">
        <f>IF(C330="","",IF(VLOOKUP(Z330,―!$X$2:$Y$31,2,FALSE)&lt;=VLOOKUP(AA330,―!$X$2:$Y$31,2,FALSE),"","error"))</f>
        <v/>
      </c>
      <c r="BI330" s="211" t="str">
        <f t="shared" si="87"/>
        <v/>
      </c>
      <c r="BJ330" s="211" t="str">
        <f t="shared" si="90"/>
        <v/>
      </c>
      <c r="BK330" s="211" t="str">
        <f t="shared" si="88"/>
        <v/>
      </c>
      <c r="BL330" s="211" t="str">
        <f>IF(C330="","",IF(AND(フラグ管理用!AK330="予算区分_地単_通常",フラグ管理用!AF330&gt;4),"error",IF(AND(フラグ管理用!AK330="予算区分_地単_協力金等",フラグ管理用!AF330&gt;9),"error",IF(AND(フラグ管理用!AK330="予算区分_補助",フラグ管理用!AF330&lt;9),"error",""))))</f>
        <v/>
      </c>
      <c r="BM330" s="241" t="str">
        <f>フラグ管理用!AO330</f>
        <v/>
      </c>
    </row>
    <row r="331" spans="1:65" x14ac:dyDescent="0.15">
      <c r="A331" s="84">
        <v>310</v>
      </c>
      <c r="B331" s="285"/>
      <c r="C331" s="61"/>
      <c r="D331" s="61"/>
      <c r="E331" s="62"/>
      <c r="F331" s="146" t="str">
        <f>IF(C331="補",VLOOKUP(E331,'事業名一覧 '!$A$3:$C$55,3,FALSE),"")</f>
        <v/>
      </c>
      <c r="G331" s="63"/>
      <c r="H331" s="154"/>
      <c r="I331" s="63"/>
      <c r="J331" s="63"/>
      <c r="K331" s="63"/>
      <c r="L331" s="62"/>
      <c r="M331" s="99" t="str">
        <f t="shared" si="73"/>
        <v/>
      </c>
      <c r="N331" s="99" t="str">
        <f t="shared" si="89"/>
        <v/>
      </c>
      <c r="O331" s="65"/>
      <c r="P331" s="65"/>
      <c r="Q331" s="65"/>
      <c r="R331" s="65"/>
      <c r="S331" s="65"/>
      <c r="T331" s="65"/>
      <c r="U331" s="62"/>
      <c r="V331" s="63"/>
      <c r="W331" s="63"/>
      <c r="X331" s="63"/>
      <c r="Y331" s="61"/>
      <c r="Z331" s="61"/>
      <c r="AA331" s="61"/>
      <c r="AB331" s="230"/>
      <c r="AC331" s="230"/>
      <c r="AD331" s="62"/>
      <c r="AE331" s="62"/>
      <c r="AF331" s="301"/>
      <c r="AG331" s="165"/>
      <c r="AH331" s="274"/>
      <c r="AI331" s="226"/>
      <c r="AJ331" s="293" t="str">
        <f t="shared" si="74"/>
        <v/>
      </c>
      <c r="AK331" s="297" t="str">
        <f>IF(C331="","",IF(AND(フラグ管理用!B331=2,O331&gt;0),"error",IF(AND(フラグ管理用!B331=1,SUM(P331:R331)&gt;0),"error","")))</f>
        <v/>
      </c>
      <c r="AL331" s="289" t="str">
        <f t="shared" si="75"/>
        <v/>
      </c>
      <c r="AM331" s="235" t="str">
        <f t="shared" si="76"/>
        <v/>
      </c>
      <c r="AN331" s="211" t="str">
        <f>IF(C331="","",IF(フラグ管理用!AP331=1,"",IF(AND(フラグ管理用!C331=1,フラグ管理用!G331=1),"",IF(AND(フラグ管理用!C331=2,フラグ管理用!D331=1,フラグ管理用!G331=1),"",IF(AND(フラグ管理用!C331=2,フラグ管理用!D331=2),"","error")))))</f>
        <v/>
      </c>
      <c r="AO331" s="240" t="str">
        <f t="shared" si="77"/>
        <v/>
      </c>
      <c r="AP331" s="240" t="str">
        <f t="shared" si="78"/>
        <v/>
      </c>
      <c r="AQ331" s="240" t="str">
        <f>IF(C331="","",IF(AND(フラグ管理用!B331=1,フラグ管理用!I331&gt;0),"",IF(AND(フラグ管理用!B331=2,フラグ管理用!I331&gt;14),"","error")))</f>
        <v/>
      </c>
      <c r="AR331" s="240" t="str">
        <f>IF(C331="","",IF(PRODUCT(フラグ管理用!H331:J331)=0,"error",""))</f>
        <v/>
      </c>
      <c r="AS331" s="240" t="str">
        <f t="shared" si="79"/>
        <v/>
      </c>
      <c r="AT331" s="240" t="str">
        <f>IF(C331="","",IF(AND(フラグ管理用!G331=1,フラグ管理用!K331=1),"",IF(AND(フラグ管理用!G331=2,フラグ管理用!K331&gt;1),"","error")))</f>
        <v/>
      </c>
      <c r="AU331" s="240" t="str">
        <f>IF(C331="","",IF(AND(フラグ管理用!K331=10,ISBLANK(L331)=FALSE),"",IF(AND(フラグ管理用!K331&lt;10,ISBLANK(L331)=TRUE),"","error")))</f>
        <v/>
      </c>
      <c r="AV331" s="211" t="str">
        <f t="shared" si="80"/>
        <v/>
      </c>
      <c r="AW331" s="211" t="str">
        <f t="shared" si="81"/>
        <v/>
      </c>
      <c r="AX331" s="211" t="str">
        <f>IF(C331="","",IF(AND(フラグ管理用!D331=2,フラグ管理用!G331=1),IF(Q331&lt;&gt;0,"error",""),""))</f>
        <v/>
      </c>
      <c r="AY331" s="211" t="str">
        <f>IF(C331="","",IF(フラグ管理用!G331=2,IF(OR(O331&lt;&gt;0,P331&lt;&gt;0,R331&lt;&gt;0),"error",""),""))</f>
        <v/>
      </c>
      <c r="AZ331" s="211" t="str">
        <f t="shared" si="82"/>
        <v/>
      </c>
      <c r="BA331" s="211" t="str">
        <f t="shared" si="83"/>
        <v/>
      </c>
      <c r="BB331" s="211" t="str">
        <f t="shared" si="84"/>
        <v/>
      </c>
      <c r="BC331" s="211" t="str">
        <f>IF(C331="","",IF(フラグ管理用!Y331=2,IF(AND(フラグ管理用!C331=2,フラグ管理用!V331=1),"","error"),""))</f>
        <v/>
      </c>
      <c r="BD331" s="211" t="str">
        <f t="shared" si="85"/>
        <v/>
      </c>
      <c r="BE331" s="211" t="str">
        <f>IF(C331="","",IF(フラグ管理用!Z331=30,"error",IF(AND(フラグ管理用!AI331="事業始期_通常",フラグ管理用!Z331&lt;18),"error",IF(AND(フラグ管理用!AI331="事業始期_補助",フラグ管理用!Z331&lt;15),"error",""))))</f>
        <v/>
      </c>
      <c r="BF331" s="211" t="str">
        <f t="shared" si="86"/>
        <v/>
      </c>
      <c r="BG331" s="211" t="str">
        <f>IF(C331="","",IF(AND(フラグ管理用!AJ331="事業終期_通常",OR(フラグ管理用!AA331&lt;18,フラグ管理用!AA331&gt;29)),"error",IF(AND(フラグ管理用!AJ331="事業終期_R3基金・R4",フラグ管理用!AA331&lt;18),"error","")))</f>
        <v/>
      </c>
      <c r="BH331" s="211" t="str">
        <f>IF(C331="","",IF(VLOOKUP(Z331,―!$X$2:$Y$31,2,FALSE)&lt;=VLOOKUP(AA331,―!$X$2:$Y$31,2,FALSE),"","error"))</f>
        <v/>
      </c>
      <c r="BI331" s="211" t="str">
        <f t="shared" si="87"/>
        <v/>
      </c>
      <c r="BJ331" s="211" t="str">
        <f t="shared" si="90"/>
        <v/>
      </c>
      <c r="BK331" s="211" t="str">
        <f t="shared" si="88"/>
        <v/>
      </c>
      <c r="BL331" s="211" t="str">
        <f>IF(C331="","",IF(AND(フラグ管理用!AK331="予算区分_地単_通常",フラグ管理用!AF331&gt;4),"error",IF(AND(フラグ管理用!AK331="予算区分_地単_協力金等",フラグ管理用!AF331&gt;9),"error",IF(AND(フラグ管理用!AK331="予算区分_補助",フラグ管理用!AF331&lt;9),"error",""))))</f>
        <v/>
      </c>
      <c r="BM331" s="241" t="str">
        <f>フラグ管理用!AO331</f>
        <v/>
      </c>
    </row>
    <row r="332" spans="1:65" x14ac:dyDescent="0.15">
      <c r="A332" s="84">
        <v>311</v>
      </c>
      <c r="B332" s="285"/>
      <c r="C332" s="61"/>
      <c r="D332" s="61"/>
      <c r="E332" s="62"/>
      <c r="F332" s="146" t="str">
        <f>IF(C332="補",VLOOKUP(E332,'事業名一覧 '!$A$3:$C$55,3,FALSE),"")</f>
        <v/>
      </c>
      <c r="G332" s="63"/>
      <c r="H332" s="154"/>
      <c r="I332" s="63"/>
      <c r="J332" s="63"/>
      <c r="K332" s="63"/>
      <c r="L332" s="62"/>
      <c r="M332" s="99" t="str">
        <f t="shared" si="73"/>
        <v/>
      </c>
      <c r="N332" s="99" t="str">
        <f t="shared" si="89"/>
        <v/>
      </c>
      <c r="O332" s="65"/>
      <c r="P332" s="65"/>
      <c r="Q332" s="65"/>
      <c r="R332" s="65"/>
      <c r="S332" s="65"/>
      <c r="T332" s="65"/>
      <c r="U332" s="62"/>
      <c r="V332" s="63"/>
      <c r="W332" s="63"/>
      <c r="X332" s="63"/>
      <c r="Y332" s="61"/>
      <c r="Z332" s="61"/>
      <c r="AA332" s="61"/>
      <c r="AB332" s="230"/>
      <c r="AC332" s="230"/>
      <c r="AD332" s="62"/>
      <c r="AE332" s="62"/>
      <c r="AF332" s="301"/>
      <c r="AG332" s="165"/>
      <c r="AH332" s="274"/>
      <c r="AI332" s="226"/>
      <c r="AJ332" s="293" t="str">
        <f t="shared" si="74"/>
        <v/>
      </c>
      <c r="AK332" s="297" t="str">
        <f>IF(C332="","",IF(AND(フラグ管理用!B332=2,O332&gt;0),"error",IF(AND(フラグ管理用!B332=1,SUM(P332:R332)&gt;0),"error","")))</f>
        <v/>
      </c>
      <c r="AL332" s="289" t="str">
        <f t="shared" si="75"/>
        <v/>
      </c>
      <c r="AM332" s="235" t="str">
        <f t="shared" si="76"/>
        <v/>
      </c>
      <c r="AN332" s="211" t="str">
        <f>IF(C332="","",IF(フラグ管理用!AP332=1,"",IF(AND(フラグ管理用!C332=1,フラグ管理用!G332=1),"",IF(AND(フラグ管理用!C332=2,フラグ管理用!D332=1,フラグ管理用!G332=1),"",IF(AND(フラグ管理用!C332=2,フラグ管理用!D332=2),"","error")))))</f>
        <v/>
      </c>
      <c r="AO332" s="240" t="str">
        <f t="shared" si="77"/>
        <v/>
      </c>
      <c r="AP332" s="240" t="str">
        <f t="shared" si="78"/>
        <v/>
      </c>
      <c r="AQ332" s="240" t="str">
        <f>IF(C332="","",IF(AND(フラグ管理用!B332=1,フラグ管理用!I332&gt;0),"",IF(AND(フラグ管理用!B332=2,フラグ管理用!I332&gt;14),"","error")))</f>
        <v/>
      </c>
      <c r="AR332" s="240" t="str">
        <f>IF(C332="","",IF(PRODUCT(フラグ管理用!H332:J332)=0,"error",""))</f>
        <v/>
      </c>
      <c r="AS332" s="240" t="str">
        <f t="shared" si="79"/>
        <v/>
      </c>
      <c r="AT332" s="240" t="str">
        <f>IF(C332="","",IF(AND(フラグ管理用!G332=1,フラグ管理用!K332=1),"",IF(AND(フラグ管理用!G332=2,フラグ管理用!K332&gt;1),"","error")))</f>
        <v/>
      </c>
      <c r="AU332" s="240" t="str">
        <f>IF(C332="","",IF(AND(フラグ管理用!K332=10,ISBLANK(L332)=FALSE),"",IF(AND(フラグ管理用!K332&lt;10,ISBLANK(L332)=TRUE),"","error")))</f>
        <v/>
      </c>
      <c r="AV332" s="211" t="str">
        <f t="shared" si="80"/>
        <v/>
      </c>
      <c r="AW332" s="211" t="str">
        <f t="shared" si="81"/>
        <v/>
      </c>
      <c r="AX332" s="211" t="str">
        <f>IF(C332="","",IF(AND(フラグ管理用!D332=2,フラグ管理用!G332=1),IF(Q332&lt;&gt;0,"error",""),""))</f>
        <v/>
      </c>
      <c r="AY332" s="211" t="str">
        <f>IF(C332="","",IF(フラグ管理用!G332=2,IF(OR(O332&lt;&gt;0,P332&lt;&gt;0,R332&lt;&gt;0),"error",""),""))</f>
        <v/>
      </c>
      <c r="AZ332" s="211" t="str">
        <f t="shared" si="82"/>
        <v/>
      </c>
      <c r="BA332" s="211" t="str">
        <f t="shared" si="83"/>
        <v/>
      </c>
      <c r="BB332" s="211" t="str">
        <f t="shared" si="84"/>
        <v/>
      </c>
      <c r="BC332" s="211" t="str">
        <f>IF(C332="","",IF(フラグ管理用!Y332=2,IF(AND(フラグ管理用!C332=2,フラグ管理用!V332=1),"","error"),""))</f>
        <v/>
      </c>
      <c r="BD332" s="211" t="str">
        <f t="shared" si="85"/>
        <v/>
      </c>
      <c r="BE332" s="211" t="str">
        <f>IF(C332="","",IF(フラグ管理用!Z332=30,"error",IF(AND(フラグ管理用!AI332="事業始期_通常",フラグ管理用!Z332&lt;18),"error",IF(AND(フラグ管理用!AI332="事業始期_補助",フラグ管理用!Z332&lt;15),"error",""))))</f>
        <v/>
      </c>
      <c r="BF332" s="211" t="str">
        <f t="shared" si="86"/>
        <v/>
      </c>
      <c r="BG332" s="211" t="str">
        <f>IF(C332="","",IF(AND(フラグ管理用!AJ332="事業終期_通常",OR(フラグ管理用!AA332&lt;18,フラグ管理用!AA332&gt;29)),"error",IF(AND(フラグ管理用!AJ332="事業終期_R3基金・R4",フラグ管理用!AA332&lt;18),"error","")))</f>
        <v/>
      </c>
      <c r="BH332" s="211" t="str">
        <f>IF(C332="","",IF(VLOOKUP(Z332,―!$X$2:$Y$31,2,FALSE)&lt;=VLOOKUP(AA332,―!$X$2:$Y$31,2,FALSE),"","error"))</f>
        <v/>
      </c>
      <c r="BI332" s="211" t="str">
        <f t="shared" si="87"/>
        <v/>
      </c>
      <c r="BJ332" s="211" t="str">
        <f t="shared" si="90"/>
        <v/>
      </c>
      <c r="BK332" s="211" t="str">
        <f t="shared" si="88"/>
        <v/>
      </c>
      <c r="BL332" s="211" t="str">
        <f>IF(C332="","",IF(AND(フラグ管理用!AK332="予算区分_地単_通常",フラグ管理用!AF332&gt;4),"error",IF(AND(フラグ管理用!AK332="予算区分_地単_協力金等",フラグ管理用!AF332&gt;9),"error",IF(AND(フラグ管理用!AK332="予算区分_補助",フラグ管理用!AF332&lt;9),"error",""))))</f>
        <v/>
      </c>
      <c r="BM332" s="241" t="str">
        <f>フラグ管理用!AO332</f>
        <v/>
      </c>
    </row>
    <row r="333" spans="1:65" x14ac:dyDescent="0.15">
      <c r="A333" s="84">
        <v>312</v>
      </c>
      <c r="B333" s="285"/>
      <c r="C333" s="61"/>
      <c r="D333" s="61"/>
      <c r="E333" s="62"/>
      <c r="F333" s="146" t="str">
        <f>IF(C333="補",VLOOKUP(E333,'事業名一覧 '!$A$3:$C$55,3,FALSE),"")</f>
        <v/>
      </c>
      <c r="G333" s="63"/>
      <c r="H333" s="154"/>
      <c r="I333" s="63"/>
      <c r="J333" s="63"/>
      <c r="K333" s="63"/>
      <c r="L333" s="62"/>
      <c r="M333" s="99" t="str">
        <f t="shared" si="73"/>
        <v/>
      </c>
      <c r="N333" s="99" t="str">
        <f t="shared" si="89"/>
        <v/>
      </c>
      <c r="O333" s="65"/>
      <c r="P333" s="65"/>
      <c r="Q333" s="65"/>
      <c r="R333" s="65"/>
      <c r="S333" s="65"/>
      <c r="T333" s="65"/>
      <c r="U333" s="62"/>
      <c r="V333" s="63"/>
      <c r="W333" s="63"/>
      <c r="X333" s="63"/>
      <c r="Y333" s="61"/>
      <c r="Z333" s="61"/>
      <c r="AA333" s="61"/>
      <c r="AB333" s="230"/>
      <c r="AC333" s="230"/>
      <c r="AD333" s="62"/>
      <c r="AE333" s="62"/>
      <c r="AF333" s="301"/>
      <c r="AG333" s="165"/>
      <c r="AH333" s="274"/>
      <c r="AI333" s="226"/>
      <c r="AJ333" s="293" t="str">
        <f t="shared" si="74"/>
        <v/>
      </c>
      <c r="AK333" s="297" t="str">
        <f>IF(C333="","",IF(AND(フラグ管理用!B333=2,O333&gt;0),"error",IF(AND(フラグ管理用!B333=1,SUM(P333:R333)&gt;0),"error","")))</f>
        <v/>
      </c>
      <c r="AL333" s="289" t="str">
        <f t="shared" si="75"/>
        <v/>
      </c>
      <c r="AM333" s="235" t="str">
        <f t="shared" si="76"/>
        <v/>
      </c>
      <c r="AN333" s="211" t="str">
        <f>IF(C333="","",IF(フラグ管理用!AP333=1,"",IF(AND(フラグ管理用!C333=1,フラグ管理用!G333=1),"",IF(AND(フラグ管理用!C333=2,フラグ管理用!D333=1,フラグ管理用!G333=1),"",IF(AND(フラグ管理用!C333=2,フラグ管理用!D333=2),"","error")))))</f>
        <v/>
      </c>
      <c r="AO333" s="240" t="str">
        <f t="shared" si="77"/>
        <v/>
      </c>
      <c r="AP333" s="240" t="str">
        <f t="shared" si="78"/>
        <v/>
      </c>
      <c r="AQ333" s="240" t="str">
        <f>IF(C333="","",IF(AND(フラグ管理用!B333=1,フラグ管理用!I333&gt;0),"",IF(AND(フラグ管理用!B333=2,フラグ管理用!I333&gt;14),"","error")))</f>
        <v/>
      </c>
      <c r="AR333" s="240" t="str">
        <f>IF(C333="","",IF(PRODUCT(フラグ管理用!H333:J333)=0,"error",""))</f>
        <v/>
      </c>
      <c r="AS333" s="240" t="str">
        <f t="shared" si="79"/>
        <v/>
      </c>
      <c r="AT333" s="240" t="str">
        <f>IF(C333="","",IF(AND(フラグ管理用!G333=1,フラグ管理用!K333=1),"",IF(AND(フラグ管理用!G333=2,フラグ管理用!K333&gt;1),"","error")))</f>
        <v/>
      </c>
      <c r="AU333" s="240" t="str">
        <f>IF(C333="","",IF(AND(フラグ管理用!K333=10,ISBLANK(L333)=FALSE),"",IF(AND(フラグ管理用!K333&lt;10,ISBLANK(L333)=TRUE),"","error")))</f>
        <v/>
      </c>
      <c r="AV333" s="211" t="str">
        <f t="shared" si="80"/>
        <v/>
      </c>
      <c r="AW333" s="211" t="str">
        <f t="shared" si="81"/>
        <v/>
      </c>
      <c r="AX333" s="211" t="str">
        <f>IF(C333="","",IF(AND(フラグ管理用!D333=2,フラグ管理用!G333=1),IF(Q333&lt;&gt;0,"error",""),""))</f>
        <v/>
      </c>
      <c r="AY333" s="211" t="str">
        <f>IF(C333="","",IF(フラグ管理用!G333=2,IF(OR(O333&lt;&gt;0,P333&lt;&gt;0,R333&lt;&gt;0),"error",""),""))</f>
        <v/>
      </c>
      <c r="AZ333" s="211" t="str">
        <f t="shared" si="82"/>
        <v/>
      </c>
      <c r="BA333" s="211" t="str">
        <f t="shared" si="83"/>
        <v/>
      </c>
      <c r="BB333" s="211" t="str">
        <f t="shared" si="84"/>
        <v/>
      </c>
      <c r="BC333" s="211" t="str">
        <f>IF(C333="","",IF(フラグ管理用!Y333=2,IF(AND(フラグ管理用!C333=2,フラグ管理用!V333=1),"","error"),""))</f>
        <v/>
      </c>
      <c r="BD333" s="211" t="str">
        <f t="shared" si="85"/>
        <v/>
      </c>
      <c r="BE333" s="211" t="str">
        <f>IF(C333="","",IF(フラグ管理用!Z333=30,"error",IF(AND(フラグ管理用!AI333="事業始期_通常",フラグ管理用!Z333&lt;18),"error",IF(AND(フラグ管理用!AI333="事業始期_補助",フラグ管理用!Z333&lt;15),"error",""))))</f>
        <v/>
      </c>
      <c r="BF333" s="211" t="str">
        <f t="shared" si="86"/>
        <v/>
      </c>
      <c r="BG333" s="211" t="str">
        <f>IF(C333="","",IF(AND(フラグ管理用!AJ333="事業終期_通常",OR(フラグ管理用!AA333&lt;18,フラグ管理用!AA333&gt;29)),"error",IF(AND(フラグ管理用!AJ333="事業終期_R3基金・R4",フラグ管理用!AA333&lt;18),"error","")))</f>
        <v/>
      </c>
      <c r="BH333" s="211" t="str">
        <f>IF(C333="","",IF(VLOOKUP(Z333,―!$X$2:$Y$31,2,FALSE)&lt;=VLOOKUP(AA333,―!$X$2:$Y$31,2,FALSE),"","error"))</f>
        <v/>
      </c>
      <c r="BI333" s="211" t="str">
        <f t="shared" si="87"/>
        <v/>
      </c>
      <c r="BJ333" s="211" t="str">
        <f t="shared" si="90"/>
        <v/>
      </c>
      <c r="BK333" s="211" t="str">
        <f t="shared" si="88"/>
        <v/>
      </c>
      <c r="BL333" s="211" t="str">
        <f>IF(C333="","",IF(AND(フラグ管理用!AK333="予算区分_地単_通常",フラグ管理用!AF333&gt;4),"error",IF(AND(フラグ管理用!AK333="予算区分_地単_協力金等",フラグ管理用!AF333&gt;9),"error",IF(AND(フラグ管理用!AK333="予算区分_補助",フラグ管理用!AF333&lt;9),"error",""))))</f>
        <v/>
      </c>
      <c r="BM333" s="241" t="str">
        <f>フラグ管理用!AO333</f>
        <v/>
      </c>
    </row>
    <row r="334" spans="1:65" x14ac:dyDescent="0.15">
      <c r="A334" s="84">
        <v>313</v>
      </c>
      <c r="B334" s="285"/>
      <c r="C334" s="61"/>
      <c r="D334" s="61"/>
      <c r="E334" s="62"/>
      <c r="F334" s="146" t="str">
        <f>IF(C334="補",VLOOKUP(E334,'事業名一覧 '!$A$3:$C$55,3,FALSE),"")</f>
        <v/>
      </c>
      <c r="G334" s="63"/>
      <c r="H334" s="154"/>
      <c r="I334" s="63"/>
      <c r="J334" s="63"/>
      <c r="K334" s="63"/>
      <c r="L334" s="62"/>
      <c r="M334" s="99" t="str">
        <f t="shared" si="73"/>
        <v/>
      </c>
      <c r="N334" s="99" t="str">
        <f t="shared" si="89"/>
        <v/>
      </c>
      <c r="O334" s="65"/>
      <c r="P334" s="65"/>
      <c r="Q334" s="65"/>
      <c r="R334" s="65"/>
      <c r="S334" s="65"/>
      <c r="T334" s="65"/>
      <c r="U334" s="62"/>
      <c r="V334" s="63"/>
      <c r="W334" s="63"/>
      <c r="X334" s="63"/>
      <c r="Y334" s="61"/>
      <c r="Z334" s="61"/>
      <c r="AA334" s="61"/>
      <c r="AB334" s="230"/>
      <c r="AC334" s="230"/>
      <c r="AD334" s="62"/>
      <c r="AE334" s="62"/>
      <c r="AF334" s="301"/>
      <c r="AG334" s="165"/>
      <c r="AH334" s="274"/>
      <c r="AI334" s="226"/>
      <c r="AJ334" s="293" t="str">
        <f t="shared" si="74"/>
        <v/>
      </c>
      <c r="AK334" s="297" t="str">
        <f>IF(C334="","",IF(AND(フラグ管理用!B334=2,O334&gt;0),"error",IF(AND(フラグ管理用!B334=1,SUM(P334:R334)&gt;0),"error","")))</f>
        <v/>
      </c>
      <c r="AL334" s="289" t="str">
        <f t="shared" si="75"/>
        <v/>
      </c>
      <c r="AM334" s="235" t="str">
        <f t="shared" si="76"/>
        <v/>
      </c>
      <c r="AN334" s="211" t="str">
        <f>IF(C334="","",IF(フラグ管理用!AP334=1,"",IF(AND(フラグ管理用!C334=1,フラグ管理用!G334=1),"",IF(AND(フラグ管理用!C334=2,フラグ管理用!D334=1,フラグ管理用!G334=1),"",IF(AND(フラグ管理用!C334=2,フラグ管理用!D334=2),"","error")))))</f>
        <v/>
      </c>
      <c r="AO334" s="240" t="str">
        <f t="shared" si="77"/>
        <v/>
      </c>
      <c r="AP334" s="240" t="str">
        <f t="shared" si="78"/>
        <v/>
      </c>
      <c r="AQ334" s="240" t="str">
        <f>IF(C334="","",IF(AND(フラグ管理用!B334=1,フラグ管理用!I334&gt;0),"",IF(AND(フラグ管理用!B334=2,フラグ管理用!I334&gt;14),"","error")))</f>
        <v/>
      </c>
      <c r="AR334" s="240" t="str">
        <f>IF(C334="","",IF(PRODUCT(フラグ管理用!H334:J334)=0,"error",""))</f>
        <v/>
      </c>
      <c r="AS334" s="240" t="str">
        <f t="shared" si="79"/>
        <v/>
      </c>
      <c r="AT334" s="240" t="str">
        <f>IF(C334="","",IF(AND(フラグ管理用!G334=1,フラグ管理用!K334=1),"",IF(AND(フラグ管理用!G334=2,フラグ管理用!K334&gt;1),"","error")))</f>
        <v/>
      </c>
      <c r="AU334" s="240" t="str">
        <f>IF(C334="","",IF(AND(フラグ管理用!K334=10,ISBLANK(L334)=FALSE),"",IF(AND(フラグ管理用!K334&lt;10,ISBLANK(L334)=TRUE),"","error")))</f>
        <v/>
      </c>
      <c r="AV334" s="211" t="str">
        <f t="shared" si="80"/>
        <v/>
      </c>
      <c r="AW334" s="211" t="str">
        <f t="shared" si="81"/>
        <v/>
      </c>
      <c r="AX334" s="211" t="str">
        <f>IF(C334="","",IF(AND(フラグ管理用!D334=2,フラグ管理用!G334=1),IF(Q334&lt;&gt;0,"error",""),""))</f>
        <v/>
      </c>
      <c r="AY334" s="211" t="str">
        <f>IF(C334="","",IF(フラグ管理用!G334=2,IF(OR(O334&lt;&gt;0,P334&lt;&gt;0,R334&lt;&gt;0),"error",""),""))</f>
        <v/>
      </c>
      <c r="AZ334" s="211" t="str">
        <f t="shared" si="82"/>
        <v/>
      </c>
      <c r="BA334" s="211" t="str">
        <f t="shared" si="83"/>
        <v/>
      </c>
      <c r="BB334" s="211" t="str">
        <f t="shared" si="84"/>
        <v/>
      </c>
      <c r="BC334" s="211" t="str">
        <f>IF(C334="","",IF(フラグ管理用!Y334=2,IF(AND(フラグ管理用!C334=2,フラグ管理用!V334=1),"","error"),""))</f>
        <v/>
      </c>
      <c r="BD334" s="211" t="str">
        <f t="shared" si="85"/>
        <v/>
      </c>
      <c r="BE334" s="211" t="str">
        <f>IF(C334="","",IF(フラグ管理用!Z334=30,"error",IF(AND(フラグ管理用!AI334="事業始期_通常",フラグ管理用!Z334&lt;18),"error",IF(AND(フラグ管理用!AI334="事業始期_補助",フラグ管理用!Z334&lt;15),"error",""))))</f>
        <v/>
      </c>
      <c r="BF334" s="211" t="str">
        <f t="shared" si="86"/>
        <v/>
      </c>
      <c r="BG334" s="211" t="str">
        <f>IF(C334="","",IF(AND(フラグ管理用!AJ334="事業終期_通常",OR(フラグ管理用!AA334&lt;18,フラグ管理用!AA334&gt;29)),"error",IF(AND(フラグ管理用!AJ334="事業終期_R3基金・R4",フラグ管理用!AA334&lt;18),"error","")))</f>
        <v/>
      </c>
      <c r="BH334" s="211" t="str">
        <f>IF(C334="","",IF(VLOOKUP(Z334,―!$X$2:$Y$31,2,FALSE)&lt;=VLOOKUP(AA334,―!$X$2:$Y$31,2,FALSE),"","error"))</f>
        <v/>
      </c>
      <c r="BI334" s="211" t="str">
        <f t="shared" si="87"/>
        <v/>
      </c>
      <c r="BJ334" s="211" t="str">
        <f t="shared" si="90"/>
        <v/>
      </c>
      <c r="BK334" s="211" t="str">
        <f t="shared" si="88"/>
        <v/>
      </c>
      <c r="BL334" s="211" t="str">
        <f>IF(C334="","",IF(AND(フラグ管理用!AK334="予算区分_地単_通常",フラグ管理用!AF334&gt;4),"error",IF(AND(フラグ管理用!AK334="予算区分_地単_協力金等",フラグ管理用!AF334&gt;9),"error",IF(AND(フラグ管理用!AK334="予算区分_補助",フラグ管理用!AF334&lt;9),"error",""))))</f>
        <v/>
      </c>
      <c r="BM334" s="241" t="str">
        <f>フラグ管理用!AO334</f>
        <v/>
      </c>
    </row>
    <row r="335" spans="1:65" x14ac:dyDescent="0.15">
      <c r="A335" s="84">
        <v>314</v>
      </c>
      <c r="B335" s="285"/>
      <c r="C335" s="61"/>
      <c r="D335" s="61"/>
      <c r="E335" s="62"/>
      <c r="F335" s="146" t="str">
        <f>IF(C335="補",VLOOKUP(E335,'事業名一覧 '!$A$3:$C$55,3,FALSE),"")</f>
        <v/>
      </c>
      <c r="G335" s="63"/>
      <c r="H335" s="154"/>
      <c r="I335" s="63"/>
      <c r="J335" s="63"/>
      <c r="K335" s="63"/>
      <c r="L335" s="62"/>
      <c r="M335" s="99" t="str">
        <f t="shared" si="73"/>
        <v/>
      </c>
      <c r="N335" s="99" t="str">
        <f t="shared" si="89"/>
        <v/>
      </c>
      <c r="O335" s="65"/>
      <c r="P335" s="65"/>
      <c r="Q335" s="65"/>
      <c r="R335" s="65"/>
      <c r="S335" s="65"/>
      <c r="T335" s="65"/>
      <c r="U335" s="62"/>
      <c r="V335" s="63"/>
      <c r="W335" s="63"/>
      <c r="X335" s="63"/>
      <c r="Y335" s="61"/>
      <c r="Z335" s="61"/>
      <c r="AA335" s="61"/>
      <c r="AB335" s="230"/>
      <c r="AC335" s="230"/>
      <c r="AD335" s="62"/>
      <c r="AE335" s="62"/>
      <c r="AF335" s="301"/>
      <c r="AG335" s="165"/>
      <c r="AH335" s="274"/>
      <c r="AI335" s="226"/>
      <c r="AJ335" s="293" t="str">
        <f t="shared" si="74"/>
        <v/>
      </c>
      <c r="AK335" s="297" t="str">
        <f>IF(C335="","",IF(AND(フラグ管理用!B335=2,O335&gt;0),"error",IF(AND(フラグ管理用!B335=1,SUM(P335:R335)&gt;0),"error","")))</f>
        <v/>
      </c>
      <c r="AL335" s="289" t="str">
        <f t="shared" si="75"/>
        <v/>
      </c>
      <c r="AM335" s="235" t="str">
        <f t="shared" si="76"/>
        <v/>
      </c>
      <c r="AN335" s="211" t="str">
        <f>IF(C335="","",IF(フラグ管理用!AP335=1,"",IF(AND(フラグ管理用!C335=1,フラグ管理用!G335=1),"",IF(AND(フラグ管理用!C335=2,フラグ管理用!D335=1,フラグ管理用!G335=1),"",IF(AND(フラグ管理用!C335=2,フラグ管理用!D335=2),"","error")))))</f>
        <v/>
      </c>
      <c r="AO335" s="240" t="str">
        <f t="shared" si="77"/>
        <v/>
      </c>
      <c r="AP335" s="240" t="str">
        <f t="shared" si="78"/>
        <v/>
      </c>
      <c r="AQ335" s="240" t="str">
        <f>IF(C335="","",IF(AND(フラグ管理用!B335=1,フラグ管理用!I335&gt;0),"",IF(AND(フラグ管理用!B335=2,フラグ管理用!I335&gt;14),"","error")))</f>
        <v/>
      </c>
      <c r="AR335" s="240" t="str">
        <f>IF(C335="","",IF(PRODUCT(フラグ管理用!H335:J335)=0,"error",""))</f>
        <v/>
      </c>
      <c r="AS335" s="240" t="str">
        <f t="shared" si="79"/>
        <v/>
      </c>
      <c r="AT335" s="240" t="str">
        <f>IF(C335="","",IF(AND(フラグ管理用!G335=1,フラグ管理用!K335=1),"",IF(AND(フラグ管理用!G335=2,フラグ管理用!K335&gt;1),"","error")))</f>
        <v/>
      </c>
      <c r="AU335" s="240" t="str">
        <f>IF(C335="","",IF(AND(フラグ管理用!K335=10,ISBLANK(L335)=FALSE),"",IF(AND(フラグ管理用!K335&lt;10,ISBLANK(L335)=TRUE),"","error")))</f>
        <v/>
      </c>
      <c r="AV335" s="211" t="str">
        <f t="shared" si="80"/>
        <v/>
      </c>
      <c r="AW335" s="211" t="str">
        <f t="shared" si="81"/>
        <v/>
      </c>
      <c r="AX335" s="211" t="str">
        <f>IF(C335="","",IF(AND(フラグ管理用!D335=2,フラグ管理用!G335=1),IF(Q335&lt;&gt;0,"error",""),""))</f>
        <v/>
      </c>
      <c r="AY335" s="211" t="str">
        <f>IF(C335="","",IF(フラグ管理用!G335=2,IF(OR(O335&lt;&gt;0,P335&lt;&gt;0,R335&lt;&gt;0),"error",""),""))</f>
        <v/>
      </c>
      <c r="AZ335" s="211" t="str">
        <f t="shared" si="82"/>
        <v/>
      </c>
      <c r="BA335" s="211" t="str">
        <f t="shared" si="83"/>
        <v/>
      </c>
      <c r="BB335" s="211" t="str">
        <f t="shared" si="84"/>
        <v/>
      </c>
      <c r="BC335" s="211" t="str">
        <f>IF(C335="","",IF(フラグ管理用!Y335=2,IF(AND(フラグ管理用!C335=2,フラグ管理用!V335=1),"","error"),""))</f>
        <v/>
      </c>
      <c r="BD335" s="211" t="str">
        <f t="shared" si="85"/>
        <v/>
      </c>
      <c r="BE335" s="211" t="str">
        <f>IF(C335="","",IF(フラグ管理用!Z335=30,"error",IF(AND(フラグ管理用!AI335="事業始期_通常",フラグ管理用!Z335&lt;18),"error",IF(AND(フラグ管理用!AI335="事業始期_補助",フラグ管理用!Z335&lt;15),"error",""))))</f>
        <v/>
      </c>
      <c r="BF335" s="211" t="str">
        <f t="shared" si="86"/>
        <v/>
      </c>
      <c r="BG335" s="211" t="str">
        <f>IF(C335="","",IF(AND(フラグ管理用!AJ335="事業終期_通常",OR(フラグ管理用!AA335&lt;18,フラグ管理用!AA335&gt;29)),"error",IF(AND(フラグ管理用!AJ335="事業終期_R3基金・R4",フラグ管理用!AA335&lt;18),"error","")))</f>
        <v/>
      </c>
      <c r="BH335" s="211" t="str">
        <f>IF(C335="","",IF(VLOOKUP(Z335,―!$X$2:$Y$31,2,FALSE)&lt;=VLOOKUP(AA335,―!$X$2:$Y$31,2,FALSE),"","error"))</f>
        <v/>
      </c>
      <c r="BI335" s="211" t="str">
        <f t="shared" si="87"/>
        <v/>
      </c>
      <c r="BJ335" s="211" t="str">
        <f t="shared" si="90"/>
        <v/>
      </c>
      <c r="BK335" s="211" t="str">
        <f t="shared" si="88"/>
        <v/>
      </c>
      <c r="BL335" s="211" t="str">
        <f>IF(C335="","",IF(AND(フラグ管理用!AK335="予算区分_地単_通常",フラグ管理用!AF335&gt;4),"error",IF(AND(フラグ管理用!AK335="予算区分_地単_協力金等",フラグ管理用!AF335&gt;9),"error",IF(AND(フラグ管理用!AK335="予算区分_補助",フラグ管理用!AF335&lt;9),"error",""))))</f>
        <v/>
      </c>
      <c r="BM335" s="241" t="str">
        <f>フラグ管理用!AO335</f>
        <v/>
      </c>
    </row>
    <row r="336" spans="1:65" x14ac:dyDescent="0.15">
      <c r="A336" s="84">
        <v>315</v>
      </c>
      <c r="B336" s="285"/>
      <c r="C336" s="61"/>
      <c r="D336" s="61"/>
      <c r="E336" s="62"/>
      <c r="F336" s="146" t="str">
        <f>IF(C336="補",VLOOKUP(E336,'事業名一覧 '!$A$3:$C$55,3,FALSE),"")</f>
        <v/>
      </c>
      <c r="G336" s="63"/>
      <c r="H336" s="154"/>
      <c r="I336" s="63"/>
      <c r="J336" s="63"/>
      <c r="K336" s="63"/>
      <c r="L336" s="62"/>
      <c r="M336" s="99" t="str">
        <f t="shared" si="73"/>
        <v/>
      </c>
      <c r="N336" s="99" t="str">
        <f t="shared" si="89"/>
        <v/>
      </c>
      <c r="O336" s="65"/>
      <c r="P336" s="65"/>
      <c r="Q336" s="65"/>
      <c r="R336" s="65"/>
      <c r="S336" s="65"/>
      <c r="T336" s="65"/>
      <c r="U336" s="62"/>
      <c r="V336" s="63"/>
      <c r="W336" s="63"/>
      <c r="X336" s="63"/>
      <c r="Y336" s="61"/>
      <c r="Z336" s="61"/>
      <c r="AA336" s="61"/>
      <c r="AB336" s="230"/>
      <c r="AC336" s="230"/>
      <c r="AD336" s="62"/>
      <c r="AE336" s="62"/>
      <c r="AF336" s="301"/>
      <c r="AG336" s="165"/>
      <c r="AH336" s="274"/>
      <c r="AI336" s="226"/>
      <c r="AJ336" s="293" t="str">
        <f t="shared" si="74"/>
        <v/>
      </c>
      <c r="AK336" s="297" t="str">
        <f>IF(C336="","",IF(AND(フラグ管理用!B336=2,O336&gt;0),"error",IF(AND(フラグ管理用!B336=1,SUM(P336:R336)&gt;0),"error","")))</f>
        <v/>
      </c>
      <c r="AL336" s="289" t="str">
        <f t="shared" si="75"/>
        <v/>
      </c>
      <c r="AM336" s="235" t="str">
        <f t="shared" si="76"/>
        <v/>
      </c>
      <c r="AN336" s="211" t="str">
        <f>IF(C336="","",IF(フラグ管理用!AP336=1,"",IF(AND(フラグ管理用!C336=1,フラグ管理用!G336=1),"",IF(AND(フラグ管理用!C336=2,フラグ管理用!D336=1,フラグ管理用!G336=1),"",IF(AND(フラグ管理用!C336=2,フラグ管理用!D336=2),"","error")))))</f>
        <v/>
      </c>
      <c r="AO336" s="240" t="str">
        <f t="shared" si="77"/>
        <v/>
      </c>
      <c r="AP336" s="240" t="str">
        <f t="shared" si="78"/>
        <v/>
      </c>
      <c r="AQ336" s="240" t="str">
        <f>IF(C336="","",IF(AND(フラグ管理用!B336=1,フラグ管理用!I336&gt;0),"",IF(AND(フラグ管理用!B336=2,フラグ管理用!I336&gt;14),"","error")))</f>
        <v/>
      </c>
      <c r="AR336" s="240" t="str">
        <f>IF(C336="","",IF(PRODUCT(フラグ管理用!H336:J336)=0,"error",""))</f>
        <v/>
      </c>
      <c r="AS336" s="240" t="str">
        <f t="shared" si="79"/>
        <v/>
      </c>
      <c r="AT336" s="240" t="str">
        <f>IF(C336="","",IF(AND(フラグ管理用!G336=1,フラグ管理用!K336=1),"",IF(AND(フラグ管理用!G336=2,フラグ管理用!K336&gt;1),"","error")))</f>
        <v/>
      </c>
      <c r="AU336" s="240" t="str">
        <f>IF(C336="","",IF(AND(フラグ管理用!K336=10,ISBLANK(L336)=FALSE),"",IF(AND(フラグ管理用!K336&lt;10,ISBLANK(L336)=TRUE),"","error")))</f>
        <v/>
      </c>
      <c r="AV336" s="211" t="str">
        <f t="shared" si="80"/>
        <v/>
      </c>
      <c r="AW336" s="211" t="str">
        <f t="shared" si="81"/>
        <v/>
      </c>
      <c r="AX336" s="211" t="str">
        <f>IF(C336="","",IF(AND(フラグ管理用!D336=2,フラグ管理用!G336=1),IF(Q336&lt;&gt;0,"error",""),""))</f>
        <v/>
      </c>
      <c r="AY336" s="211" t="str">
        <f>IF(C336="","",IF(フラグ管理用!G336=2,IF(OR(O336&lt;&gt;0,P336&lt;&gt;0,R336&lt;&gt;0),"error",""),""))</f>
        <v/>
      </c>
      <c r="AZ336" s="211" t="str">
        <f t="shared" si="82"/>
        <v/>
      </c>
      <c r="BA336" s="211" t="str">
        <f t="shared" si="83"/>
        <v/>
      </c>
      <c r="BB336" s="211" t="str">
        <f t="shared" si="84"/>
        <v/>
      </c>
      <c r="BC336" s="211" t="str">
        <f>IF(C336="","",IF(フラグ管理用!Y336=2,IF(AND(フラグ管理用!C336=2,フラグ管理用!V336=1),"","error"),""))</f>
        <v/>
      </c>
      <c r="BD336" s="211" t="str">
        <f t="shared" si="85"/>
        <v/>
      </c>
      <c r="BE336" s="211" t="str">
        <f>IF(C336="","",IF(フラグ管理用!Z336=30,"error",IF(AND(フラグ管理用!AI336="事業始期_通常",フラグ管理用!Z336&lt;18),"error",IF(AND(フラグ管理用!AI336="事業始期_補助",フラグ管理用!Z336&lt;15),"error",""))))</f>
        <v/>
      </c>
      <c r="BF336" s="211" t="str">
        <f t="shared" si="86"/>
        <v/>
      </c>
      <c r="BG336" s="211" t="str">
        <f>IF(C336="","",IF(AND(フラグ管理用!AJ336="事業終期_通常",OR(フラグ管理用!AA336&lt;18,フラグ管理用!AA336&gt;29)),"error",IF(AND(フラグ管理用!AJ336="事業終期_R3基金・R4",フラグ管理用!AA336&lt;18),"error","")))</f>
        <v/>
      </c>
      <c r="BH336" s="211" t="str">
        <f>IF(C336="","",IF(VLOOKUP(Z336,―!$X$2:$Y$31,2,FALSE)&lt;=VLOOKUP(AA336,―!$X$2:$Y$31,2,FALSE),"","error"))</f>
        <v/>
      </c>
      <c r="BI336" s="211" t="str">
        <f t="shared" si="87"/>
        <v/>
      </c>
      <c r="BJ336" s="211" t="str">
        <f t="shared" si="90"/>
        <v/>
      </c>
      <c r="BK336" s="211" t="str">
        <f t="shared" si="88"/>
        <v/>
      </c>
      <c r="BL336" s="211" t="str">
        <f>IF(C336="","",IF(AND(フラグ管理用!AK336="予算区分_地単_通常",フラグ管理用!AF336&gt;4),"error",IF(AND(フラグ管理用!AK336="予算区分_地単_協力金等",フラグ管理用!AF336&gt;9),"error",IF(AND(フラグ管理用!AK336="予算区分_補助",フラグ管理用!AF336&lt;9),"error",""))))</f>
        <v/>
      </c>
      <c r="BM336" s="241" t="str">
        <f>フラグ管理用!AO336</f>
        <v/>
      </c>
    </row>
    <row r="337" spans="1:65" x14ac:dyDescent="0.15">
      <c r="A337" s="84">
        <v>316</v>
      </c>
      <c r="B337" s="285"/>
      <c r="C337" s="61"/>
      <c r="D337" s="61"/>
      <c r="E337" s="62"/>
      <c r="F337" s="146" t="str">
        <f>IF(C337="補",VLOOKUP(E337,'事業名一覧 '!$A$3:$C$55,3,FALSE),"")</f>
        <v/>
      </c>
      <c r="G337" s="63"/>
      <c r="H337" s="154"/>
      <c r="I337" s="63"/>
      <c r="J337" s="63"/>
      <c r="K337" s="63"/>
      <c r="L337" s="62"/>
      <c r="M337" s="99" t="str">
        <f t="shared" si="73"/>
        <v/>
      </c>
      <c r="N337" s="99" t="str">
        <f t="shared" si="89"/>
        <v/>
      </c>
      <c r="O337" s="65"/>
      <c r="P337" s="65"/>
      <c r="Q337" s="65"/>
      <c r="R337" s="65"/>
      <c r="S337" s="65"/>
      <c r="T337" s="65"/>
      <c r="U337" s="62"/>
      <c r="V337" s="63"/>
      <c r="W337" s="63"/>
      <c r="X337" s="63"/>
      <c r="Y337" s="61"/>
      <c r="Z337" s="61"/>
      <c r="AA337" s="61"/>
      <c r="AB337" s="230"/>
      <c r="AC337" s="230"/>
      <c r="AD337" s="62"/>
      <c r="AE337" s="62"/>
      <c r="AF337" s="301"/>
      <c r="AG337" s="165"/>
      <c r="AH337" s="274"/>
      <c r="AI337" s="226"/>
      <c r="AJ337" s="293" t="str">
        <f t="shared" si="74"/>
        <v/>
      </c>
      <c r="AK337" s="297" t="str">
        <f>IF(C337="","",IF(AND(フラグ管理用!B337=2,O337&gt;0),"error",IF(AND(フラグ管理用!B337=1,SUM(P337:R337)&gt;0),"error","")))</f>
        <v/>
      </c>
      <c r="AL337" s="289" t="str">
        <f t="shared" si="75"/>
        <v/>
      </c>
      <c r="AM337" s="235" t="str">
        <f t="shared" si="76"/>
        <v/>
      </c>
      <c r="AN337" s="211" t="str">
        <f>IF(C337="","",IF(フラグ管理用!AP337=1,"",IF(AND(フラグ管理用!C337=1,フラグ管理用!G337=1),"",IF(AND(フラグ管理用!C337=2,フラグ管理用!D337=1,フラグ管理用!G337=1),"",IF(AND(フラグ管理用!C337=2,フラグ管理用!D337=2),"","error")))))</f>
        <v/>
      </c>
      <c r="AO337" s="240" t="str">
        <f t="shared" si="77"/>
        <v/>
      </c>
      <c r="AP337" s="240" t="str">
        <f t="shared" si="78"/>
        <v/>
      </c>
      <c r="AQ337" s="240" t="str">
        <f>IF(C337="","",IF(AND(フラグ管理用!B337=1,フラグ管理用!I337&gt;0),"",IF(AND(フラグ管理用!B337=2,フラグ管理用!I337&gt;14),"","error")))</f>
        <v/>
      </c>
      <c r="AR337" s="240" t="str">
        <f>IF(C337="","",IF(PRODUCT(フラグ管理用!H337:J337)=0,"error",""))</f>
        <v/>
      </c>
      <c r="AS337" s="240" t="str">
        <f t="shared" si="79"/>
        <v/>
      </c>
      <c r="AT337" s="240" t="str">
        <f>IF(C337="","",IF(AND(フラグ管理用!G337=1,フラグ管理用!K337=1),"",IF(AND(フラグ管理用!G337=2,フラグ管理用!K337&gt;1),"","error")))</f>
        <v/>
      </c>
      <c r="AU337" s="240" t="str">
        <f>IF(C337="","",IF(AND(フラグ管理用!K337=10,ISBLANK(L337)=FALSE),"",IF(AND(フラグ管理用!K337&lt;10,ISBLANK(L337)=TRUE),"","error")))</f>
        <v/>
      </c>
      <c r="AV337" s="211" t="str">
        <f t="shared" si="80"/>
        <v/>
      </c>
      <c r="AW337" s="211" t="str">
        <f t="shared" si="81"/>
        <v/>
      </c>
      <c r="AX337" s="211" t="str">
        <f>IF(C337="","",IF(AND(フラグ管理用!D337=2,フラグ管理用!G337=1),IF(Q337&lt;&gt;0,"error",""),""))</f>
        <v/>
      </c>
      <c r="AY337" s="211" t="str">
        <f>IF(C337="","",IF(フラグ管理用!G337=2,IF(OR(O337&lt;&gt;0,P337&lt;&gt;0,R337&lt;&gt;0),"error",""),""))</f>
        <v/>
      </c>
      <c r="AZ337" s="211" t="str">
        <f t="shared" si="82"/>
        <v/>
      </c>
      <c r="BA337" s="211" t="str">
        <f t="shared" si="83"/>
        <v/>
      </c>
      <c r="BB337" s="211" t="str">
        <f t="shared" si="84"/>
        <v/>
      </c>
      <c r="BC337" s="211" t="str">
        <f>IF(C337="","",IF(フラグ管理用!Y337=2,IF(AND(フラグ管理用!C337=2,フラグ管理用!V337=1),"","error"),""))</f>
        <v/>
      </c>
      <c r="BD337" s="211" t="str">
        <f t="shared" si="85"/>
        <v/>
      </c>
      <c r="BE337" s="211" t="str">
        <f>IF(C337="","",IF(フラグ管理用!Z337=30,"error",IF(AND(フラグ管理用!AI337="事業始期_通常",フラグ管理用!Z337&lt;18),"error",IF(AND(フラグ管理用!AI337="事業始期_補助",フラグ管理用!Z337&lt;15),"error",""))))</f>
        <v/>
      </c>
      <c r="BF337" s="211" t="str">
        <f t="shared" si="86"/>
        <v/>
      </c>
      <c r="BG337" s="211" t="str">
        <f>IF(C337="","",IF(AND(フラグ管理用!AJ337="事業終期_通常",OR(フラグ管理用!AA337&lt;18,フラグ管理用!AA337&gt;29)),"error",IF(AND(フラグ管理用!AJ337="事業終期_R3基金・R4",フラグ管理用!AA337&lt;18),"error","")))</f>
        <v/>
      </c>
      <c r="BH337" s="211" t="str">
        <f>IF(C337="","",IF(VLOOKUP(Z337,―!$X$2:$Y$31,2,FALSE)&lt;=VLOOKUP(AA337,―!$X$2:$Y$31,2,FALSE),"","error"))</f>
        <v/>
      </c>
      <c r="BI337" s="211" t="str">
        <f t="shared" si="87"/>
        <v/>
      </c>
      <c r="BJ337" s="211" t="str">
        <f t="shared" si="90"/>
        <v/>
      </c>
      <c r="BK337" s="211" t="str">
        <f t="shared" si="88"/>
        <v/>
      </c>
      <c r="BL337" s="211" t="str">
        <f>IF(C337="","",IF(AND(フラグ管理用!AK337="予算区分_地単_通常",フラグ管理用!AF337&gt;4),"error",IF(AND(フラグ管理用!AK337="予算区分_地単_協力金等",フラグ管理用!AF337&gt;9),"error",IF(AND(フラグ管理用!AK337="予算区分_補助",フラグ管理用!AF337&lt;9),"error",""))))</f>
        <v/>
      </c>
      <c r="BM337" s="241" t="str">
        <f>フラグ管理用!AO337</f>
        <v/>
      </c>
    </row>
    <row r="338" spans="1:65" x14ac:dyDescent="0.15">
      <c r="A338" s="84">
        <v>317</v>
      </c>
      <c r="B338" s="285"/>
      <c r="C338" s="61"/>
      <c r="D338" s="61"/>
      <c r="E338" s="62"/>
      <c r="F338" s="146" t="str">
        <f>IF(C338="補",VLOOKUP(E338,'事業名一覧 '!$A$3:$C$55,3,FALSE),"")</f>
        <v/>
      </c>
      <c r="G338" s="63"/>
      <c r="H338" s="154"/>
      <c r="I338" s="63"/>
      <c r="J338" s="63"/>
      <c r="K338" s="63"/>
      <c r="L338" s="62"/>
      <c r="M338" s="99" t="str">
        <f t="shared" si="73"/>
        <v/>
      </c>
      <c r="N338" s="99" t="str">
        <f t="shared" si="89"/>
        <v/>
      </c>
      <c r="O338" s="65"/>
      <c r="P338" s="65"/>
      <c r="Q338" s="65"/>
      <c r="R338" s="65"/>
      <c r="S338" s="65"/>
      <c r="T338" s="65"/>
      <c r="U338" s="62"/>
      <c r="V338" s="63"/>
      <c r="W338" s="63"/>
      <c r="X338" s="63"/>
      <c r="Y338" s="61"/>
      <c r="Z338" s="61"/>
      <c r="AA338" s="61"/>
      <c r="AB338" s="230"/>
      <c r="AC338" s="230"/>
      <c r="AD338" s="62"/>
      <c r="AE338" s="62"/>
      <c r="AF338" s="301"/>
      <c r="AG338" s="165"/>
      <c r="AH338" s="274"/>
      <c r="AI338" s="226"/>
      <c r="AJ338" s="293" t="str">
        <f t="shared" si="74"/>
        <v/>
      </c>
      <c r="AK338" s="297" t="str">
        <f>IF(C338="","",IF(AND(フラグ管理用!B338=2,O338&gt;0),"error",IF(AND(フラグ管理用!B338=1,SUM(P338:R338)&gt;0),"error","")))</f>
        <v/>
      </c>
      <c r="AL338" s="289" t="str">
        <f t="shared" si="75"/>
        <v/>
      </c>
      <c r="AM338" s="235" t="str">
        <f t="shared" si="76"/>
        <v/>
      </c>
      <c r="AN338" s="211" t="str">
        <f>IF(C338="","",IF(フラグ管理用!AP338=1,"",IF(AND(フラグ管理用!C338=1,フラグ管理用!G338=1),"",IF(AND(フラグ管理用!C338=2,フラグ管理用!D338=1,フラグ管理用!G338=1),"",IF(AND(フラグ管理用!C338=2,フラグ管理用!D338=2),"","error")))))</f>
        <v/>
      </c>
      <c r="AO338" s="240" t="str">
        <f t="shared" si="77"/>
        <v/>
      </c>
      <c r="AP338" s="240" t="str">
        <f t="shared" si="78"/>
        <v/>
      </c>
      <c r="AQ338" s="240" t="str">
        <f>IF(C338="","",IF(AND(フラグ管理用!B338=1,フラグ管理用!I338&gt;0),"",IF(AND(フラグ管理用!B338=2,フラグ管理用!I338&gt;14),"","error")))</f>
        <v/>
      </c>
      <c r="AR338" s="240" t="str">
        <f>IF(C338="","",IF(PRODUCT(フラグ管理用!H338:J338)=0,"error",""))</f>
        <v/>
      </c>
      <c r="AS338" s="240" t="str">
        <f t="shared" si="79"/>
        <v/>
      </c>
      <c r="AT338" s="240" t="str">
        <f>IF(C338="","",IF(AND(フラグ管理用!G338=1,フラグ管理用!K338=1),"",IF(AND(フラグ管理用!G338=2,フラグ管理用!K338&gt;1),"","error")))</f>
        <v/>
      </c>
      <c r="AU338" s="240" t="str">
        <f>IF(C338="","",IF(AND(フラグ管理用!K338=10,ISBLANK(L338)=FALSE),"",IF(AND(フラグ管理用!K338&lt;10,ISBLANK(L338)=TRUE),"","error")))</f>
        <v/>
      </c>
      <c r="AV338" s="211" t="str">
        <f t="shared" si="80"/>
        <v/>
      </c>
      <c r="AW338" s="211" t="str">
        <f t="shared" si="81"/>
        <v/>
      </c>
      <c r="AX338" s="211" t="str">
        <f>IF(C338="","",IF(AND(フラグ管理用!D338=2,フラグ管理用!G338=1),IF(Q338&lt;&gt;0,"error",""),""))</f>
        <v/>
      </c>
      <c r="AY338" s="211" t="str">
        <f>IF(C338="","",IF(フラグ管理用!G338=2,IF(OR(O338&lt;&gt;0,P338&lt;&gt;0,R338&lt;&gt;0),"error",""),""))</f>
        <v/>
      </c>
      <c r="AZ338" s="211" t="str">
        <f t="shared" si="82"/>
        <v/>
      </c>
      <c r="BA338" s="211" t="str">
        <f t="shared" si="83"/>
        <v/>
      </c>
      <c r="BB338" s="211" t="str">
        <f t="shared" si="84"/>
        <v/>
      </c>
      <c r="BC338" s="211" t="str">
        <f>IF(C338="","",IF(フラグ管理用!Y338=2,IF(AND(フラグ管理用!C338=2,フラグ管理用!V338=1),"","error"),""))</f>
        <v/>
      </c>
      <c r="BD338" s="211" t="str">
        <f t="shared" si="85"/>
        <v/>
      </c>
      <c r="BE338" s="211" t="str">
        <f>IF(C338="","",IF(フラグ管理用!Z338=30,"error",IF(AND(フラグ管理用!AI338="事業始期_通常",フラグ管理用!Z338&lt;18),"error",IF(AND(フラグ管理用!AI338="事業始期_補助",フラグ管理用!Z338&lt;15),"error",""))))</f>
        <v/>
      </c>
      <c r="BF338" s="211" t="str">
        <f t="shared" si="86"/>
        <v/>
      </c>
      <c r="BG338" s="211" t="str">
        <f>IF(C338="","",IF(AND(フラグ管理用!AJ338="事業終期_通常",OR(フラグ管理用!AA338&lt;18,フラグ管理用!AA338&gt;29)),"error",IF(AND(フラグ管理用!AJ338="事業終期_R3基金・R4",フラグ管理用!AA338&lt;18),"error","")))</f>
        <v/>
      </c>
      <c r="BH338" s="211" t="str">
        <f>IF(C338="","",IF(VLOOKUP(Z338,―!$X$2:$Y$31,2,FALSE)&lt;=VLOOKUP(AA338,―!$X$2:$Y$31,2,FALSE),"","error"))</f>
        <v/>
      </c>
      <c r="BI338" s="211" t="str">
        <f t="shared" si="87"/>
        <v/>
      </c>
      <c r="BJ338" s="211" t="str">
        <f t="shared" si="90"/>
        <v/>
      </c>
      <c r="BK338" s="211" t="str">
        <f t="shared" si="88"/>
        <v/>
      </c>
      <c r="BL338" s="211" t="str">
        <f>IF(C338="","",IF(AND(フラグ管理用!AK338="予算区分_地単_通常",フラグ管理用!AF338&gt;4),"error",IF(AND(フラグ管理用!AK338="予算区分_地単_協力金等",フラグ管理用!AF338&gt;9),"error",IF(AND(フラグ管理用!AK338="予算区分_補助",フラグ管理用!AF338&lt;9),"error",""))))</f>
        <v/>
      </c>
      <c r="BM338" s="241" t="str">
        <f>フラグ管理用!AO338</f>
        <v/>
      </c>
    </row>
    <row r="339" spans="1:65" x14ac:dyDescent="0.15">
      <c r="A339" s="84">
        <v>318</v>
      </c>
      <c r="B339" s="285"/>
      <c r="C339" s="61"/>
      <c r="D339" s="61"/>
      <c r="E339" s="62"/>
      <c r="F339" s="146" t="str">
        <f>IF(C339="補",VLOOKUP(E339,'事業名一覧 '!$A$3:$C$55,3,FALSE),"")</f>
        <v/>
      </c>
      <c r="G339" s="63"/>
      <c r="H339" s="154"/>
      <c r="I339" s="63"/>
      <c r="J339" s="63"/>
      <c r="K339" s="63"/>
      <c r="L339" s="62"/>
      <c r="M339" s="99" t="str">
        <f t="shared" si="73"/>
        <v/>
      </c>
      <c r="N339" s="99" t="str">
        <f t="shared" si="89"/>
        <v/>
      </c>
      <c r="O339" s="65"/>
      <c r="P339" s="65"/>
      <c r="Q339" s="65"/>
      <c r="R339" s="65"/>
      <c r="S339" s="65"/>
      <c r="T339" s="65"/>
      <c r="U339" s="62"/>
      <c r="V339" s="63"/>
      <c r="W339" s="63"/>
      <c r="X339" s="63"/>
      <c r="Y339" s="61"/>
      <c r="Z339" s="61"/>
      <c r="AA339" s="61"/>
      <c r="AB339" s="230"/>
      <c r="AC339" s="230"/>
      <c r="AD339" s="62"/>
      <c r="AE339" s="62"/>
      <c r="AF339" s="301"/>
      <c r="AG339" s="165"/>
      <c r="AH339" s="274"/>
      <c r="AI339" s="226"/>
      <c r="AJ339" s="293" t="str">
        <f t="shared" si="74"/>
        <v/>
      </c>
      <c r="AK339" s="297" t="str">
        <f>IF(C339="","",IF(AND(フラグ管理用!B339=2,O339&gt;0),"error",IF(AND(フラグ管理用!B339=1,SUM(P339:R339)&gt;0),"error","")))</f>
        <v/>
      </c>
      <c r="AL339" s="289" t="str">
        <f t="shared" si="75"/>
        <v/>
      </c>
      <c r="AM339" s="235" t="str">
        <f t="shared" si="76"/>
        <v/>
      </c>
      <c r="AN339" s="211" t="str">
        <f>IF(C339="","",IF(フラグ管理用!AP339=1,"",IF(AND(フラグ管理用!C339=1,フラグ管理用!G339=1),"",IF(AND(フラグ管理用!C339=2,フラグ管理用!D339=1,フラグ管理用!G339=1),"",IF(AND(フラグ管理用!C339=2,フラグ管理用!D339=2),"","error")))))</f>
        <v/>
      </c>
      <c r="AO339" s="240" t="str">
        <f t="shared" si="77"/>
        <v/>
      </c>
      <c r="AP339" s="240" t="str">
        <f t="shared" si="78"/>
        <v/>
      </c>
      <c r="AQ339" s="240" t="str">
        <f>IF(C339="","",IF(AND(フラグ管理用!B339=1,フラグ管理用!I339&gt;0),"",IF(AND(フラグ管理用!B339=2,フラグ管理用!I339&gt;14),"","error")))</f>
        <v/>
      </c>
      <c r="AR339" s="240" t="str">
        <f>IF(C339="","",IF(PRODUCT(フラグ管理用!H339:J339)=0,"error",""))</f>
        <v/>
      </c>
      <c r="AS339" s="240" t="str">
        <f t="shared" si="79"/>
        <v/>
      </c>
      <c r="AT339" s="240" t="str">
        <f>IF(C339="","",IF(AND(フラグ管理用!G339=1,フラグ管理用!K339=1),"",IF(AND(フラグ管理用!G339=2,フラグ管理用!K339&gt;1),"","error")))</f>
        <v/>
      </c>
      <c r="AU339" s="240" t="str">
        <f>IF(C339="","",IF(AND(フラグ管理用!K339=10,ISBLANK(L339)=FALSE),"",IF(AND(フラグ管理用!K339&lt;10,ISBLANK(L339)=TRUE),"","error")))</f>
        <v/>
      </c>
      <c r="AV339" s="211" t="str">
        <f t="shared" si="80"/>
        <v/>
      </c>
      <c r="AW339" s="211" t="str">
        <f t="shared" si="81"/>
        <v/>
      </c>
      <c r="AX339" s="211" t="str">
        <f>IF(C339="","",IF(AND(フラグ管理用!D339=2,フラグ管理用!G339=1),IF(Q339&lt;&gt;0,"error",""),""))</f>
        <v/>
      </c>
      <c r="AY339" s="211" t="str">
        <f>IF(C339="","",IF(フラグ管理用!G339=2,IF(OR(O339&lt;&gt;0,P339&lt;&gt;0,R339&lt;&gt;0),"error",""),""))</f>
        <v/>
      </c>
      <c r="AZ339" s="211" t="str">
        <f t="shared" si="82"/>
        <v/>
      </c>
      <c r="BA339" s="211" t="str">
        <f t="shared" si="83"/>
        <v/>
      </c>
      <c r="BB339" s="211" t="str">
        <f t="shared" si="84"/>
        <v/>
      </c>
      <c r="BC339" s="211" t="str">
        <f>IF(C339="","",IF(フラグ管理用!Y339=2,IF(AND(フラグ管理用!C339=2,フラグ管理用!V339=1),"","error"),""))</f>
        <v/>
      </c>
      <c r="BD339" s="211" t="str">
        <f t="shared" si="85"/>
        <v/>
      </c>
      <c r="BE339" s="211" t="str">
        <f>IF(C339="","",IF(フラグ管理用!Z339=30,"error",IF(AND(フラグ管理用!AI339="事業始期_通常",フラグ管理用!Z339&lt;18),"error",IF(AND(フラグ管理用!AI339="事業始期_補助",フラグ管理用!Z339&lt;15),"error",""))))</f>
        <v/>
      </c>
      <c r="BF339" s="211" t="str">
        <f t="shared" si="86"/>
        <v/>
      </c>
      <c r="BG339" s="211" t="str">
        <f>IF(C339="","",IF(AND(フラグ管理用!AJ339="事業終期_通常",OR(フラグ管理用!AA339&lt;18,フラグ管理用!AA339&gt;29)),"error",IF(AND(フラグ管理用!AJ339="事業終期_R3基金・R4",フラグ管理用!AA339&lt;18),"error","")))</f>
        <v/>
      </c>
      <c r="BH339" s="211" t="str">
        <f>IF(C339="","",IF(VLOOKUP(Z339,―!$X$2:$Y$31,2,FALSE)&lt;=VLOOKUP(AA339,―!$X$2:$Y$31,2,FALSE),"","error"))</f>
        <v/>
      </c>
      <c r="BI339" s="211" t="str">
        <f t="shared" si="87"/>
        <v/>
      </c>
      <c r="BJ339" s="211" t="str">
        <f t="shared" si="90"/>
        <v/>
      </c>
      <c r="BK339" s="211" t="str">
        <f t="shared" si="88"/>
        <v/>
      </c>
      <c r="BL339" s="211" t="str">
        <f>IF(C339="","",IF(AND(フラグ管理用!AK339="予算区分_地単_通常",フラグ管理用!AF339&gt;4),"error",IF(AND(フラグ管理用!AK339="予算区分_地単_協力金等",フラグ管理用!AF339&gt;9),"error",IF(AND(フラグ管理用!AK339="予算区分_補助",フラグ管理用!AF339&lt;9),"error",""))))</f>
        <v/>
      </c>
      <c r="BM339" s="241" t="str">
        <f>フラグ管理用!AO339</f>
        <v/>
      </c>
    </row>
    <row r="340" spans="1:65" x14ac:dyDescent="0.15">
      <c r="A340" s="84">
        <v>319</v>
      </c>
      <c r="B340" s="285"/>
      <c r="C340" s="61"/>
      <c r="D340" s="61"/>
      <c r="E340" s="62"/>
      <c r="F340" s="146" t="str">
        <f>IF(C340="補",VLOOKUP(E340,'事業名一覧 '!$A$3:$C$55,3,FALSE),"")</f>
        <v/>
      </c>
      <c r="G340" s="63"/>
      <c r="H340" s="154"/>
      <c r="I340" s="63"/>
      <c r="J340" s="63"/>
      <c r="K340" s="63"/>
      <c r="L340" s="62"/>
      <c r="M340" s="99" t="str">
        <f t="shared" si="73"/>
        <v/>
      </c>
      <c r="N340" s="99" t="str">
        <f t="shared" si="89"/>
        <v/>
      </c>
      <c r="O340" s="65"/>
      <c r="P340" s="65"/>
      <c r="Q340" s="65"/>
      <c r="R340" s="65"/>
      <c r="S340" s="65"/>
      <c r="T340" s="65"/>
      <c r="U340" s="62"/>
      <c r="V340" s="63"/>
      <c r="W340" s="63"/>
      <c r="X340" s="63"/>
      <c r="Y340" s="61"/>
      <c r="Z340" s="61"/>
      <c r="AA340" s="61"/>
      <c r="AB340" s="230"/>
      <c r="AC340" s="230"/>
      <c r="AD340" s="62"/>
      <c r="AE340" s="62"/>
      <c r="AF340" s="301"/>
      <c r="AG340" s="165"/>
      <c r="AH340" s="274"/>
      <c r="AI340" s="226"/>
      <c r="AJ340" s="293" t="str">
        <f t="shared" si="74"/>
        <v/>
      </c>
      <c r="AK340" s="297" t="str">
        <f>IF(C340="","",IF(AND(フラグ管理用!B340=2,O340&gt;0),"error",IF(AND(フラグ管理用!B340=1,SUM(P340:R340)&gt;0),"error","")))</f>
        <v/>
      </c>
      <c r="AL340" s="289" t="str">
        <f t="shared" si="75"/>
        <v/>
      </c>
      <c r="AM340" s="235" t="str">
        <f t="shared" si="76"/>
        <v/>
      </c>
      <c r="AN340" s="211" t="str">
        <f>IF(C340="","",IF(フラグ管理用!AP340=1,"",IF(AND(フラグ管理用!C340=1,フラグ管理用!G340=1),"",IF(AND(フラグ管理用!C340=2,フラグ管理用!D340=1,フラグ管理用!G340=1),"",IF(AND(フラグ管理用!C340=2,フラグ管理用!D340=2),"","error")))))</f>
        <v/>
      </c>
      <c r="AO340" s="240" t="str">
        <f t="shared" si="77"/>
        <v/>
      </c>
      <c r="AP340" s="240" t="str">
        <f t="shared" si="78"/>
        <v/>
      </c>
      <c r="AQ340" s="240" t="str">
        <f>IF(C340="","",IF(AND(フラグ管理用!B340=1,フラグ管理用!I340&gt;0),"",IF(AND(フラグ管理用!B340=2,フラグ管理用!I340&gt;14),"","error")))</f>
        <v/>
      </c>
      <c r="AR340" s="240" t="str">
        <f>IF(C340="","",IF(PRODUCT(フラグ管理用!H340:J340)=0,"error",""))</f>
        <v/>
      </c>
      <c r="AS340" s="240" t="str">
        <f t="shared" si="79"/>
        <v/>
      </c>
      <c r="AT340" s="240" t="str">
        <f>IF(C340="","",IF(AND(フラグ管理用!G340=1,フラグ管理用!K340=1),"",IF(AND(フラグ管理用!G340=2,フラグ管理用!K340&gt;1),"","error")))</f>
        <v/>
      </c>
      <c r="AU340" s="240" t="str">
        <f>IF(C340="","",IF(AND(フラグ管理用!K340=10,ISBLANK(L340)=FALSE),"",IF(AND(フラグ管理用!K340&lt;10,ISBLANK(L340)=TRUE),"","error")))</f>
        <v/>
      </c>
      <c r="AV340" s="211" t="str">
        <f t="shared" si="80"/>
        <v/>
      </c>
      <c r="AW340" s="211" t="str">
        <f t="shared" si="81"/>
        <v/>
      </c>
      <c r="AX340" s="211" t="str">
        <f>IF(C340="","",IF(AND(フラグ管理用!D340=2,フラグ管理用!G340=1),IF(Q340&lt;&gt;0,"error",""),""))</f>
        <v/>
      </c>
      <c r="AY340" s="211" t="str">
        <f>IF(C340="","",IF(フラグ管理用!G340=2,IF(OR(O340&lt;&gt;0,P340&lt;&gt;0,R340&lt;&gt;0),"error",""),""))</f>
        <v/>
      </c>
      <c r="AZ340" s="211" t="str">
        <f t="shared" si="82"/>
        <v/>
      </c>
      <c r="BA340" s="211" t="str">
        <f t="shared" si="83"/>
        <v/>
      </c>
      <c r="BB340" s="211" t="str">
        <f t="shared" si="84"/>
        <v/>
      </c>
      <c r="BC340" s="211" t="str">
        <f>IF(C340="","",IF(フラグ管理用!Y340=2,IF(AND(フラグ管理用!C340=2,フラグ管理用!V340=1),"","error"),""))</f>
        <v/>
      </c>
      <c r="BD340" s="211" t="str">
        <f t="shared" si="85"/>
        <v/>
      </c>
      <c r="BE340" s="211" t="str">
        <f>IF(C340="","",IF(フラグ管理用!Z340=30,"error",IF(AND(フラグ管理用!AI340="事業始期_通常",フラグ管理用!Z340&lt;18),"error",IF(AND(フラグ管理用!AI340="事業始期_補助",フラグ管理用!Z340&lt;15),"error",""))))</f>
        <v/>
      </c>
      <c r="BF340" s="211" t="str">
        <f t="shared" si="86"/>
        <v/>
      </c>
      <c r="BG340" s="211" t="str">
        <f>IF(C340="","",IF(AND(フラグ管理用!AJ340="事業終期_通常",OR(フラグ管理用!AA340&lt;18,フラグ管理用!AA340&gt;29)),"error",IF(AND(フラグ管理用!AJ340="事業終期_R3基金・R4",フラグ管理用!AA340&lt;18),"error","")))</f>
        <v/>
      </c>
      <c r="BH340" s="211" t="str">
        <f>IF(C340="","",IF(VLOOKUP(Z340,―!$X$2:$Y$31,2,FALSE)&lt;=VLOOKUP(AA340,―!$X$2:$Y$31,2,FALSE),"","error"))</f>
        <v/>
      </c>
      <c r="BI340" s="211" t="str">
        <f t="shared" si="87"/>
        <v/>
      </c>
      <c r="BJ340" s="211" t="str">
        <f t="shared" si="90"/>
        <v/>
      </c>
      <c r="BK340" s="211" t="str">
        <f t="shared" si="88"/>
        <v/>
      </c>
      <c r="BL340" s="211" t="str">
        <f>IF(C340="","",IF(AND(フラグ管理用!AK340="予算区分_地単_通常",フラグ管理用!AF340&gt;4),"error",IF(AND(フラグ管理用!AK340="予算区分_地単_協力金等",フラグ管理用!AF340&gt;9),"error",IF(AND(フラグ管理用!AK340="予算区分_補助",フラグ管理用!AF340&lt;9),"error",""))))</f>
        <v/>
      </c>
      <c r="BM340" s="241" t="str">
        <f>フラグ管理用!AO340</f>
        <v/>
      </c>
    </row>
    <row r="341" spans="1:65" x14ac:dyDescent="0.15">
      <c r="A341" s="84">
        <v>320</v>
      </c>
      <c r="B341" s="285"/>
      <c r="C341" s="61"/>
      <c r="D341" s="61"/>
      <c r="E341" s="62"/>
      <c r="F341" s="146" t="str">
        <f>IF(C341="補",VLOOKUP(E341,'事業名一覧 '!$A$3:$C$55,3,FALSE),"")</f>
        <v/>
      </c>
      <c r="G341" s="63"/>
      <c r="H341" s="154"/>
      <c r="I341" s="63"/>
      <c r="J341" s="63"/>
      <c r="K341" s="63"/>
      <c r="L341" s="62"/>
      <c r="M341" s="99" t="str">
        <f t="shared" si="73"/>
        <v/>
      </c>
      <c r="N341" s="99" t="str">
        <f t="shared" si="89"/>
        <v/>
      </c>
      <c r="O341" s="65"/>
      <c r="P341" s="65"/>
      <c r="Q341" s="65"/>
      <c r="R341" s="65"/>
      <c r="S341" s="65"/>
      <c r="T341" s="65"/>
      <c r="U341" s="62"/>
      <c r="V341" s="63"/>
      <c r="W341" s="63"/>
      <c r="X341" s="63"/>
      <c r="Y341" s="61"/>
      <c r="Z341" s="61"/>
      <c r="AA341" s="61"/>
      <c r="AB341" s="230"/>
      <c r="AC341" s="230"/>
      <c r="AD341" s="62"/>
      <c r="AE341" s="62"/>
      <c r="AF341" s="301"/>
      <c r="AG341" s="165"/>
      <c r="AH341" s="274"/>
      <c r="AI341" s="226"/>
      <c r="AJ341" s="293" t="str">
        <f t="shared" si="74"/>
        <v/>
      </c>
      <c r="AK341" s="297" t="str">
        <f>IF(C341="","",IF(AND(フラグ管理用!B341=2,O341&gt;0),"error",IF(AND(フラグ管理用!B341=1,SUM(P341:R341)&gt;0),"error","")))</f>
        <v/>
      </c>
      <c r="AL341" s="289" t="str">
        <f t="shared" si="75"/>
        <v/>
      </c>
      <c r="AM341" s="235" t="str">
        <f t="shared" si="76"/>
        <v/>
      </c>
      <c r="AN341" s="211" t="str">
        <f>IF(C341="","",IF(フラグ管理用!AP341=1,"",IF(AND(フラグ管理用!C341=1,フラグ管理用!G341=1),"",IF(AND(フラグ管理用!C341=2,フラグ管理用!D341=1,フラグ管理用!G341=1),"",IF(AND(フラグ管理用!C341=2,フラグ管理用!D341=2),"","error")))))</f>
        <v/>
      </c>
      <c r="AO341" s="240" t="str">
        <f t="shared" si="77"/>
        <v/>
      </c>
      <c r="AP341" s="240" t="str">
        <f t="shared" si="78"/>
        <v/>
      </c>
      <c r="AQ341" s="240" t="str">
        <f>IF(C341="","",IF(AND(フラグ管理用!B341=1,フラグ管理用!I341&gt;0),"",IF(AND(フラグ管理用!B341=2,フラグ管理用!I341&gt;14),"","error")))</f>
        <v/>
      </c>
      <c r="AR341" s="240" t="str">
        <f>IF(C341="","",IF(PRODUCT(フラグ管理用!H341:J341)=0,"error",""))</f>
        <v/>
      </c>
      <c r="AS341" s="240" t="str">
        <f t="shared" si="79"/>
        <v/>
      </c>
      <c r="AT341" s="240" t="str">
        <f>IF(C341="","",IF(AND(フラグ管理用!G341=1,フラグ管理用!K341=1),"",IF(AND(フラグ管理用!G341=2,フラグ管理用!K341&gt;1),"","error")))</f>
        <v/>
      </c>
      <c r="AU341" s="240" t="str">
        <f>IF(C341="","",IF(AND(フラグ管理用!K341=10,ISBLANK(L341)=FALSE),"",IF(AND(フラグ管理用!K341&lt;10,ISBLANK(L341)=TRUE),"","error")))</f>
        <v/>
      </c>
      <c r="AV341" s="211" t="str">
        <f t="shared" si="80"/>
        <v/>
      </c>
      <c r="AW341" s="211" t="str">
        <f t="shared" si="81"/>
        <v/>
      </c>
      <c r="AX341" s="211" t="str">
        <f>IF(C341="","",IF(AND(フラグ管理用!D341=2,フラグ管理用!G341=1),IF(Q341&lt;&gt;0,"error",""),""))</f>
        <v/>
      </c>
      <c r="AY341" s="211" t="str">
        <f>IF(C341="","",IF(フラグ管理用!G341=2,IF(OR(O341&lt;&gt;0,P341&lt;&gt;0,R341&lt;&gt;0),"error",""),""))</f>
        <v/>
      </c>
      <c r="AZ341" s="211" t="str">
        <f t="shared" si="82"/>
        <v/>
      </c>
      <c r="BA341" s="211" t="str">
        <f t="shared" si="83"/>
        <v/>
      </c>
      <c r="BB341" s="211" t="str">
        <f t="shared" si="84"/>
        <v/>
      </c>
      <c r="BC341" s="211" t="str">
        <f>IF(C341="","",IF(フラグ管理用!Y341=2,IF(AND(フラグ管理用!C341=2,フラグ管理用!V341=1),"","error"),""))</f>
        <v/>
      </c>
      <c r="BD341" s="211" t="str">
        <f t="shared" si="85"/>
        <v/>
      </c>
      <c r="BE341" s="211" t="str">
        <f>IF(C341="","",IF(フラグ管理用!Z341=30,"error",IF(AND(フラグ管理用!AI341="事業始期_通常",フラグ管理用!Z341&lt;18),"error",IF(AND(フラグ管理用!AI341="事業始期_補助",フラグ管理用!Z341&lt;15),"error",""))))</f>
        <v/>
      </c>
      <c r="BF341" s="211" t="str">
        <f t="shared" si="86"/>
        <v/>
      </c>
      <c r="BG341" s="211" t="str">
        <f>IF(C341="","",IF(AND(フラグ管理用!AJ341="事業終期_通常",OR(フラグ管理用!AA341&lt;18,フラグ管理用!AA341&gt;29)),"error",IF(AND(フラグ管理用!AJ341="事業終期_R3基金・R4",フラグ管理用!AA341&lt;18),"error","")))</f>
        <v/>
      </c>
      <c r="BH341" s="211" t="str">
        <f>IF(C341="","",IF(VLOOKUP(Z341,―!$X$2:$Y$31,2,FALSE)&lt;=VLOOKUP(AA341,―!$X$2:$Y$31,2,FALSE),"","error"))</f>
        <v/>
      </c>
      <c r="BI341" s="211" t="str">
        <f t="shared" si="87"/>
        <v/>
      </c>
      <c r="BJ341" s="211" t="str">
        <f t="shared" si="90"/>
        <v/>
      </c>
      <c r="BK341" s="211" t="str">
        <f t="shared" si="88"/>
        <v/>
      </c>
      <c r="BL341" s="211" t="str">
        <f>IF(C341="","",IF(AND(フラグ管理用!AK341="予算区分_地単_通常",フラグ管理用!AF341&gt;4),"error",IF(AND(フラグ管理用!AK341="予算区分_地単_協力金等",フラグ管理用!AF341&gt;9),"error",IF(AND(フラグ管理用!AK341="予算区分_補助",フラグ管理用!AF341&lt;9),"error",""))))</f>
        <v/>
      </c>
      <c r="BM341" s="241" t="str">
        <f>フラグ管理用!AO341</f>
        <v/>
      </c>
    </row>
    <row r="342" spans="1:65" x14ac:dyDescent="0.15">
      <c r="A342" s="84">
        <v>321</v>
      </c>
      <c r="B342" s="285"/>
      <c r="C342" s="61"/>
      <c r="D342" s="61"/>
      <c r="E342" s="62"/>
      <c r="F342" s="146" t="str">
        <f>IF(C342="補",VLOOKUP(E342,'事業名一覧 '!$A$3:$C$55,3,FALSE),"")</f>
        <v/>
      </c>
      <c r="G342" s="63"/>
      <c r="H342" s="154"/>
      <c r="I342" s="63"/>
      <c r="J342" s="63"/>
      <c r="K342" s="63"/>
      <c r="L342" s="62"/>
      <c r="M342" s="99" t="str">
        <f t="shared" ref="M342:M405" si="91">IF(C342="","",SUM(N342,S342,T342))</f>
        <v/>
      </c>
      <c r="N342" s="99" t="str">
        <f t="shared" si="89"/>
        <v/>
      </c>
      <c r="O342" s="65"/>
      <c r="P342" s="65"/>
      <c r="Q342" s="65"/>
      <c r="R342" s="65"/>
      <c r="S342" s="65"/>
      <c r="T342" s="65"/>
      <c r="U342" s="62"/>
      <c r="V342" s="63"/>
      <c r="W342" s="63"/>
      <c r="X342" s="63"/>
      <c r="Y342" s="61"/>
      <c r="Z342" s="61"/>
      <c r="AA342" s="61"/>
      <c r="AB342" s="230"/>
      <c r="AC342" s="230"/>
      <c r="AD342" s="62"/>
      <c r="AE342" s="62"/>
      <c r="AF342" s="301"/>
      <c r="AG342" s="165"/>
      <c r="AH342" s="274"/>
      <c r="AI342" s="226"/>
      <c r="AJ342" s="293" t="str">
        <f t="shared" ref="AJ342:AJ405" si="92">IF(C342="","",IF(B342="","error",""))</f>
        <v/>
      </c>
      <c r="AK342" s="297" t="str">
        <f>IF(C342="","",IF(AND(フラグ管理用!B342=2,O342&gt;0),"error",IF(AND(フラグ管理用!B342=1,SUM(P342:R342)&gt;0),"error","")))</f>
        <v/>
      </c>
      <c r="AL342" s="289" t="str">
        <f t="shared" ref="AL342:AL405" si="93">IF(C342="","",IF(D342="","error",""))</f>
        <v/>
      </c>
      <c r="AM342" s="235" t="str">
        <f t="shared" ref="AM342:AM405" si="94">IF(C342="","",IF(G342="","error",""))</f>
        <v/>
      </c>
      <c r="AN342" s="211" t="str">
        <f>IF(C342="","",IF(フラグ管理用!AP342=1,"",IF(AND(フラグ管理用!C342=1,フラグ管理用!G342=1),"",IF(AND(フラグ管理用!C342=2,フラグ管理用!D342=1,フラグ管理用!G342=1),"",IF(AND(フラグ管理用!C342=2,フラグ管理用!D342=2),"","error")))))</f>
        <v/>
      </c>
      <c r="AO342" s="240" t="str">
        <f t="shared" ref="AO342:AO405" si="95">IF(C342="","",IF(ISERROR(F342)=TRUE,"error",""))</f>
        <v/>
      </c>
      <c r="AP342" s="240" t="str">
        <f t="shared" ref="AP342:AP405" si="96">IF(C342="","",IF(OR(H342="",I342="",J342=""),"error",""))</f>
        <v/>
      </c>
      <c r="AQ342" s="240" t="str">
        <f>IF(C342="","",IF(AND(フラグ管理用!B342=1,フラグ管理用!I342&gt;0),"",IF(AND(フラグ管理用!B342=2,フラグ管理用!I342&gt;14),"","error")))</f>
        <v/>
      </c>
      <c r="AR342" s="240" t="str">
        <f>IF(C342="","",IF(PRODUCT(フラグ管理用!H342:J342)=0,"error",""))</f>
        <v/>
      </c>
      <c r="AS342" s="240" t="str">
        <f t="shared" ref="AS342:AS405" si="97">IF(C342="","",IF(K342="","error",""))</f>
        <v/>
      </c>
      <c r="AT342" s="240" t="str">
        <f>IF(C342="","",IF(AND(フラグ管理用!G342=1,フラグ管理用!K342=1),"",IF(AND(フラグ管理用!G342=2,フラグ管理用!K342&gt;1),"","error")))</f>
        <v/>
      </c>
      <c r="AU342" s="240" t="str">
        <f>IF(C342="","",IF(AND(フラグ管理用!K342=10,ISBLANK(L342)=FALSE),"",IF(AND(フラグ管理用!K342&lt;10,ISBLANK(L342)=TRUE),"","error")))</f>
        <v/>
      </c>
      <c r="AV342" s="211" t="str">
        <f t="shared" ref="AV342:AV405" si="98">IF(C342="","",IF(C342="単",IF(S342&lt;&gt;0,"error",""),""))</f>
        <v/>
      </c>
      <c r="AW342" s="211" t="str">
        <f t="shared" ref="AW342:AW405" si="99">IF(C342="","",IF(D342="－",IF(OR(P342&lt;&gt;0,Q342&lt;&gt;0),"error",""),""))</f>
        <v/>
      </c>
      <c r="AX342" s="211" t="str">
        <f>IF(C342="","",IF(AND(フラグ管理用!D342=2,フラグ管理用!G342=1),IF(Q342&lt;&gt;0,"error",""),""))</f>
        <v/>
      </c>
      <c r="AY342" s="211" t="str">
        <f>IF(C342="","",IF(フラグ管理用!G342=2,IF(OR(O342&lt;&gt;0,P342&lt;&gt;0,R342&lt;&gt;0),"error",""),""))</f>
        <v/>
      </c>
      <c r="AZ342" s="211" t="str">
        <f t="shared" ref="AZ342:AZ405" si="100">IF(C342="","",IF(OR(AND(O342&lt;&gt;0,P342&lt;&gt;0),AND(O342&lt;&gt;0,Q342&lt;&gt;0),AND(O342&lt;&gt;0,R342&lt;&gt;0),AND(P342&lt;&gt;0,Q342&lt;&gt;0),AND(P342&lt;&gt;0,R342&lt;&gt;0),AND(Q342&lt;&gt;0,R342&lt;&gt;0)),"error",""))</f>
        <v/>
      </c>
      <c r="BA342" s="211" t="str">
        <f t="shared" ref="BA342:BA405" si="101">IF(C342="","",IF(N342&gt;0,"","error"))</f>
        <v/>
      </c>
      <c r="BB342" s="211" t="str">
        <f t="shared" ref="BB342:BB405" si="102">IF(C342="","",IF(OR(V342="",W342="",X342="",Y342=""),"error",""))</f>
        <v/>
      </c>
      <c r="BC342" s="211" t="str">
        <f>IF(C342="","",IF(フラグ管理用!Y342=2,IF(AND(フラグ管理用!C342=2,フラグ管理用!V342=1),"","error"),""))</f>
        <v/>
      </c>
      <c r="BD342" s="211" t="str">
        <f t="shared" ref="BD342:BD405" si="103">IF(C342="","",IF(Z342="","error",""))</f>
        <v/>
      </c>
      <c r="BE342" s="211" t="str">
        <f>IF(C342="","",IF(フラグ管理用!Z342=30,"error",IF(AND(フラグ管理用!AI342="事業始期_通常",フラグ管理用!Z342&lt;18),"error",IF(AND(フラグ管理用!AI342="事業始期_補助",フラグ管理用!Z342&lt;15),"error",""))))</f>
        <v/>
      </c>
      <c r="BF342" s="211" t="str">
        <f t="shared" ref="BF342:BF405" si="104">IF(C342="","",IF(AA342="","error",""))</f>
        <v/>
      </c>
      <c r="BG342" s="211" t="str">
        <f>IF(C342="","",IF(AND(フラグ管理用!AJ342="事業終期_通常",OR(フラグ管理用!AA342&lt;18,フラグ管理用!AA342&gt;29)),"error",IF(AND(フラグ管理用!AJ342="事業終期_R3基金・R4",フラグ管理用!AA342&lt;18),"error","")))</f>
        <v/>
      </c>
      <c r="BH342" s="211" t="str">
        <f>IF(C342="","",IF(VLOOKUP(Z342,―!$X$2:$Y$31,2,FALSE)&lt;=VLOOKUP(AA342,―!$X$2:$Y$31,2,FALSE),"","error"))</f>
        <v/>
      </c>
      <c r="BI342" s="211" t="str">
        <f t="shared" ref="BI342:BI405" si="105">IF(C342="","",IF(OR(AB342="",AC342=""),"error",""))</f>
        <v/>
      </c>
      <c r="BJ342" s="211" t="str">
        <f t="shared" si="90"/>
        <v/>
      </c>
      <c r="BK342" s="211" t="str">
        <f t="shared" ref="BK342:BK405" si="106">IF(C342="","",IF(AG342="","error",""))</f>
        <v/>
      </c>
      <c r="BL342" s="211" t="str">
        <f>IF(C342="","",IF(AND(フラグ管理用!AK342="予算区分_地単_通常",フラグ管理用!AF342&gt;4),"error",IF(AND(フラグ管理用!AK342="予算区分_地単_協力金等",フラグ管理用!AF342&gt;9),"error",IF(AND(フラグ管理用!AK342="予算区分_補助",フラグ管理用!AF342&lt;9),"error",""))))</f>
        <v/>
      </c>
      <c r="BM342" s="241" t="str">
        <f>フラグ管理用!AO342</f>
        <v/>
      </c>
    </row>
    <row r="343" spans="1:65" x14ac:dyDescent="0.15">
      <c r="A343" s="84">
        <v>322</v>
      </c>
      <c r="B343" s="285"/>
      <c r="C343" s="61"/>
      <c r="D343" s="61"/>
      <c r="E343" s="62"/>
      <c r="F343" s="146" t="str">
        <f>IF(C343="補",VLOOKUP(E343,'事業名一覧 '!$A$3:$C$55,3,FALSE),"")</f>
        <v/>
      </c>
      <c r="G343" s="63"/>
      <c r="H343" s="154"/>
      <c r="I343" s="63"/>
      <c r="J343" s="63"/>
      <c r="K343" s="63"/>
      <c r="L343" s="62"/>
      <c r="M343" s="99" t="str">
        <f t="shared" si="91"/>
        <v/>
      </c>
      <c r="N343" s="99" t="str">
        <f t="shared" ref="N343:N406" si="107">IF(C343="","",SUM(O343:R343))</f>
        <v/>
      </c>
      <c r="O343" s="65"/>
      <c r="P343" s="65"/>
      <c r="Q343" s="65"/>
      <c r="R343" s="65"/>
      <c r="S343" s="65"/>
      <c r="T343" s="65"/>
      <c r="U343" s="62"/>
      <c r="V343" s="63"/>
      <c r="W343" s="63"/>
      <c r="X343" s="63"/>
      <c r="Y343" s="61"/>
      <c r="Z343" s="61"/>
      <c r="AA343" s="61"/>
      <c r="AB343" s="230"/>
      <c r="AC343" s="230"/>
      <c r="AD343" s="62"/>
      <c r="AE343" s="62"/>
      <c r="AF343" s="301"/>
      <c r="AG343" s="165"/>
      <c r="AH343" s="274"/>
      <c r="AI343" s="226"/>
      <c r="AJ343" s="293" t="str">
        <f t="shared" si="92"/>
        <v/>
      </c>
      <c r="AK343" s="297" t="str">
        <f>IF(C343="","",IF(AND(フラグ管理用!B343=2,O343&gt;0),"error",IF(AND(フラグ管理用!B343=1,SUM(P343:R343)&gt;0),"error","")))</f>
        <v/>
      </c>
      <c r="AL343" s="289" t="str">
        <f t="shared" si="93"/>
        <v/>
      </c>
      <c r="AM343" s="235" t="str">
        <f t="shared" si="94"/>
        <v/>
      </c>
      <c r="AN343" s="211" t="str">
        <f>IF(C343="","",IF(フラグ管理用!AP343=1,"",IF(AND(フラグ管理用!C343=1,フラグ管理用!G343=1),"",IF(AND(フラグ管理用!C343=2,フラグ管理用!D343=1,フラグ管理用!G343=1),"",IF(AND(フラグ管理用!C343=2,フラグ管理用!D343=2),"","error")))))</f>
        <v/>
      </c>
      <c r="AO343" s="240" t="str">
        <f t="shared" si="95"/>
        <v/>
      </c>
      <c r="AP343" s="240" t="str">
        <f t="shared" si="96"/>
        <v/>
      </c>
      <c r="AQ343" s="240" t="str">
        <f>IF(C343="","",IF(AND(フラグ管理用!B343=1,フラグ管理用!I343&gt;0),"",IF(AND(フラグ管理用!B343=2,フラグ管理用!I343&gt;14),"","error")))</f>
        <v/>
      </c>
      <c r="AR343" s="240" t="str">
        <f>IF(C343="","",IF(PRODUCT(フラグ管理用!H343:J343)=0,"error",""))</f>
        <v/>
      </c>
      <c r="AS343" s="240" t="str">
        <f t="shared" si="97"/>
        <v/>
      </c>
      <c r="AT343" s="240" t="str">
        <f>IF(C343="","",IF(AND(フラグ管理用!G343=1,フラグ管理用!K343=1),"",IF(AND(フラグ管理用!G343=2,フラグ管理用!K343&gt;1),"","error")))</f>
        <v/>
      </c>
      <c r="AU343" s="240" t="str">
        <f>IF(C343="","",IF(AND(フラグ管理用!K343=10,ISBLANK(L343)=FALSE),"",IF(AND(フラグ管理用!K343&lt;10,ISBLANK(L343)=TRUE),"","error")))</f>
        <v/>
      </c>
      <c r="AV343" s="211" t="str">
        <f t="shared" si="98"/>
        <v/>
      </c>
      <c r="AW343" s="211" t="str">
        <f t="shared" si="99"/>
        <v/>
      </c>
      <c r="AX343" s="211" t="str">
        <f>IF(C343="","",IF(AND(フラグ管理用!D343=2,フラグ管理用!G343=1),IF(Q343&lt;&gt;0,"error",""),""))</f>
        <v/>
      </c>
      <c r="AY343" s="211" t="str">
        <f>IF(C343="","",IF(フラグ管理用!G343=2,IF(OR(O343&lt;&gt;0,P343&lt;&gt;0,R343&lt;&gt;0),"error",""),""))</f>
        <v/>
      </c>
      <c r="AZ343" s="211" t="str">
        <f t="shared" si="100"/>
        <v/>
      </c>
      <c r="BA343" s="211" t="str">
        <f t="shared" si="101"/>
        <v/>
      </c>
      <c r="BB343" s="211" t="str">
        <f t="shared" si="102"/>
        <v/>
      </c>
      <c r="BC343" s="211" t="str">
        <f>IF(C343="","",IF(フラグ管理用!Y343=2,IF(AND(フラグ管理用!C343=2,フラグ管理用!V343=1),"","error"),""))</f>
        <v/>
      </c>
      <c r="BD343" s="211" t="str">
        <f t="shared" si="103"/>
        <v/>
      </c>
      <c r="BE343" s="211" t="str">
        <f>IF(C343="","",IF(フラグ管理用!Z343=30,"error",IF(AND(フラグ管理用!AI343="事業始期_通常",フラグ管理用!Z343&lt;18),"error",IF(AND(フラグ管理用!AI343="事業始期_補助",フラグ管理用!Z343&lt;15),"error",""))))</f>
        <v/>
      </c>
      <c r="BF343" s="211" t="str">
        <f t="shared" si="104"/>
        <v/>
      </c>
      <c r="BG343" s="211" t="str">
        <f>IF(C343="","",IF(AND(フラグ管理用!AJ343="事業終期_通常",OR(フラグ管理用!AA343&lt;18,フラグ管理用!AA343&gt;29)),"error",IF(AND(フラグ管理用!AJ343="事業終期_R3基金・R4",フラグ管理用!AA343&lt;18),"error","")))</f>
        <v/>
      </c>
      <c r="BH343" s="211" t="str">
        <f>IF(C343="","",IF(VLOOKUP(Z343,―!$X$2:$Y$31,2,FALSE)&lt;=VLOOKUP(AA343,―!$X$2:$Y$31,2,FALSE),"","error"))</f>
        <v/>
      </c>
      <c r="BI343" s="211" t="str">
        <f t="shared" si="105"/>
        <v/>
      </c>
      <c r="BJ343" s="211" t="str">
        <f t="shared" ref="BJ343:BJ406" si="108">IF(C343="","",IF(AND(Y343="－",AA343="R5.4以降",AF343=""),"error",""))</f>
        <v/>
      </c>
      <c r="BK343" s="211" t="str">
        <f t="shared" si="106"/>
        <v/>
      </c>
      <c r="BL343" s="211" t="str">
        <f>IF(C343="","",IF(AND(フラグ管理用!AK343="予算区分_地単_通常",フラグ管理用!AF343&gt;4),"error",IF(AND(フラグ管理用!AK343="予算区分_地単_協力金等",フラグ管理用!AF343&gt;9),"error",IF(AND(フラグ管理用!AK343="予算区分_補助",フラグ管理用!AF343&lt;9),"error",""))))</f>
        <v/>
      </c>
      <c r="BM343" s="241" t="str">
        <f>フラグ管理用!AO343</f>
        <v/>
      </c>
    </row>
    <row r="344" spans="1:65" x14ac:dyDescent="0.15">
      <c r="A344" s="84">
        <v>323</v>
      </c>
      <c r="B344" s="285"/>
      <c r="C344" s="61"/>
      <c r="D344" s="61"/>
      <c r="E344" s="62"/>
      <c r="F344" s="146" t="str">
        <f>IF(C344="補",VLOOKUP(E344,'事業名一覧 '!$A$3:$C$55,3,FALSE),"")</f>
        <v/>
      </c>
      <c r="G344" s="63"/>
      <c r="H344" s="154"/>
      <c r="I344" s="63"/>
      <c r="J344" s="63"/>
      <c r="K344" s="63"/>
      <c r="L344" s="62"/>
      <c r="M344" s="99" t="str">
        <f t="shared" si="91"/>
        <v/>
      </c>
      <c r="N344" s="99" t="str">
        <f t="shared" si="107"/>
        <v/>
      </c>
      <c r="O344" s="65"/>
      <c r="P344" s="65"/>
      <c r="Q344" s="65"/>
      <c r="R344" s="65"/>
      <c r="S344" s="65"/>
      <c r="T344" s="65"/>
      <c r="U344" s="62"/>
      <c r="V344" s="63"/>
      <c r="W344" s="63"/>
      <c r="X344" s="63"/>
      <c r="Y344" s="61"/>
      <c r="Z344" s="61"/>
      <c r="AA344" s="61"/>
      <c r="AB344" s="230"/>
      <c r="AC344" s="230"/>
      <c r="AD344" s="62"/>
      <c r="AE344" s="62"/>
      <c r="AF344" s="301"/>
      <c r="AG344" s="165"/>
      <c r="AH344" s="274"/>
      <c r="AI344" s="226"/>
      <c r="AJ344" s="293" t="str">
        <f t="shared" si="92"/>
        <v/>
      </c>
      <c r="AK344" s="297" t="str">
        <f>IF(C344="","",IF(AND(フラグ管理用!B344=2,O344&gt;0),"error",IF(AND(フラグ管理用!B344=1,SUM(P344:R344)&gt;0),"error","")))</f>
        <v/>
      </c>
      <c r="AL344" s="289" t="str">
        <f t="shared" si="93"/>
        <v/>
      </c>
      <c r="AM344" s="235" t="str">
        <f t="shared" si="94"/>
        <v/>
      </c>
      <c r="AN344" s="211" t="str">
        <f>IF(C344="","",IF(フラグ管理用!AP344=1,"",IF(AND(フラグ管理用!C344=1,フラグ管理用!G344=1),"",IF(AND(フラグ管理用!C344=2,フラグ管理用!D344=1,フラグ管理用!G344=1),"",IF(AND(フラグ管理用!C344=2,フラグ管理用!D344=2),"","error")))))</f>
        <v/>
      </c>
      <c r="AO344" s="240" t="str">
        <f t="shared" si="95"/>
        <v/>
      </c>
      <c r="AP344" s="240" t="str">
        <f t="shared" si="96"/>
        <v/>
      </c>
      <c r="AQ344" s="240" t="str">
        <f>IF(C344="","",IF(AND(フラグ管理用!B344=1,フラグ管理用!I344&gt;0),"",IF(AND(フラグ管理用!B344=2,フラグ管理用!I344&gt;14),"","error")))</f>
        <v/>
      </c>
      <c r="AR344" s="240" t="str">
        <f>IF(C344="","",IF(PRODUCT(フラグ管理用!H344:J344)=0,"error",""))</f>
        <v/>
      </c>
      <c r="AS344" s="240" t="str">
        <f t="shared" si="97"/>
        <v/>
      </c>
      <c r="AT344" s="240" t="str">
        <f>IF(C344="","",IF(AND(フラグ管理用!G344=1,フラグ管理用!K344=1),"",IF(AND(フラグ管理用!G344=2,フラグ管理用!K344&gt;1),"","error")))</f>
        <v/>
      </c>
      <c r="AU344" s="240" t="str">
        <f>IF(C344="","",IF(AND(フラグ管理用!K344=10,ISBLANK(L344)=FALSE),"",IF(AND(フラグ管理用!K344&lt;10,ISBLANK(L344)=TRUE),"","error")))</f>
        <v/>
      </c>
      <c r="AV344" s="211" t="str">
        <f t="shared" si="98"/>
        <v/>
      </c>
      <c r="AW344" s="211" t="str">
        <f t="shared" si="99"/>
        <v/>
      </c>
      <c r="AX344" s="211" t="str">
        <f>IF(C344="","",IF(AND(フラグ管理用!D344=2,フラグ管理用!G344=1),IF(Q344&lt;&gt;0,"error",""),""))</f>
        <v/>
      </c>
      <c r="AY344" s="211" t="str">
        <f>IF(C344="","",IF(フラグ管理用!G344=2,IF(OR(O344&lt;&gt;0,P344&lt;&gt;0,R344&lt;&gt;0),"error",""),""))</f>
        <v/>
      </c>
      <c r="AZ344" s="211" t="str">
        <f t="shared" si="100"/>
        <v/>
      </c>
      <c r="BA344" s="211" t="str">
        <f t="shared" si="101"/>
        <v/>
      </c>
      <c r="BB344" s="211" t="str">
        <f t="shared" si="102"/>
        <v/>
      </c>
      <c r="BC344" s="211" t="str">
        <f>IF(C344="","",IF(フラグ管理用!Y344=2,IF(AND(フラグ管理用!C344=2,フラグ管理用!V344=1),"","error"),""))</f>
        <v/>
      </c>
      <c r="BD344" s="211" t="str">
        <f t="shared" si="103"/>
        <v/>
      </c>
      <c r="BE344" s="211" t="str">
        <f>IF(C344="","",IF(フラグ管理用!Z344=30,"error",IF(AND(フラグ管理用!AI344="事業始期_通常",フラグ管理用!Z344&lt;18),"error",IF(AND(フラグ管理用!AI344="事業始期_補助",フラグ管理用!Z344&lt;15),"error",""))))</f>
        <v/>
      </c>
      <c r="BF344" s="211" t="str">
        <f t="shared" si="104"/>
        <v/>
      </c>
      <c r="BG344" s="211" t="str">
        <f>IF(C344="","",IF(AND(フラグ管理用!AJ344="事業終期_通常",OR(フラグ管理用!AA344&lt;18,フラグ管理用!AA344&gt;29)),"error",IF(AND(フラグ管理用!AJ344="事業終期_R3基金・R4",フラグ管理用!AA344&lt;18),"error","")))</f>
        <v/>
      </c>
      <c r="BH344" s="211" t="str">
        <f>IF(C344="","",IF(VLOOKUP(Z344,―!$X$2:$Y$31,2,FALSE)&lt;=VLOOKUP(AA344,―!$X$2:$Y$31,2,FALSE),"","error"))</f>
        <v/>
      </c>
      <c r="BI344" s="211" t="str">
        <f t="shared" si="105"/>
        <v/>
      </c>
      <c r="BJ344" s="211" t="str">
        <f t="shared" si="108"/>
        <v/>
      </c>
      <c r="BK344" s="211" t="str">
        <f t="shared" si="106"/>
        <v/>
      </c>
      <c r="BL344" s="211" t="str">
        <f>IF(C344="","",IF(AND(フラグ管理用!AK344="予算区分_地単_通常",フラグ管理用!AF344&gt;4),"error",IF(AND(フラグ管理用!AK344="予算区分_地単_協力金等",フラグ管理用!AF344&gt;9),"error",IF(AND(フラグ管理用!AK344="予算区分_補助",フラグ管理用!AF344&lt;9),"error",""))))</f>
        <v/>
      </c>
      <c r="BM344" s="241" t="str">
        <f>フラグ管理用!AO344</f>
        <v/>
      </c>
    </row>
    <row r="345" spans="1:65" x14ac:dyDescent="0.15">
      <c r="A345" s="84">
        <v>324</v>
      </c>
      <c r="B345" s="285"/>
      <c r="C345" s="61"/>
      <c r="D345" s="61"/>
      <c r="E345" s="62"/>
      <c r="F345" s="146" t="str">
        <f>IF(C345="補",VLOOKUP(E345,'事業名一覧 '!$A$3:$C$55,3,FALSE),"")</f>
        <v/>
      </c>
      <c r="G345" s="63"/>
      <c r="H345" s="154"/>
      <c r="I345" s="63"/>
      <c r="J345" s="63"/>
      <c r="K345" s="63"/>
      <c r="L345" s="62"/>
      <c r="M345" s="99" t="str">
        <f t="shared" si="91"/>
        <v/>
      </c>
      <c r="N345" s="99" t="str">
        <f t="shared" si="107"/>
        <v/>
      </c>
      <c r="O345" s="65"/>
      <c r="P345" s="65"/>
      <c r="Q345" s="65"/>
      <c r="R345" s="65"/>
      <c r="S345" s="65"/>
      <c r="T345" s="65"/>
      <c r="U345" s="62"/>
      <c r="V345" s="63"/>
      <c r="W345" s="63"/>
      <c r="X345" s="63"/>
      <c r="Y345" s="61"/>
      <c r="Z345" s="61"/>
      <c r="AA345" s="61"/>
      <c r="AB345" s="230"/>
      <c r="AC345" s="230"/>
      <c r="AD345" s="62"/>
      <c r="AE345" s="62"/>
      <c r="AF345" s="301"/>
      <c r="AG345" s="165"/>
      <c r="AH345" s="274"/>
      <c r="AI345" s="226"/>
      <c r="AJ345" s="293" t="str">
        <f t="shared" si="92"/>
        <v/>
      </c>
      <c r="AK345" s="297" t="str">
        <f>IF(C345="","",IF(AND(フラグ管理用!B345=2,O345&gt;0),"error",IF(AND(フラグ管理用!B345=1,SUM(P345:R345)&gt;0),"error","")))</f>
        <v/>
      </c>
      <c r="AL345" s="289" t="str">
        <f t="shared" si="93"/>
        <v/>
      </c>
      <c r="AM345" s="235" t="str">
        <f t="shared" si="94"/>
        <v/>
      </c>
      <c r="AN345" s="211" t="str">
        <f>IF(C345="","",IF(フラグ管理用!AP345=1,"",IF(AND(フラグ管理用!C345=1,フラグ管理用!G345=1),"",IF(AND(フラグ管理用!C345=2,フラグ管理用!D345=1,フラグ管理用!G345=1),"",IF(AND(フラグ管理用!C345=2,フラグ管理用!D345=2),"","error")))))</f>
        <v/>
      </c>
      <c r="AO345" s="240" t="str">
        <f t="shared" si="95"/>
        <v/>
      </c>
      <c r="AP345" s="240" t="str">
        <f t="shared" si="96"/>
        <v/>
      </c>
      <c r="AQ345" s="240" t="str">
        <f>IF(C345="","",IF(AND(フラグ管理用!B345=1,フラグ管理用!I345&gt;0),"",IF(AND(フラグ管理用!B345=2,フラグ管理用!I345&gt;14),"","error")))</f>
        <v/>
      </c>
      <c r="AR345" s="240" t="str">
        <f>IF(C345="","",IF(PRODUCT(フラグ管理用!H345:J345)=0,"error",""))</f>
        <v/>
      </c>
      <c r="AS345" s="240" t="str">
        <f t="shared" si="97"/>
        <v/>
      </c>
      <c r="AT345" s="240" t="str">
        <f>IF(C345="","",IF(AND(フラグ管理用!G345=1,フラグ管理用!K345=1),"",IF(AND(フラグ管理用!G345=2,フラグ管理用!K345&gt;1),"","error")))</f>
        <v/>
      </c>
      <c r="AU345" s="240" t="str">
        <f>IF(C345="","",IF(AND(フラグ管理用!K345=10,ISBLANK(L345)=FALSE),"",IF(AND(フラグ管理用!K345&lt;10,ISBLANK(L345)=TRUE),"","error")))</f>
        <v/>
      </c>
      <c r="AV345" s="211" t="str">
        <f t="shared" si="98"/>
        <v/>
      </c>
      <c r="AW345" s="211" t="str">
        <f t="shared" si="99"/>
        <v/>
      </c>
      <c r="AX345" s="211" t="str">
        <f>IF(C345="","",IF(AND(フラグ管理用!D345=2,フラグ管理用!G345=1),IF(Q345&lt;&gt;0,"error",""),""))</f>
        <v/>
      </c>
      <c r="AY345" s="211" t="str">
        <f>IF(C345="","",IF(フラグ管理用!G345=2,IF(OR(O345&lt;&gt;0,P345&lt;&gt;0,R345&lt;&gt;0),"error",""),""))</f>
        <v/>
      </c>
      <c r="AZ345" s="211" t="str">
        <f t="shared" si="100"/>
        <v/>
      </c>
      <c r="BA345" s="211" t="str">
        <f t="shared" si="101"/>
        <v/>
      </c>
      <c r="BB345" s="211" t="str">
        <f t="shared" si="102"/>
        <v/>
      </c>
      <c r="BC345" s="211" t="str">
        <f>IF(C345="","",IF(フラグ管理用!Y345=2,IF(AND(フラグ管理用!C345=2,フラグ管理用!V345=1),"","error"),""))</f>
        <v/>
      </c>
      <c r="BD345" s="211" t="str">
        <f t="shared" si="103"/>
        <v/>
      </c>
      <c r="BE345" s="211" t="str">
        <f>IF(C345="","",IF(フラグ管理用!Z345=30,"error",IF(AND(フラグ管理用!AI345="事業始期_通常",フラグ管理用!Z345&lt;18),"error",IF(AND(フラグ管理用!AI345="事業始期_補助",フラグ管理用!Z345&lt;15),"error",""))))</f>
        <v/>
      </c>
      <c r="BF345" s="211" t="str">
        <f t="shared" si="104"/>
        <v/>
      </c>
      <c r="BG345" s="211" t="str">
        <f>IF(C345="","",IF(AND(フラグ管理用!AJ345="事業終期_通常",OR(フラグ管理用!AA345&lt;18,フラグ管理用!AA345&gt;29)),"error",IF(AND(フラグ管理用!AJ345="事業終期_R3基金・R4",フラグ管理用!AA345&lt;18),"error","")))</f>
        <v/>
      </c>
      <c r="BH345" s="211" t="str">
        <f>IF(C345="","",IF(VLOOKUP(Z345,―!$X$2:$Y$31,2,FALSE)&lt;=VLOOKUP(AA345,―!$X$2:$Y$31,2,FALSE),"","error"))</f>
        <v/>
      </c>
      <c r="BI345" s="211" t="str">
        <f t="shared" si="105"/>
        <v/>
      </c>
      <c r="BJ345" s="211" t="str">
        <f t="shared" si="108"/>
        <v/>
      </c>
      <c r="BK345" s="211" t="str">
        <f t="shared" si="106"/>
        <v/>
      </c>
      <c r="BL345" s="211" t="str">
        <f>IF(C345="","",IF(AND(フラグ管理用!AK345="予算区分_地単_通常",フラグ管理用!AF345&gt;4),"error",IF(AND(フラグ管理用!AK345="予算区分_地単_協力金等",フラグ管理用!AF345&gt;9),"error",IF(AND(フラグ管理用!AK345="予算区分_補助",フラグ管理用!AF345&lt;9),"error",""))))</f>
        <v/>
      </c>
      <c r="BM345" s="241" t="str">
        <f>フラグ管理用!AO345</f>
        <v/>
      </c>
    </row>
    <row r="346" spans="1:65" x14ac:dyDescent="0.15">
      <c r="A346" s="84">
        <v>325</v>
      </c>
      <c r="B346" s="285"/>
      <c r="C346" s="61"/>
      <c r="D346" s="61"/>
      <c r="E346" s="62"/>
      <c r="F346" s="146" t="str">
        <f>IF(C346="補",VLOOKUP(E346,'事業名一覧 '!$A$3:$C$55,3,FALSE),"")</f>
        <v/>
      </c>
      <c r="G346" s="63"/>
      <c r="H346" s="154"/>
      <c r="I346" s="63"/>
      <c r="J346" s="63"/>
      <c r="K346" s="63"/>
      <c r="L346" s="62"/>
      <c r="M346" s="99" t="str">
        <f t="shared" si="91"/>
        <v/>
      </c>
      <c r="N346" s="99" t="str">
        <f t="shared" si="107"/>
        <v/>
      </c>
      <c r="O346" s="65"/>
      <c r="P346" s="65"/>
      <c r="Q346" s="65"/>
      <c r="R346" s="65"/>
      <c r="S346" s="65"/>
      <c r="T346" s="65"/>
      <c r="U346" s="62"/>
      <c r="V346" s="63"/>
      <c r="W346" s="63"/>
      <c r="X346" s="63"/>
      <c r="Y346" s="61"/>
      <c r="Z346" s="61"/>
      <c r="AA346" s="61"/>
      <c r="AB346" s="230"/>
      <c r="AC346" s="230"/>
      <c r="AD346" s="62"/>
      <c r="AE346" s="62"/>
      <c r="AF346" s="301"/>
      <c r="AG346" s="165"/>
      <c r="AH346" s="274"/>
      <c r="AI346" s="226"/>
      <c r="AJ346" s="293" t="str">
        <f t="shared" si="92"/>
        <v/>
      </c>
      <c r="AK346" s="297" t="str">
        <f>IF(C346="","",IF(AND(フラグ管理用!B346=2,O346&gt;0),"error",IF(AND(フラグ管理用!B346=1,SUM(P346:R346)&gt;0),"error","")))</f>
        <v/>
      </c>
      <c r="AL346" s="289" t="str">
        <f t="shared" si="93"/>
        <v/>
      </c>
      <c r="AM346" s="235" t="str">
        <f t="shared" si="94"/>
        <v/>
      </c>
      <c r="AN346" s="211" t="str">
        <f>IF(C346="","",IF(フラグ管理用!AP346=1,"",IF(AND(フラグ管理用!C346=1,フラグ管理用!G346=1),"",IF(AND(フラグ管理用!C346=2,フラグ管理用!D346=1,フラグ管理用!G346=1),"",IF(AND(フラグ管理用!C346=2,フラグ管理用!D346=2),"","error")))))</f>
        <v/>
      </c>
      <c r="AO346" s="240" t="str">
        <f t="shared" si="95"/>
        <v/>
      </c>
      <c r="AP346" s="240" t="str">
        <f t="shared" si="96"/>
        <v/>
      </c>
      <c r="AQ346" s="240" t="str">
        <f>IF(C346="","",IF(AND(フラグ管理用!B346=1,フラグ管理用!I346&gt;0),"",IF(AND(フラグ管理用!B346=2,フラグ管理用!I346&gt;14),"","error")))</f>
        <v/>
      </c>
      <c r="AR346" s="240" t="str">
        <f>IF(C346="","",IF(PRODUCT(フラグ管理用!H346:J346)=0,"error",""))</f>
        <v/>
      </c>
      <c r="AS346" s="240" t="str">
        <f t="shared" si="97"/>
        <v/>
      </c>
      <c r="AT346" s="240" t="str">
        <f>IF(C346="","",IF(AND(フラグ管理用!G346=1,フラグ管理用!K346=1),"",IF(AND(フラグ管理用!G346=2,フラグ管理用!K346&gt;1),"","error")))</f>
        <v/>
      </c>
      <c r="AU346" s="240" t="str">
        <f>IF(C346="","",IF(AND(フラグ管理用!K346=10,ISBLANK(L346)=FALSE),"",IF(AND(フラグ管理用!K346&lt;10,ISBLANK(L346)=TRUE),"","error")))</f>
        <v/>
      </c>
      <c r="AV346" s="211" t="str">
        <f t="shared" si="98"/>
        <v/>
      </c>
      <c r="AW346" s="211" t="str">
        <f t="shared" si="99"/>
        <v/>
      </c>
      <c r="AX346" s="211" t="str">
        <f>IF(C346="","",IF(AND(フラグ管理用!D346=2,フラグ管理用!G346=1),IF(Q346&lt;&gt;0,"error",""),""))</f>
        <v/>
      </c>
      <c r="AY346" s="211" t="str">
        <f>IF(C346="","",IF(フラグ管理用!G346=2,IF(OR(O346&lt;&gt;0,P346&lt;&gt;0,R346&lt;&gt;0),"error",""),""))</f>
        <v/>
      </c>
      <c r="AZ346" s="211" t="str">
        <f t="shared" si="100"/>
        <v/>
      </c>
      <c r="BA346" s="211" t="str">
        <f t="shared" si="101"/>
        <v/>
      </c>
      <c r="BB346" s="211" t="str">
        <f t="shared" si="102"/>
        <v/>
      </c>
      <c r="BC346" s="211" t="str">
        <f>IF(C346="","",IF(フラグ管理用!Y346=2,IF(AND(フラグ管理用!C346=2,フラグ管理用!V346=1),"","error"),""))</f>
        <v/>
      </c>
      <c r="BD346" s="211" t="str">
        <f t="shared" si="103"/>
        <v/>
      </c>
      <c r="BE346" s="211" t="str">
        <f>IF(C346="","",IF(フラグ管理用!Z346=30,"error",IF(AND(フラグ管理用!AI346="事業始期_通常",フラグ管理用!Z346&lt;18),"error",IF(AND(フラグ管理用!AI346="事業始期_補助",フラグ管理用!Z346&lt;15),"error",""))))</f>
        <v/>
      </c>
      <c r="BF346" s="211" t="str">
        <f t="shared" si="104"/>
        <v/>
      </c>
      <c r="BG346" s="211" t="str">
        <f>IF(C346="","",IF(AND(フラグ管理用!AJ346="事業終期_通常",OR(フラグ管理用!AA346&lt;18,フラグ管理用!AA346&gt;29)),"error",IF(AND(フラグ管理用!AJ346="事業終期_R3基金・R4",フラグ管理用!AA346&lt;18),"error","")))</f>
        <v/>
      </c>
      <c r="BH346" s="211" t="str">
        <f>IF(C346="","",IF(VLOOKUP(Z346,―!$X$2:$Y$31,2,FALSE)&lt;=VLOOKUP(AA346,―!$X$2:$Y$31,2,FALSE),"","error"))</f>
        <v/>
      </c>
      <c r="BI346" s="211" t="str">
        <f t="shared" si="105"/>
        <v/>
      </c>
      <c r="BJ346" s="211" t="str">
        <f t="shared" si="108"/>
        <v/>
      </c>
      <c r="BK346" s="211" t="str">
        <f t="shared" si="106"/>
        <v/>
      </c>
      <c r="BL346" s="211" t="str">
        <f>IF(C346="","",IF(AND(フラグ管理用!AK346="予算区分_地単_通常",フラグ管理用!AF346&gt;4),"error",IF(AND(フラグ管理用!AK346="予算区分_地単_協力金等",フラグ管理用!AF346&gt;9),"error",IF(AND(フラグ管理用!AK346="予算区分_補助",フラグ管理用!AF346&lt;9),"error",""))))</f>
        <v/>
      </c>
      <c r="BM346" s="241" t="str">
        <f>フラグ管理用!AO346</f>
        <v/>
      </c>
    </row>
    <row r="347" spans="1:65" x14ac:dyDescent="0.15">
      <c r="A347" s="84">
        <v>326</v>
      </c>
      <c r="B347" s="285"/>
      <c r="C347" s="61"/>
      <c r="D347" s="61"/>
      <c r="E347" s="62"/>
      <c r="F347" s="146" t="str">
        <f>IF(C347="補",VLOOKUP(E347,'事業名一覧 '!$A$3:$C$55,3,FALSE),"")</f>
        <v/>
      </c>
      <c r="G347" s="63"/>
      <c r="H347" s="154"/>
      <c r="I347" s="63"/>
      <c r="J347" s="63"/>
      <c r="K347" s="63"/>
      <c r="L347" s="62"/>
      <c r="M347" s="99" t="str">
        <f t="shared" si="91"/>
        <v/>
      </c>
      <c r="N347" s="99" t="str">
        <f t="shared" si="107"/>
        <v/>
      </c>
      <c r="O347" s="65"/>
      <c r="P347" s="65"/>
      <c r="Q347" s="65"/>
      <c r="R347" s="65"/>
      <c r="S347" s="65"/>
      <c r="T347" s="65"/>
      <c r="U347" s="62"/>
      <c r="V347" s="63"/>
      <c r="W347" s="63"/>
      <c r="X347" s="63"/>
      <c r="Y347" s="61"/>
      <c r="Z347" s="61"/>
      <c r="AA347" s="61"/>
      <c r="AB347" s="230"/>
      <c r="AC347" s="230"/>
      <c r="AD347" s="62"/>
      <c r="AE347" s="62"/>
      <c r="AF347" s="301"/>
      <c r="AG347" s="165"/>
      <c r="AH347" s="274"/>
      <c r="AI347" s="226"/>
      <c r="AJ347" s="293" t="str">
        <f t="shared" si="92"/>
        <v/>
      </c>
      <c r="AK347" s="297" t="str">
        <f>IF(C347="","",IF(AND(フラグ管理用!B347=2,O347&gt;0),"error",IF(AND(フラグ管理用!B347=1,SUM(P347:R347)&gt;0),"error","")))</f>
        <v/>
      </c>
      <c r="AL347" s="289" t="str">
        <f t="shared" si="93"/>
        <v/>
      </c>
      <c r="AM347" s="235" t="str">
        <f t="shared" si="94"/>
        <v/>
      </c>
      <c r="AN347" s="211" t="str">
        <f>IF(C347="","",IF(フラグ管理用!AP347=1,"",IF(AND(フラグ管理用!C347=1,フラグ管理用!G347=1),"",IF(AND(フラグ管理用!C347=2,フラグ管理用!D347=1,フラグ管理用!G347=1),"",IF(AND(フラグ管理用!C347=2,フラグ管理用!D347=2),"","error")))))</f>
        <v/>
      </c>
      <c r="AO347" s="240" t="str">
        <f t="shared" si="95"/>
        <v/>
      </c>
      <c r="AP347" s="240" t="str">
        <f t="shared" si="96"/>
        <v/>
      </c>
      <c r="AQ347" s="240" t="str">
        <f>IF(C347="","",IF(AND(フラグ管理用!B347=1,フラグ管理用!I347&gt;0),"",IF(AND(フラグ管理用!B347=2,フラグ管理用!I347&gt;14),"","error")))</f>
        <v/>
      </c>
      <c r="AR347" s="240" t="str">
        <f>IF(C347="","",IF(PRODUCT(フラグ管理用!H347:J347)=0,"error",""))</f>
        <v/>
      </c>
      <c r="AS347" s="240" t="str">
        <f t="shared" si="97"/>
        <v/>
      </c>
      <c r="AT347" s="240" t="str">
        <f>IF(C347="","",IF(AND(フラグ管理用!G347=1,フラグ管理用!K347=1),"",IF(AND(フラグ管理用!G347=2,フラグ管理用!K347&gt;1),"","error")))</f>
        <v/>
      </c>
      <c r="AU347" s="240" t="str">
        <f>IF(C347="","",IF(AND(フラグ管理用!K347=10,ISBLANK(L347)=FALSE),"",IF(AND(フラグ管理用!K347&lt;10,ISBLANK(L347)=TRUE),"","error")))</f>
        <v/>
      </c>
      <c r="AV347" s="211" t="str">
        <f t="shared" si="98"/>
        <v/>
      </c>
      <c r="AW347" s="211" t="str">
        <f t="shared" si="99"/>
        <v/>
      </c>
      <c r="AX347" s="211" t="str">
        <f>IF(C347="","",IF(AND(フラグ管理用!D347=2,フラグ管理用!G347=1),IF(Q347&lt;&gt;0,"error",""),""))</f>
        <v/>
      </c>
      <c r="AY347" s="211" t="str">
        <f>IF(C347="","",IF(フラグ管理用!G347=2,IF(OR(O347&lt;&gt;0,P347&lt;&gt;0,R347&lt;&gt;0),"error",""),""))</f>
        <v/>
      </c>
      <c r="AZ347" s="211" t="str">
        <f t="shared" si="100"/>
        <v/>
      </c>
      <c r="BA347" s="211" t="str">
        <f t="shared" si="101"/>
        <v/>
      </c>
      <c r="BB347" s="211" t="str">
        <f t="shared" si="102"/>
        <v/>
      </c>
      <c r="BC347" s="211" t="str">
        <f>IF(C347="","",IF(フラグ管理用!Y347=2,IF(AND(フラグ管理用!C347=2,フラグ管理用!V347=1),"","error"),""))</f>
        <v/>
      </c>
      <c r="BD347" s="211" t="str">
        <f t="shared" si="103"/>
        <v/>
      </c>
      <c r="BE347" s="211" t="str">
        <f>IF(C347="","",IF(フラグ管理用!Z347=30,"error",IF(AND(フラグ管理用!AI347="事業始期_通常",フラグ管理用!Z347&lt;18),"error",IF(AND(フラグ管理用!AI347="事業始期_補助",フラグ管理用!Z347&lt;15),"error",""))))</f>
        <v/>
      </c>
      <c r="BF347" s="211" t="str">
        <f t="shared" si="104"/>
        <v/>
      </c>
      <c r="BG347" s="211" t="str">
        <f>IF(C347="","",IF(AND(フラグ管理用!AJ347="事業終期_通常",OR(フラグ管理用!AA347&lt;18,フラグ管理用!AA347&gt;29)),"error",IF(AND(フラグ管理用!AJ347="事業終期_R3基金・R4",フラグ管理用!AA347&lt;18),"error","")))</f>
        <v/>
      </c>
      <c r="BH347" s="211" t="str">
        <f>IF(C347="","",IF(VLOOKUP(Z347,―!$X$2:$Y$31,2,FALSE)&lt;=VLOOKUP(AA347,―!$X$2:$Y$31,2,FALSE),"","error"))</f>
        <v/>
      </c>
      <c r="BI347" s="211" t="str">
        <f t="shared" si="105"/>
        <v/>
      </c>
      <c r="BJ347" s="211" t="str">
        <f t="shared" si="108"/>
        <v/>
      </c>
      <c r="BK347" s="211" t="str">
        <f t="shared" si="106"/>
        <v/>
      </c>
      <c r="BL347" s="211" t="str">
        <f>IF(C347="","",IF(AND(フラグ管理用!AK347="予算区分_地単_通常",フラグ管理用!AF347&gt;4),"error",IF(AND(フラグ管理用!AK347="予算区分_地単_協力金等",フラグ管理用!AF347&gt;9),"error",IF(AND(フラグ管理用!AK347="予算区分_補助",フラグ管理用!AF347&lt;9),"error",""))))</f>
        <v/>
      </c>
      <c r="BM347" s="241" t="str">
        <f>フラグ管理用!AO347</f>
        <v/>
      </c>
    </row>
    <row r="348" spans="1:65" x14ac:dyDescent="0.15">
      <c r="A348" s="84">
        <v>327</v>
      </c>
      <c r="B348" s="285"/>
      <c r="C348" s="61"/>
      <c r="D348" s="61"/>
      <c r="E348" s="62"/>
      <c r="F348" s="146" t="str">
        <f>IF(C348="補",VLOOKUP(E348,'事業名一覧 '!$A$3:$C$55,3,FALSE),"")</f>
        <v/>
      </c>
      <c r="G348" s="63"/>
      <c r="H348" s="154"/>
      <c r="I348" s="63"/>
      <c r="J348" s="63"/>
      <c r="K348" s="63"/>
      <c r="L348" s="62"/>
      <c r="M348" s="99" t="str">
        <f t="shared" si="91"/>
        <v/>
      </c>
      <c r="N348" s="99" t="str">
        <f t="shared" si="107"/>
        <v/>
      </c>
      <c r="O348" s="65"/>
      <c r="P348" s="65"/>
      <c r="Q348" s="65"/>
      <c r="R348" s="65"/>
      <c r="S348" s="65"/>
      <c r="T348" s="65"/>
      <c r="U348" s="62"/>
      <c r="V348" s="63"/>
      <c r="W348" s="63"/>
      <c r="X348" s="63"/>
      <c r="Y348" s="61"/>
      <c r="Z348" s="61"/>
      <c r="AA348" s="61"/>
      <c r="AB348" s="230"/>
      <c r="AC348" s="230"/>
      <c r="AD348" s="62"/>
      <c r="AE348" s="62"/>
      <c r="AF348" s="301"/>
      <c r="AG348" s="165"/>
      <c r="AH348" s="274"/>
      <c r="AI348" s="226"/>
      <c r="AJ348" s="293" t="str">
        <f t="shared" si="92"/>
        <v/>
      </c>
      <c r="AK348" s="297" t="str">
        <f>IF(C348="","",IF(AND(フラグ管理用!B348=2,O348&gt;0),"error",IF(AND(フラグ管理用!B348=1,SUM(P348:R348)&gt;0),"error","")))</f>
        <v/>
      </c>
      <c r="AL348" s="289" t="str">
        <f t="shared" si="93"/>
        <v/>
      </c>
      <c r="AM348" s="235" t="str">
        <f t="shared" si="94"/>
        <v/>
      </c>
      <c r="AN348" s="211" t="str">
        <f>IF(C348="","",IF(フラグ管理用!AP348=1,"",IF(AND(フラグ管理用!C348=1,フラグ管理用!G348=1),"",IF(AND(フラグ管理用!C348=2,フラグ管理用!D348=1,フラグ管理用!G348=1),"",IF(AND(フラグ管理用!C348=2,フラグ管理用!D348=2),"","error")))))</f>
        <v/>
      </c>
      <c r="AO348" s="240" t="str">
        <f t="shared" si="95"/>
        <v/>
      </c>
      <c r="AP348" s="240" t="str">
        <f t="shared" si="96"/>
        <v/>
      </c>
      <c r="AQ348" s="240" t="str">
        <f>IF(C348="","",IF(AND(フラグ管理用!B348=1,フラグ管理用!I348&gt;0),"",IF(AND(フラグ管理用!B348=2,フラグ管理用!I348&gt;14),"","error")))</f>
        <v/>
      </c>
      <c r="AR348" s="240" t="str">
        <f>IF(C348="","",IF(PRODUCT(フラグ管理用!H348:J348)=0,"error",""))</f>
        <v/>
      </c>
      <c r="AS348" s="240" t="str">
        <f t="shared" si="97"/>
        <v/>
      </c>
      <c r="AT348" s="240" t="str">
        <f>IF(C348="","",IF(AND(フラグ管理用!G348=1,フラグ管理用!K348=1),"",IF(AND(フラグ管理用!G348=2,フラグ管理用!K348&gt;1),"","error")))</f>
        <v/>
      </c>
      <c r="AU348" s="240" t="str">
        <f>IF(C348="","",IF(AND(フラグ管理用!K348=10,ISBLANK(L348)=FALSE),"",IF(AND(フラグ管理用!K348&lt;10,ISBLANK(L348)=TRUE),"","error")))</f>
        <v/>
      </c>
      <c r="AV348" s="211" t="str">
        <f t="shared" si="98"/>
        <v/>
      </c>
      <c r="AW348" s="211" t="str">
        <f t="shared" si="99"/>
        <v/>
      </c>
      <c r="AX348" s="211" t="str">
        <f>IF(C348="","",IF(AND(フラグ管理用!D348=2,フラグ管理用!G348=1),IF(Q348&lt;&gt;0,"error",""),""))</f>
        <v/>
      </c>
      <c r="AY348" s="211" t="str">
        <f>IF(C348="","",IF(フラグ管理用!G348=2,IF(OR(O348&lt;&gt;0,P348&lt;&gt;0,R348&lt;&gt;0),"error",""),""))</f>
        <v/>
      </c>
      <c r="AZ348" s="211" t="str">
        <f t="shared" si="100"/>
        <v/>
      </c>
      <c r="BA348" s="211" t="str">
        <f t="shared" si="101"/>
        <v/>
      </c>
      <c r="BB348" s="211" t="str">
        <f t="shared" si="102"/>
        <v/>
      </c>
      <c r="BC348" s="211" t="str">
        <f>IF(C348="","",IF(フラグ管理用!Y348=2,IF(AND(フラグ管理用!C348=2,フラグ管理用!V348=1),"","error"),""))</f>
        <v/>
      </c>
      <c r="BD348" s="211" t="str">
        <f t="shared" si="103"/>
        <v/>
      </c>
      <c r="BE348" s="211" t="str">
        <f>IF(C348="","",IF(フラグ管理用!Z348=30,"error",IF(AND(フラグ管理用!AI348="事業始期_通常",フラグ管理用!Z348&lt;18),"error",IF(AND(フラグ管理用!AI348="事業始期_補助",フラグ管理用!Z348&lt;15),"error",""))))</f>
        <v/>
      </c>
      <c r="BF348" s="211" t="str">
        <f t="shared" si="104"/>
        <v/>
      </c>
      <c r="BG348" s="211" t="str">
        <f>IF(C348="","",IF(AND(フラグ管理用!AJ348="事業終期_通常",OR(フラグ管理用!AA348&lt;18,フラグ管理用!AA348&gt;29)),"error",IF(AND(フラグ管理用!AJ348="事業終期_R3基金・R4",フラグ管理用!AA348&lt;18),"error","")))</f>
        <v/>
      </c>
      <c r="BH348" s="211" t="str">
        <f>IF(C348="","",IF(VLOOKUP(Z348,―!$X$2:$Y$31,2,FALSE)&lt;=VLOOKUP(AA348,―!$X$2:$Y$31,2,FALSE),"","error"))</f>
        <v/>
      </c>
      <c r="BI348" s="211" t="str">
        <f t="shared" si="105"/>
        <v/>
      </c>
      <c r="BJ348" s="211" t="str">
        <f t="shared" si="108"/>
        <v/>
      </c>
      <c r="BK348" s="211" t="str">
        <f t="shared" si="106"/>
        <v/>
      </c>
      <c r="BL348" s="211" t="str">
        <f>IF(C348="","",IF(AND(フラグ管理用!AK348="予算区分_地単_通常",フラグ管理用!AF348&gt;4),"error",IF(AND(フラグ管理用!AK348="予算区分_地単_協力金等",フラグ管理用!AF348&gt;9),"error",IF(AND(フラグ管理用!AK348="予算区分_補助",フラグ管理用!AF348&lt;9),"error",""))))</f>
        <v/>
      </c>
      <c r="BM348" s="241" t="str">
        <f>フラグ管理用!AO348</f>
        <v/>
      </c>
    </row>
    <row r="349" spans="1:65" x14ac:dyDescent="0.15">
      <c r="A349" s="84">
        <v>328</v>
      </c>
      <c r="B349" s="285"/>
      <c r="C349" s="61"/>
      <c r="D349" s="61"/>
      <c r="E349" s="62"/>
      <c r="F349" s="146" t="str">
        <f>IF(C349="補",VLOOKUP(E349,'事業名一覧 '!$A$3:$C$55,3,FALSE),"")</f>
        <v/>
      </c>
      <c r="G349" s="63"/>
      <c r="H349" s="154"/>
      <c r="I349" s="63"/>
      <c r="J349" s="63"/>
      <c r="K349" s="63"/>
      <c r="L349" s="62"/>
      <c r="M349" s="99" t="str">
        <f t="shared" si="91"/>
        <v/>
      </c>
      <c r="N349" s="99" t="str">
        <f t="shared" si="107"/>
        <v/>
      </c>
      <c r="O349" s="65"/>
      <c r="P349" s="65"/>
      <c r="Q349" s="65"/>
      <c r="R349" s="65"/>
      <c r="S349" s="65"/>
      <c r="T349" s="65"/>
      <c r="U349" s="62"/>
      <c r="V349" s="63"/>
      <c r="W349" s="63"/>
      <c r="X349" s="63"/>
      <c r="Y349" s="61"/>
      <c r="Z349" s="61"/>
      <c r="AA349" s="61"/>
      <c r="AB349" s="230"/>
      <c r="AC349" s="230"/>
      <c r="AD349" s="62"/>
      <c r="AE349" s="62"/>
      <c r="AF349" s="301"/>
      <c r="AG349" s="165"/>
      <c r="AH349" s="274"/>
      <c r="AI349" s="226"/>
      <c r="AJ349" s="293" t="str">
        <f t="shared" si="92"/>
        <v/>
      </c>
      <c r="AK349" s="297" t="str">
        <f>IF(C349="","",IF(AND(フラグ管理用!B349=2,O349&gt;0),"error",IF(AND(フラグ管理用!B349=1,SUM(P349:R349)&gt;0),"error","")))</f>
        <v/>
      </c>
      <c r="AL349" s="289" t="str">
        <f t="shared" si="93"/>
        <v/>
      </c>
      <c r="AM349" s="235" t="str">
        <f t="shared" si="94"/>
        <v/>
      </c>
      <c r="AN349" s="211" t="str">
        <f>IF(C349="","",IF(フラグ管理用!AP349=1,"",IF(AND(フラグ管理用!C349=1,フラグ管理用!G349=1),"",IF(AND(フラグ管理用!C349=2,フラグ管理用!D349=1,フラグ管理用!G349=1),"",IF(AND(フラグ管理用!C349=2,フラグ管理用!D349=2),"","error")))))</f>
        <v/>
      </c>
      <c r="AO349" s="240" t="str">
        <f t="shared" si="95"/>
        <v/>
      </c>
      <c r="AP349" s="240" t="str">
        <f t="shared" si="96"/>
        <v/>
      </c>
      <c r="AQ349" s="240" t="str">
        <f>IF(C349="","",IF(AND(フラグ管理用!B349=1,フラグ管理用!I349&gt;0),"",IF(AND(フラグ管理用!B349=2,フラグ管理用!I349&gt;14),"","error")))</f>
        <v/>
      </c>
      <c r="AR349" s="240" t="str">
        <f>IF(C349="","",IF(PRODUCT(フラグ管理用!H349:J349)=0,"error",""))</f>
        <v/>
      </c>
      <c r="AS349" s="240" t="str">
        <f t="shared" si="97"/>
        <v/>
      </c>
      <c r="AT349" s="240" t="str">
        <f>IF(C349="","",IF(AND(フラグ管理用!G349=1,フラグ管理用!K349=1),"",IF(AND(フラグ管理用!G349=2,フラグ管理用!K349&gt;1),"","error")))</f>
        <v/>
      </c>
      <c r="AU349" s="240" t="str">
        <f>IF(C349="","",IF(AND(フラグ管理用!K349=10,ISBLANK(L349)=FALSE),"",IF(AND(フラグ管理用!K349&lt;10,ISBLANK(L349)=TRUE),"","error")))</f>
        <v/>
      </c>
      <c r="AV349" s="211" t="str">
        <f t="shared" si="98"/>
        <v/>
      </c>
      <c r="AW349" s="211" t="str">
        <f t="shared" si="99"/>
        <v/>
      </c>
      <c r="AX349" s="211" t="str">
        <f>IF(C349="","",IF(AND(フラグ管理用!D349=2,フラグ管理用!G349=1),IF(Q349&lt;&gt;0,"error",""),""))</f>
        <v/>
      </c>
      <c r="AY349" s="211" t="str">
        <f>IF(C349="","",IF(フラグ管理用!G349=2,IF(OR(O349&lt;&gt;0,P349&lt;&gt;0,R349&lt;&gt;0),"error",""),""))</f>
        <v/>
      </c>
      <c r="AZ349" s="211" t="str">
        <f t="shared" si="100"/>
        <v/>
      </c>
      <c r="BA349" s="211" t="str">
        <f t="shared" si="101"/>
        <v/>
      </c>
      <c r="BB349" s="211" t="str">
        <f t="shared" si="102"/>
        <v/>
      </c>
      <c r="BC349" s="211" t="str">
        <f>IF(C349="","",IF(フラグ管理用!Y349=2,IF(AND(フラグ管理用!C349=2,フラグ管理用!V349=1),"","error"),""))</f>
        <v/>
      </c>
      <c r="BD349" s="211" t="str">
        <f t="shared" si="103"/>
        <v/>
      </c>
      <c r="BE349" s="211" t="str">
        <f>IF(C349="","",IF(フラグ管理用!Z349=30,"error",IF(AND(フラグ管理用!AI349="事業始期_通常",フラグ管理用!Z349&lt;18),"error",IF(AND(フラグ管理用!AI349="事業始期_補助",フラグ管理用!Z349&lt;15),"error",""))))</f>
        <v/>
      </c>
      <c r="BF349" s="211" t="str">
        <f t="shared" si="104"/>
        <v/>
      </c>
      <c r="BG349" s="211" t="str">
        <f>IF(C349="","",IF(AND(フラグ管理用!AJ349="事業終期_通常",OR(フラグ管理用!AA349&lt;18,フラグ管理用!AA349&gt;29)),"error",IF(AND(フラグ管理用!AJ349="事業終期_R3基金・R4",フラグ管理用!AA349&lt;18),"error","")))</f>
        <v/>
      </c>
      <c r="BH349" s="211" t="str">
        <f>IF(C349="","",IF(VLOOKUP(Z349,―!$X$2:$Y$31,2,FALSE)&lt;=VLOOKUP(AA349,―!$X$2:$Y$31,2,FALSE),"","error"))</f>
        <v/>
      </c>
      <c r="BI349" s="211" t="str">
        <f t="shared" si="105"/>
        <v/>
      </c>
      <c r="BJ349" s="211" t="str">
        <f t="shared" si="108"/>
        <v/>
      </c>
      <c r="BK349" s="211" t="str">
        <f t="shared" si="106"/>
        <v/>
      </c>
      <c r="BL349" s="211" t="str">
        <f>IF(C349="","",IF(AND(フラグ管理用!AK349="予算区分_地単_通常",フラグ管理用!AF349&gt;4),"error",IF(AND(フラグ管理用!AK349="予算区分_地単_協力金等",フラグ管理用!AF349&gt;9),"error",IF(AND(フラグ管理用!AK349="予算区分_補助",フラグ管理用!AF349&lt;9),"error",""))))</f>
        <v/>
      </c>
      <c r="BM349" s="241" t="str">
        <f>フラグ管理用!AO349</f>
        <v/>
      </c>
    </row>
    <row r="350" spans="1:65" x14ac:dyDescent="0.15">
      <c r="A350" s="84">
        <v>329</v>
      </c>
      <c r="B350" s="285"/>
      <c r="C350" s="61"/>
      <c r="D350" s="61"/>
      <c r="E350" s="62"/>
      <c r="F350" s="146" t="str">
        <f>IF(C350="補",VLOOKUP(E350,'事業名一覧 '!$A$3:$C$55,3,FALSE),"")</f>
        <v/>
      </c>
      <c r="G350" s="63"/>
      <c r="H350" s="154"/>
      <c r="I350" s="63"/>
      <c r="J350" s="63"/>
      <c r="K350" s="63"/>
      <c r="L350" s="62"/>
      <c r="M350" s="99" t="str">
        <f t="shared" si="91"/>
        <v/>
      </c>
      <c r="N350" s="99" t="str">
        <f t="shared" si="107"/>
        <v/>
      </c>
      <c r="O350" s="65"/>
      <c r="P350" s="65"/>
      <c r="Q350" s="65"/>
      <c r="R350" s="65"/>
      <c r="S350" s="65"/>
      <c r="T350" s="65"/>
      <c r="U350" s="62"/>
      <c r="V350" s="63"/>
      <c r="W350" s="63"/>
      <c r="X350" s="63"/>
      <c r="Y350" s="61"/>
      <c r="Z350" s="61"/>
      <c r="AA350" s="61"/>
      <c r="AB350" s="230"/>
      <c r="AC350" s="230"/>
      <c r="AD350" s="62"/>
      <c r="AE350" s="62"/>
      <c r="AF350" s="301"/>
      <c r="AG350" s="165"/>
      <c r="AH350" s="274"/>
      <c r="AI350" s="226"/>
      <c r="AJ350" s="293" t="str">
        <f t="shared" si="92"/>
        <v/>
      </c>
      <c r="AK350" s="297" t="str">
        <f>IF(C350="","",IF(AND(フラグ管理用!B350=2,O350&gt;0),"error",IF(AND(フラグ管理用!B350=1,SUM(P350:R350)&gt;0),"error","")))</f>
        <v/>
      </c>
      <c r="AL350" s="289" t="str">
        <f t="shared" si="93"/>
        <v/>
      </c>
      <c r="AM350" s="235" t="str">
        <f t="shared" si="94"/>
        <v/>
      </c>
      <c r="AN350" s="211" t="str">
        <f>IF(C350="","",IF(フラグ管理用!AP350=1,"",IF(AND(フラグ管理用!C350=1,フラグ管理用!G350=1),"",IF(AND(フラグ管理用!C350=2,フラグ管理用!D350=1,フラグ管理用!G350=1),"",IF(AND(フラグ管理用!C350=2,フラグ管理用!D350=2),"","error")))))</f>
        <v/>
      </c>
      <c r="AO350" s="240" t="str">
        <f t="shared" si="95"/>
        <v/>
      </c>
      <c r="AP350" s="240" t="str">
        <f t="shared" si="96"/>
        <v/>
      </c>
      <c r="AQ350" s="240" t="str">
        <f>IF(C350="","",IF(AND(フラグ管理用!B350=1,フラグ管理用!I350&gt;0),"",IF(AND(フラグ管理用!B350=2,フラグ管理用!I350&gt;14),"","error")))</f>
        <v/>
      </c>
      <c r="AR350" s="240" t="str">
        <f>IF(C350="","",IF(PRODUCT(フラグ管理用!H350:J350)=0,"error",""))</f>
        <v/>
      </c>
      <c r="AS350" s="240" t="str">
        <f t="shared" si="97"/>
        <v/>
      </c>
      <c r="AT350" s="240" t="str">
        <f>IF(C350="","",IF(AND(フラグ管理用!G350=1,フラグ管理用!K350=1),"",IF(AND(フラグ管理用!G350=2,フラグ管理用!K350&gt;1),"","error")))</f>
        <v/>
      </c>
      <c r="AU350" s="240" t="str">
        <f>IF(C350="","",IF(AND(フラグ管理用!K350=10,ISBLANK(L350)=FALSE),"",IF(AND(フラグ管理用!K350&lt;10,ISBLANK(L350)=TRUE),"","error")))</f>
        <v/>
      </c>
      <c r="AV350" s="211" t="str">
        <f t="shared" si="98"/>
        <v/>
      </c>
      <c r="AW350" s="211" t="str">
        <f t="shared" si="99"/>
        <v/>
      </c>
      <c r="AX350" s="211" t="str">
        <f>IF(C350="","",IF(AND(フラグ管理用!D350=2,フラグ管理用!G350=1),IF(Q350&lt;&gt;0,"error",""),""))</f>
        <v/>
      </c>
      <c r="AY350" s="211" t="str">
        <f>IF(C350="","",IF(フラグ管理用!G350=2,IF(OR(O350&lt;&gt;0,P350&lt;&gt;0,R350&lt;&gt;0),"error",""),""))</f>
        <v/>
      </c>
      <c r="AZ350" s="211" t="str">
        <f t="shared" si="100"/>
        <v/>
      </c>
      <c r="BA350" s="211" t="str">
        <f t="shared" si="101"/>
        <v/>
      </c>
      <c r="BB350" s="211" t="str">
        <f t="shared" si="102"/>
        <v/>
      </c>
      <c r="BC350" s="211" t="str">
        <f>IF(C350="","",IF(フラグ管理用!Y350=2,IF(AND(フラグ管理用!C350=2,フラグ管理用!V350=1),"","error"),""))</f>
        <v/>
      </c>
      <c r="BD350" s="211" t="str">
        <f t="shared" si="103"/>
        <v/>
      </c>
      <c r="BE350" s="211" t="str">
        <f>IF(C350="","",IF(フラグ管理用!Z350=30,"error",IF(AND(フラグ管理用!AI350="事業始期_通常",フラグ管理用!Z350&lt;18),"error",IF(AND(フラグ管理用!AI350="事業始期_補助",フラグ管理用!Z350&lt;15),"error",""))))</f>
        <v/>
      </c>
      <c r="BF350" s="211" t="str">
        <f t="shared" si="104"/>
        <v/>
      </c>
      <c r="BG350" s="211" t="str">
        <f>IF(C350="","",IF(AND(フラグ管理用!AJ350="事業終期_通常",OR(フラグ管理用!AA350&lt;18,フラグ管理用!AA350&gt;29)),"error",IF(AND(フラグ管理用!AJ350="事業終期_R3基金・R4",フラグ管理用!AA350&lt;18),"error","")))</f>
        <v/>
      </c>
      <c r="BH350" s="211" t="str">
        <f>IF(C350="","",IF(VLOOKUP(Z350,―!$X$2:$Y$31,2,FALSE)&lt;=VLOOKUP(AA350,―!$X$2:$Y$31,2,FALSE),"","error"))</f>
        <v/>
      </c>
      <c r="BI350" s="211" t="str">
        <f t="shared" si="105"/>
        <v/>
      </c>
      <c r="BJ350" s="211" t="str">
        <f t="shared" si="108"/>
        <v/>
      </c>
      <c r="BK350" s="211" t="str">
        <f t="shared" si="106"/>
        <v/>
      </c>
      <c r="BL350" s="211" t="str">
        <f>IF(C350="","",IF(AND(フラグ管理用!AK350="予算区分_地単_通常",フラグ管理用!AF350&gt;4),"error",IF(AND(フラグ管理用!AK350="予算区分_地単_協力金等",フラグ管理用!AF350&gt;9),"error",IF(AND(フラグ管理用!AK350="予算区分_補助",フラグ管理用!AF350&lt;9),"error",""))))</f>
        <v/>
      </c>
      <c r="BM350" s="241" t="str">
        <f>フラグ管理用!AO350</f>
        <v/>
      </c>
    </row>
    <row r="351" spans="1:65" x14ac:dyDescent="0.15">
      <c r="A351" s="84">
        <v>330</v>
      </c>
      <c r="B351" s="285"/>
      <c r="C351" s="61"/>
      <c r="D351" s="61"/>
      <c r="E351" s="62"/>
      <c r="F351" s="146" t="str">
        <f>IF(C351="補",VLOOKUP(E351,'事業名一覧 '!$A$3:$C$55,3,FALSE),"")</f>
        <v/>
      </c>
      <c r="G351" s="63"/>
      <c r="H351" s="154"/>
      <c r="I351" s="63"/>
      <c r="J351" s="63"/>
      <c r="K351" s="63"/>
      <c r="L351" s="62"/>
      <c r="M351" s="99" t="str">
        <f t="shared" si="91"/>
        <v/>
      </c>
      <c r="N351" s="99" t="str">
        <f t="shared" si="107"/>
        <v/>
      </c>
      <c r="O351" s="65"/>
      <c r="P351" s="65"/>
      <c r="Q351" s="65"/>
      <c r="R351" s="65"/>
      <c r="S351" s="65"/>
      <c r="T351" s="65"/>
      <c r="U351" s="62"/>
      <c r="V351" s="63"/>
      <c r="W351" s="63"/>
      <c r="X351" s="63"/>
      <c r="Y351" s="61"/>
      <c r="Z351" s="61"/>
      <c r="AA351" s="61"/>
      <c r="AB351" s="230"/>
      <c r="AC351" s="230"/>
      <c r="AD351" s="62"/>
      <c r="AE351" s="62"/>
      <c r="AF351" s="301"/>
      <c r="AG351" s="165"/>
      <c r="AH351" s="274"/>
      <c r="AI351" s="226"/>
      <c r="AJ351" s="293" t="str">
        <f t="shared" si="92"/>
        <v/>
      </c>
      <c r="AK351" s="297" t="str">
        <f>IF(C351="","",IF(AND(フラグ管理用!B351=2,O351&gt;0),"error",IF(AND(フラグ管理用!B351=1,SUM(P351:R351)&gt;0),"error","")))</f>
        <v/>
      </c>
      <c r="AL351" s="289" t="str">
        <f t="shared" si="93"/>
        <v/>
      </c>
      <c r="AM351" s="235" t="str">
        <f t="shared" si="94"/>
        <v/>
      </c>
      <c r="AN351" s="211" t="str">
        <f>IF(C351="","",IF(フラグ管理用!AP351=1,"",IF(AND(フラグ管理用!C351=1,フラグ管理用!G351=1),"",IF(AND(フラグ管理用!C351=2,フラグ管理用!D351=1,フラグ管理用!G351=1),"",IF(AND(フラグ管理用!C351=2,フラグ管理用!D351=2),"","error")))))</f>
        <v/>
      </c>
      <c r="AO351" s="240" t="str">
        <f t="shared" si="95"/>
        <v/>
      </c>
      <c r="AP351" s="240" t="str">
        <f t="shared" si="96"/>
        <v/>
      </c>
      <c r="AQ351" s="240" t="str">
        <f>IF(C351="","",IF(AND(フラグ管理用!B351=1,フラグ管理用!I351&gt;0),"",IF(AND(フラグ管理用!B351=2,フラグ管理用!I351&gt;14),"","error")))</f>
        <v/>
      </c>
      <c r="AR351" s="240" t="str">
        <f>IF(C351="","",IF(PRODUCT(フラグ管理用!H351:J351)=0,"error",""))</f>
        <v/>
      </c>
      <c r="AS351" s="240" t="str">
        <f t="shared" si="97"/>
        <v/>
      </c>
      <c r="AT351" s="240" t="str">
        <f>IF(C351="","",IF(AND(フラグ管理用!G351=1,フラグ管理用!K351=1),"",IF(AND(フラグ管理用!G351=2,フラグ管理用!K351&gt;1),"","error")))</f>
        <v/>
      </c>
      <c r="AU351" s="240" t="str">
        <f>IF(C351="","",IF(AND(フラグ管理用!K351=10,ISBLANK(L351)=FALSE),"",IF(AND(フラグ管理用!K351&lt;10,ISBLANK(L351)=TRUE),"","error")))</f>
        <v/>
      </c>
      <c r="AV351" s="211" t="str">
        <f t="shared" si="98"/>
        <v/>
      </c>
      <c r="AW351" s="211" t="str">
        <f t="shared" si="99"/>
        <v/>
      </c>
      <c r="AX351" s="211" t="str">
        <f>IF(C351="","",IF(AND(フラグ管理用!D351=2,フラグ管理用!G351=1),IF(Q351&lt;&gt;0,"error",""),""))</f>
        <v/>
      </c>
      <c r="AY351" s="211" t="str">
        <f>IF(C351="","",IF(フラグ管理用!G351=2,IF(OR(O351&lt;&gt;0,P351&lt;&gt;0,R351&lt;&gt;0),"error",""),""))</f>
        <v/>
      </c>
      <c r="AZ351" s="211" t="str">
        <f t="shared" si="100"/>
        <v/>
      </c>
      <c r="BA351" s="211" t="str">
        <f t="shared" si="101"/>
        <v/>
      </c>
      <c r="BB351" s="211" t="str">
        <f t="shared" si="102"/>
        <v/>
      </c>
      <c r="BC351" s="211" t="str">
        <f>IF(C351="","",IF(フラグ管理用!Y351=2,IF(AND(フラグ管理用!C351=2,フラグ管理用!V351=1),"","error"),""))</f>
        <v/>
      </c>
      <c r="BD351" s="211" t="str">
        <f t="shared" si="103"/>
        <v/>
      </c>
      <c r="BE351" s="211" t="str">
        <f>IF(C351="","",IF(フラグ管理用!Z351=30,"error",IF(AND(フラグ管理用!AI351="事業始期_通常",フラグ管理用!Z351&lt;18),"error",IF(AND(フラグ管理用!AI351="事業始期_補助",フラグ管理用!Z351&lt;15),"error",""))))</f>
        <v/>
      </c>
      <c r="BF351" s="211" t="str">
        <f t="shared" si="104"/>
        <v/>
      </c>
      <c r="BG351" s="211" t="str">
        <f>IF(C351="","",IF(AND(フラグ管理用!AJ351="事業終期_通常",OR(フラグ管理用!AA351&lt;18,フラグ管理用!AA351&gt;29)),"error",IF(AND(フラグ管理用!AJ351="事業終期_R3基金・R4",フラグ管理用!AA351&lt;18),"error","")))</f>
        <v/>
      </c>
      <c r="BH351" s="211" t="str">
        <f>IF(C351="","",IF(VLOOKUP(Z351,―!$X$2:$Y$31,2,FALSE)&lt;=VLOOKUP(AA351,―!$X$2:$Y$31,2,FALSE),"","error"))</f>
        <v/>
      </c>
      <c r="BI351" s="211" t="str">
        <f t="shared" si="105"/>
        <v/>
      </c>
      <c r="BJ351" s="211" t="str">
        <f t="shared" si="108"/>
        <v/>
      </c>
      <c r="BK351" s="211" t="str">
        <f t="shared" si="106"/>
        <v/>
      </c>
      <c r="BL351" s="211" t="str">
        <f>IF(C351="","",IF(AND(フラグ管理用!AK351="予算区分_地単_通常",フラグ管理用!AF351&gt;4),"error",IF(AND(フラグ管理用!AK351="予算区分_地単_協力金等",フラグ管理用!AF351&gt;9),"error",IF(AND(フラグ管理用!AK351="予算区分_補助",フラグ管理用!AF351&lt;9),"error",""))))</f>
        <v/>
      </c>
      <c r="BM351" s="241" t="str">
        <f>フラグ管理用!AO351</f>
        <v/>
      </c>
    </row>
    <row r="352" spans="1:65" x14ac:dyDescent="0.15">
      <c r="A352" s="84">
        <v>331</v>
      </c>
      <c r="B352" s="285"/>
      <c r="C352" s="61"/>
      <c r="D352" s="61"/>
      <c r="E352" s="62"/>
      <c r="F352" s="146" t="str">
        <f>IF(C352="補",VLOOKUP(E352,'事業名一覧 '!$A$3:$C$55,3,FALSE),"")</f>
        <v/>
      </c>
      <c r="G352" s="63"/>
      <c r="H352" s="154"/>
      <c r="I352" s="63"/>
      <c r="J352" s="63"/>
      <c r="K352" s="63"/>
      <c r="L352" s="62"/>
      <c r="M352" s="99" t="str">
        <f t="shared" si="91"/>
        <v/>
      </c>
      <c r="N352" s="99" t="str">
        <f t="shared" si="107"/>
        <v/>
      </c>
      <c r="O352" s="65"/>
      <c r="P352" s="65"/>
      <c r="Q352" s="65"/>
      <c r="R352" s="65"/>
      <c r="S352" s="65"/>
      <c r="T352" s="65"/>
      <c r="U352" s="62"/>
      <c r="V352" s="63"/>
      <c r="W352" s="63"/>
      <c r="X352" s="63"/>
      <c r="Y352" s="61"/>
      <c r="Z352" s="61"/>
      <c r="AA352" s="61"/>
      <c r="AB352" s="230"/>
      <c r="AC352" s="230"/>
      <c r="AD352" s="62"/>
      <c r="AE352" s="62"/>
      <c r="AF352" s="301"/>
      <c r="AG352" s="165"/>
      <c r="AH352" s="274"/>
      <c r="AI352" s="226"/>
      <c r="AJ352" s="293" t="str">
        <f t="shared" si="92"/>
        <v/>
      </c>
      <c r="AK352" s="297" t="str">
        <f>IF(C352="","",IF(AND(フラグ管理用!B352=2,O352&gt;0),"error",IF(AND(フラグ管理用!B352=1,SUM(P352:R352)&gt;0),"error","")))</f>
        <v/>
      </c>
      <c r="AL352" s="289" t="str">
        <f t="shared" si="93"/>
        <v/>
      </c>
      <c r="AM352" s="235" t="str">
        <f t="shared" si="94"/>
        <v/>
      </c>
      <c r="AN352" s="211" t="str">
        <f>IF(C352="","",IF(フラグ管理用!AP352=1,"",IF(AND(フラグ管理用!C352=1,フラグ管理用!G352=1),"",IF(AND(フラグ管理用!C352=2,フラグ管理用!D352=1,フラグ管理用!G352=1),"",IF(AND(フラグ管理用!C352=2,フラグ管理用!D352=2),"","error")))))</f>
        <v/>
      </c>
      <c r="AO352" s="240" t="str">
        <f t="shared" si="95"/>
        <v/>
      </c>
      <c r="AP352" s="240" t="str">
        <f t="shared" si="96"/>
        <v/>
      </c>
      <c r="AQ352" s="240" t="str">
        <f>IF(C352="","",IF(AND(フラグ管理用!B352=1,フラグ管理用!I352&gt;0),"",IF(AND(フラグ管理用!B352=2,フラグ管理用!I352&gt;14),"","error")))</f>
        <v/>
      </c>
      <c r="AR352" s="240" t="str">
        <f>IF(C352="","",IF(PRODUCT(フラグ管理用!H352:J352)=0,"error",""))</f>
        <v/>
      </c>
      <c r="AS352" s="240" t="str">
        <f t="shared" si="97"/>
        <v/>
      </c>
      <c r="AT352" s="240" t="str">
        <f>IF(C352="","",IF(AND(フラグ管理用!G352=1,フラグ管理用!K352=1),"",IF(AND(フラグ管理用!G352=2,フラグ管理用!K352&gt;1),"","error")))</f>
        <v/>
      </c>
      <c r="AU352" s="240" t="str">
        <f>IF(C352="","",IF(AND(フラグ管理用!K352=10,ISBLANK(L352)=FALSE),"",IF(AND(フラグ管理用!K352&lt;10,ISBLANK(L352)=TRUE),"","error")))</f>
        <v/>
      </c>
      <c r="AV352" s="211" t="str">
        <f t="shared" si="98"/>
        <v/>
      </c>
      <c r="AW352" s="211" t="str">
        <f t="shared" si="99"/>
        <v/>
      </c>
      <c r="AX352" s="211" t="str">
        <f>IF(C352="","",IF(AND(フラグ管理用!D352=2,フラグ管理用!G352=1),IF(Q352&lt;&gt;0,"error",""),""))</f>
        <v/>
      </c>
      <c r="AY352" s="211" t="str">
        <f>IF(C352="","",IF(フラグ管理用!G352=2,IF(OR(O352&lt;&gt;0,P352&lt;&gt;0,R352&lt;&gt;0),"error",""),""))</f>
        <v/>
      </c>
      <c r="AZ352" s="211" t="str">
        <f t="shared" si="100"/>
        <v/>
      </c>
      <c r="BA352" s="211" t="str">
        <f t="shared" si="101"/>
        <v/>
      </c>
      <c r="BB352" s="211" t="str">
        <f t="shared" si="102"/>
        <v/>
      </c>
      <c r="BC352" s="211" t="str">
        <f>IF(C352="","",IF(フラグ管理用!Y352=2,IF(AND(フラグ管理用!C352=2,フラグ管理用!V352=1),"","error"),""))</f>
        <v/>
      </c>
      <c r="BD352" s="211" t="str">
        <f t="shared" si="103"/>
        <v/>
      </c>
      <c r="BE352" s="211" t="str">
        <f>IF(C352="","",IF(フラグ管理用!Z352=30,"error",IF(AND(フラグ管理用!AI352="事業始期_通常",フラグ管理用!Z352&lt;18),"error",IF(AND(フラグ管理用!AI352="事業始期_補助",フラグ管理用!Z352&lt;15),"error",""))))</f>
        <v/>
      </c>
      <c r="BF352" s="211" t="str">
        <f t="shared" si="104"/>
        <v/>
      </c>
      <c r="BG352" s="211" t="str">
        <f>IF(C352="","",IF(AND(フラグ管理用!AJ352="事業終期_通常",OR(フラグ管理用!AA352&lt;18,フラグ管理用!AA352&gt;29)),"error",IF(AND(フラグ管理用!AJ352="事業終期_R3基金・R4",フラグ管理用!AA352&lt;18),"error","")))</f>
        <v/>
      </c>
      <c r="BH352" s="211" t="str">
        <f>IF(C352="","",IF(VLOOKUP(Z352,―!$X$2:$Y$31,2,FALSE)&lt;=VLOOKUP(AA352,―!$X$2:$Y$31,2,FALSE),"","error"))</f>
        <v/>
      </c>
      <c r="BI352" s="211" t="str">
        <f t="shared" si="105"/>
        <v/>
      </c>
      <c r="BJ352" s="211" t="str">
        <f t="shared" si="108"/>
        <v/>
      </c>
      <c r="BK352" s="211" t="str">
        <f t="shared" si="106"/>
        <v/>
      </c>
      <c r="BL352" s="211" t="str">
        <f>IF(C352="","",IF(AND(フラグ管理用!AK352="予算区分_地単_通常",フラグ管理用!AF352&gt;4),"error",IF(AND(フラグ管理用!AK352="予算区分_地単_協力金等",フラグ管理用!AF352&gt;9),"error",IF(AND(フラグ管理用!AK352="予算区分_補助",フラグ管理用!AF352&lt;9),"error",""))))</f>
        <v/>
      </c>
      <c r="BM352" s="241" t="str">
        <f>フラグ管理用!AO352</f>
        <v/>
      </c>
    </row>
    <row r="353" spans="1:65" x14ac:dyDescent="0.15">
      <c r="A353" s="84">
        <v>332</v>
      </c>
      <c r="B353" s="285"/>
      <c r="C353" s="61"/>
      <c r="D353" s="61"/>
      <c r="E353" s="62"/>
      <c r="F353" s="146" t="str">
        <f>IF(C353="補",VLOOKUP(E353,'事業名一覧 '!$A$3:$C$55,3,FALSE),"")</f>
        <v/>
      </c>
      <c r="G353" s="63"/>
      <c r="H353" s="154"/>
      <c r="I353" s="63"/>
      <c r="J353" s="63"/>
      <c r="K353" s="63"/>
      <c r="L353" s="62"/>
      <c r="M353" s="99" t="str">
        <f t="shared" si="91"/>
        <v/>
      </c>
      <c r="N353" s="99" t="str">
        <f t="shared" si="107"/>
        <v/>
      </c>
      <c r="O353" s="65"/>
      <c r="P353" s="65"/>
      <c r="Q353" s="65"/>
      <c r="R353" s="65"/>
      <c r="S353" s="65"/>
      <c r="T353" s="65"/>
      <c r="U353" s="62"/>
      <c r="V353" s="63"/>
      <c r="W353" s="63"/>
      <c r="X353" s="63"/>
      <c r="Y353" s="61"/>
      <c r="Z353" s="61"/>
      <c r="AA353" s="61"/>
      <c r="AB353" s="230"/>
      <c r="AC353" s="230"/>
      <c r="AD353" s="62"/>
      <c r="AE353" s="62"/>
      <c r="AF353" s="301"/>
      <c r="AG353" s="165"/>
      <c r="AH353" s="274"/>
      <c r="AI353" s="226"/>
      <c r="AJ353" s="293" t="str">
        <f t="shared" si="92"/>
        <v/>
      </c>
      <c r="AK353" s="297" t="str">
        <f>IF(C353="","",IF(AND(フラグ管理用!B353=2,O353&gt;0),"error",IF(AND(フラグ管理用!B353=1,SUM(P353:R353)&gt;0),"error","")))</f>
        <v/>
      </c>
      <c r="AL353" s="289" t="str">
        <f t="shared" si="93"/>
        <v/>
      </c>
      <c r="AM353" s="235" t="str">
        <f t="shared" si="94"/>
        <v/>
      </c>
      <c r="AN353" s="211" t="str">
        <f>IF(C353="","",IF(フラグ管理用!AP353=1,"",IF(AND(フラグ管理用!C353=1,フラグ管理用!G353=1),"",IF(AND(フラグ管理用!C353=2,フラグ管理用!D353=1,フラグ管理用!G353=1),"",IF(AND(フラグ管理用!C353=2,フラグ管理用!D353=2),"","error")))))</f>
        <v/>
      </c>
      <c r="AO353" s="240" t="str">
        <f t="shared" si="95"/>
        <v/>
      </c>
      <c r="AP353" s="240" t="str">
        <f t="shared" si="96"/>
        <v/>
      </c>
      <c r="AQ353" s="240" t="str">
        <f>IF(C353="","",IF(AND(フラグ管理用!B353=1,フラグ管理用!I353&gt;0),"",IF(AND(フラグ管理用!B353=2,フラグ管理用!I353&gt;14),"","error")))</f>
        <v/>
      </c>
      <c r="AR353" s="240" t="str">
        <f>IF(C353="","",IF(PRODUCT(フラグ管理用!H353:J353)=0,"error",""))</f>
        <v/>
      </c>
      <c r="AS353" s="240" t="str">
        <f t="shared" si="97"/>
        <v/>
      </c>
      <c r="AT353" s="240" t="str">
        <f>IF(C353="","",IF(AND(フラグ管理用!G353=1,フラグ管理用!K353=1),"",IF(AND(フラグ管理用!G353=2,フラグ管理用!K353&gt;1),"","error")))</f>
        <v/>
      </c>
      <c r="AU353" s="240" t="str">
        <f>IF(C353="","",IF(AND(フラグ管理用!K353=10,ISBLANK(L353)=FALSE),"",IF(AND(フラグ管理用!K353&lt;10,ISBLANK(L353)=TRUE),"","error")))</f>
        <v/>
      </c>
      <c r="AV353" s="211" t="str">
        <f t="shared" si="98"/>
        <v/>
      </c>
      <c r="AW353" s="211" t="str">
        <f t="shared" si="99"/>
        <v/>
      </c>
      <c r="AX353" s="211" t="str">
        <f>IF(C353="","",IF(AND(フラグ管理用!D353=2,フラグ管理用!G353=1),IF(Q353&lt;&gt;0,"error",""),""))</f>
        <v/>
      </c>
      <c r="AY353" s="211" t="str">
        <f>IF(C353="","",IF(フラグ管理用!G353=2,IF(OR(O353&lt;&gt;0,P353&lt;&gt;0,R353&lt;&gt;0),"error",""),""))</f>
        <v/>
      </c>
      <c r="AZ353" s="211" t="str">
        <f t="shared" si="100"/>
        <v/>
      </c>
      <c r="BA353" s="211" t="str">
        <f t="shared" si="101"/>
        <v/>
      </c>
      <c r="BB353" s="211" t="str">
        <f t="shared" si="102"/>
        <v/>
      </c>
      <c r="BC353" s="211" t="str">
        <f>IF(C353="","",IF(フラグ管理用!Y353=2,IF(AND(フラグ管理用!C353=2,フラグ管理用!V353=1),"","error"),""))</f>
        <v/>
      </c>
      <c r="BD353" s="211" t="str">
        <f t="shared" si="103"/>
        <v/>
      </c>
      <c r="BE353" s="211" t="str">
        <f>IF(C353="","",IF(フラグ管理用!Z353=30,"error",IF(AND(フラグ管理用!AI353="事業始期_通常",フラグ管理用!Z353&lt;18),"error",IF(AND(フラグ管理用!AI353="事業始期_補助",フラグ管理用!Z353&lt;15),"error",""))))</f>
        <v/>
      </c>
      <c r="BF353" s="211" t="str">
        <f t="shared" si="104"/>
        <v/>
      </c>
      <c r="BG353" s="211" t="str">
        <f>IF(C353="","",IF(AND(フラグ管理用!AJ353="事業終期_通常",OR(フラグ管理用!AA353&lt;18,フラグ管理用!AA353&gt;29)),"error",IF(AND(フラグ管理用!AJ353="事業終期_R3基金・R4",フラグ管理用!AA353&lt;18),"error","")))</f>
        <v/>
      </c>
      <c r="BH353" s="211" t="str">
        <f>IF(C353="","",IF(VLOOKUP(Z353,―!$X$2:$Y$31,2,FALSE)&lt;=VLOOKUP(AA353,―!$X$2:$Y$31,2,FALSE),"","error"))</f>
        <v/>
      </c>
      <c r="BI353" s="211" t="str">
        <f t="shared" si="105"/>
        <v/>
      </c>
      <c r="BJ353" s="211" t="str">
        <f t="shared" si="108"/>
        <v/>
      </c>
      <c r="BK353" s="211" t="str">
        <f t="shared" si="106"/>
        <v/>
      </c>
      <c r="BL353" s="211" t="str">
        <f>IF(C353="","",IF(AND(フラグ管理用!AK353="予算区分_地単_通常",フラグ管理用!AF353&gt;4),"error",IF(AND(フラグ管理用!AK353="予算区分_地単_協力金等",フラグ管理用!AF353&gt;9),"error",IF(AND(フラグ管理用!AK353="予算区分_補助",フラグ管理用!AF353&lt;9),"error",""))))</f>
        <v/>
      </c>
      <c r="BM353" s="241" t="str">
        <f>フラグ管理用!AO353</f>
        <v/>
      </c>
    </row>
    <row r="354" spans="1:65" x14ac:dyDescent="0.15">
      <c r="A354" s="84">
        <v>333</v>
      </c>
      <c r="B354" s="285"/>
      <c r="C354" s="61"/>
      <c r="D354" s="61"/>
      <c r="E354" s="62"/>
      <c r="F354" s="146" t="str">
        <f>IF(C354="補",VLOOKUP(E354,'事業名一覧 '!$A$3:$C$55,3,FALSE),"")</f>
        <v/>
      </c>
      <c r="G354" s="63"/>
      <c r="H354" s="154"/>
      <c r="I354" s="63"/>
      <c r="J354" s="63"/>
      <c r="K354" s="63"/>
      <c r="L354" s="62"/>
      <c r="M354" s="99" t="str">
        <f t="shared" si="91"/>
        <v/>
      </c>
      <c r="N354" s="99" t="str">
        <f t="shared" si="107"/>
        <v/>
      </c>
      <c r="O354" s="65"/>
      <c r="P354" s="65"/>
      <c r="Q354" s="65"/>
      <c r="R354" s="65"/>
      <c r="S354" s="65"/>
      <c r="T354" s="65"/>
      <c r="U354" s="62"/>
      <c r="V354" s="63"/>
      <c r="W354" s="63"/>
      <c r="X354" s="63"/>
      <c r="Y354" s="61"/>
      <c r="Z354" s="61"/>
      <c r="AA354" s="61"/>
      <c r="AB354" s="230"/>
      <c r="AC354" s="230"/>
      <c r="AD354" s="62"/>
      <c r="AE354" s="62"/>
      <c r="AF354" s="301"/>
      <c r="AG354" s="165"/>
      <c r="AH354" s="274"/>
      <c r="AI354" s="226"/>
      <c r="AJ354" s="293" t="str">
        <f t="shared" si="92"/>
        <v/>
      </c>
      <c r="AK354" s="297" t="str">
        <f>IF(C354="","",IF(AND(フラグ管理用!B354=2,O354&gt;0),"error",IF(AND(フラグ管理用!B354=1,SUM(P354:R354)&gt;0),"error","")))</f>
        <v/>
      </c>
      <c r="AL354" s="289" t="str">
        <f t="shared" si="93"/>
        <v/>
      </c>
      <c r="AM354" s="235" t="str">
        <f t="shared" si="94"/>
        <v/>
      </c>
      <c r="AN354" s="211" t="str">
        <f>IF(C354="","",IF(フラグ管理用!AP354=1,"",IF(AND(フラグ管理用!C354=1,フラグ管理用!G354=1),"",IF(AND(フラグ管理用!C354=2,フラグ管理用!D354=1,フラグ管理用!G354=1),"",IF(AND(フラグ管理用!C354=2,フラグ管理用!D354=2),"","error")))))</f>
        <v/>
      </c>
      <c r="AO354" s="240" t="str">
        <f t="shared" si="95"/>
        <v/>
      </c>
      <c r="AP354" s="240" t="str">
        <f t="shared" si="96"/>
        <v/>
      </c>
      <c r="AQ354" s="240" t="str">
        <f>IF(C354="","",IF(AND(フラグ管理用!B354=1,フラグ管理用!I354&gt;0),"",IF(AND(フラグ管理用!B354=2,フラグ管理用!I354&gt;14),"","error")))</f>
        <v/>
      </c>
      <c r="AR354" s="240" t="str">
        <f>IF(C354="","",IF(PRODUCT(フラグ管理用!H354:J354)=0,"error",""))</f>
        <v/>
      </c>
      <c r="AS354" s="240" t="str">
        <f t="shared" si="97"/>
        <v/>
      </c>
      <c r="AT354" s="240" t="str">
        <f>IF(C354="","",IF(AND(フラグ管理用!G354=1,フラグ管理用!K354=1),"",IF(AND(フラグ管理用!G354=2,フラグ管理用!K354&gt;1),"","error")))</f>
        <v/>
      </c>
      <c r="AU354" s="240" t="str">
        <f>IF(C354="","",IF(AND(フラグ管理用!K354=10,ISBLANK(L354)=FALSE),"",IF(AND(フラグ管理用!K354&lt;10,ISBLANK(L354)=TRUE),"","error")))</f>
        <v/>
      </c>
      <c r="AV354" s="211" t="str">
        <f t="shared" si="98"/>
        <v/>
      </c>
      <c r="AW354" s="211" t="str">
        <f t="shared" si="99"/>
        <v/>
      </c>
      <c r="AX354" s="211" t="str">
        <f>IF(C354="","",IF(AND(フラグ管理用!D354=2,フラグ管理用!G354=1),IF(Q354&lt;&gt;0,"error",""),""))</f>
        <v/>
      </c>
      <c r="AY354" s="211" t="str">
        <f>IF(C354="","",IF(フラグ管理用!G354=2,IF(OR(O354&lt;&gt;0,P354&lt;&gt;0,R354&lt;&gt;0),"error",""),""))</f>
        <v/>
      </c>
      <c r="AZ354" s="211" t="str">
        <f t="shared" si="100"/>
        <v/>
      </c>
      <c r="BA354" s="211" t="str">
        <f t="shared" si="101"/>
        <v/>
      </c>
      <c r="BB354" s="211" t="str">
        <f t="shared" si="102"/>
        <v/>
      </c>
      <c r="BC354" s="211" t="str">
        <f>IF(C354="","",IF(フラグ管理用!Y354=2,IF(AND(フラグ管理用!C354=2,フラグ管理用!V354=1),"","error"),""))</f>
        <v/>
      </c>
      <c r="BD354" s="211" t="str">
        <f t="shared" si="103"/>
        <v/>
      </c>
      <c r="BE354" s="211" t="str">
        <f>IF(C354="","",IF(フラグ管理用!Z354=30,"error",IF(AND(フラグ管理用!AI354="事業始期_通常",フラグ管理用!Z354&lt;18),"error",IF(AND(フラグ管理用!AI354="事業始期_補助",フラグ管理用!Z354&lt;15),"error",""))))</f>
        <v/>
      </c>
      <c r="BF354" s="211" t="str">
        <f t="shared" si="104"/>
        <v/>
      </c>
      <c r="BG354" s="211" t="str">
        <f>IF(C354="","",IF(AND(フラグ管理用!AJ354="事業終期_通常",OR(フラグ管理用!AA354&lt;18,フラグ管理用!AA354&gt;29)),"error",IF(AND(フラグ管理用!AJ354="事業終期_R3基金・R4",フラグ管理用!AA354&lt;18),"error","")))</f>
        <v/>
      </c>
      <c r="BH354" s="211" t="str">
        <f>IF(C354="","",IF(VLOOKUP(Z354,―!$X$2:$Y$31,2,FALSE)&lt;=VLOOKUP(AA354,―!$X$2:$Y$31,2,FALSE),"","error"))</f>
        <v/>
      </c>
      <c r="BI354" s="211" t="str">
        <f t="shared" si="105"/>
        <v/>
      </c>
      <c r="BJ354" s="211" t="str">
        <f t="shared" si="108"/>
        <v/>
      </c>
      <c r="BK354" s="211" t="str">
        <f t="shared" si="106"/>
        <v/>
      </c>
      <c r="BL354" s="211" t="str">
        <f>IF(C354="","",IF(AND(フラグ管理用!AK354="予算区分_地単_通常",フラグ管理用!AF354&gt;4),"error",IF(AND(フラグ管理用!AK354="予算区分_地単_協力金等",フラグ管理用!AF354&gt;9),"error",IF(AND(フラグ管理用!AK354="予算区分_補助",フラグ管理用!AF354&lt;9),"error",""))))</f>
        <v/>
      </c>
      <c r="BM354" s="241" t="str">
        <f>フラグ管理用!AO354</f>
        <v/>
      </c>
    </row>
    <row r="355" spans="1:65" x14ac:dyDescent="0.15">
      <c r="A355" s="84">
        <v>334</v>
      </c>
      <c r="B355" s="285"/>
      <c r="C355" s="61"/>
      <c r="D355" s="61"/>
      <c r="E355" s="62"/>
      <c r="F355" s="146" t="str">
        <f>IF(C355="補",VLOOKUP(E355,'事業名一覧 '!$A$3:$C$55,3,FALSE),"")</f>
        <v/>
      </c>
      <c r="G355" s="63"/>
      <c r="H355" s="154"/>
      <c r="I355" s="63"/>
      <c r="J355" s="63"/>
      <c r="K355" s="63"/>
      <c r="L355" s="62"/>
      <c r="M355" s="99" t="str">
        <f t="shared" si="91"/>
        <v/>
      </c>
      <c r="N355" s="99" t="str">
        <f t="shared" si="107"/>
        <v/>
      </c>
      <c r="O355" s="65"/>
      <c r="P355" s="65"/>
      <c r="Q355" s="65"/>
      <c r="R355" s="65"/>
      <c r="S355" s="65"/>
      <c r="T355" s="65"/>
      <c r="U355" s="62"/>
      <c r="V355" s="63"/>
      <c r="W355" s="63"/>
      <c r="X355" s="63"/>
      <c r="Y355" s="61"/>
      <c r="Z355" s="61"/>
      <c r="AA355" s="61"/>
      <c r="AB355" s="230"/>
      <c r="AC355" s="230"/>
      <c r="AD355" s="62"/>
      <c r="AE355" s="62"/>
      <c r="AF355" s="301"/>
      <c r="AG355" s="165"/>
      <c r="AH355" s="274"/>
      <c r="AI355" s="226"/>
      <c r="AJ355" s="293" t="str">
        <f t="shared" si="92"/>
        <v/>
      </c>
      <c r="AK355" s="297" t="str">
        <f>IF(C355="","",IF(AND(フラグ管理用!B355=2,O355&gt;0),"error",IF(AND(フラグ管理用!B355=1,SUM(P355:R355)&gt;0),"error","")))</f>
        <v/>
      </c>
      <c r="AL355" s="289" t="str">
        <f t="shared" si="93"/>
        <v/>
      </c>
      <c r="AM355" s="235" t="str">
        <f t="shared" si="94"/>
        <v/>
      </c>
      <c r="AN355" s="211" t="str">
        <f>IF(C355="","",IF(フラグ管理用!AP355=1,"",IF(AND(フラグ管理用!C355=1,フラグ管理用!G355=1),"",IF(AND(フラグ管理用!C355=2,フラグ管理用!D355=1,フラグ管理用!G355=1),"",IF(AND(フラグ管理用!C355=2,フラグ管理用!D355=2),"","error")))))</f>
        <v/>
      </c>
      <c r="AO355" s="240" t="str">
        <f t="shared" si="95"/>
        <v/>
      </c>
      <c r="AP355" s="240" t="str">
        <f t="shared" si="96"/>
        <v/>
      </c>
      <c r="AQ355" s="240" t="str">
        <f>IF(C355="","",IF(AND(フラグ管理用!B355=1,フラグ管理用!I355&gt;0),"",IF(AND(フラグ管理用!B355=2,フラグ管理用!I355&gt;14),"","error")))</f>
        <v/>
      </c>
      <c r="AR355" s="240" t="str">
        <f>IF(C355="","",IF(PRODUCT(フラグ管理用!H355:J355)=0,"error",""))</f>
        <v/>
      </c>
      <c r="AS355" s="240" t="str">
        <f t="shared" si="97"/>
        <v/>
      </c>
      <c r="AT355" s="240" t="str">
        <f>IF(C355="","",IF(AND(フラグ管理用!G355=1,フラグ管理用!K355=1),"",IF(AND(フラグ管理用!G355=2,フラグ管理用!K355&gt;1),"","error")))</f>
        <v/>
      </c>
      <c r="AU355" s="240" t="str">
        <f>IF(C355="","",IF(AND(フラグ管理用!K355=10,ISBLANK(L355)=FALSE),"",IF(AND(フラグ管理用!K355&lt;10,ISBLANK(L355)=TRUE),"","error")))</f>
        <v/>
      </c>
      <c r="AV355" s="211" t="str">
        <f t="shared" si="98"/>
        <v/>
      </c>
      <c r="AW355" s="211" t="str">
        <f t="shared" si="99"/>
        <v/>
      </c>
      <c r="AX355" s="211" t="str">
        <f>IF(C355="","",IF(AND(フラグ管理用!D355=2,フラグ管理用!G355=1),IF(Q355&lt;&gt;0,"error",""),""))</f>
        <v/>
      </c>
      <c r="AY355" s="211" t="str">
        <f>IF(C355="","",IF(フラグ管理用!G355=2,IF(OR(O355&lt;&gt;0,P355&lt;&gt;0,R355&lt;&gt;0),"error",""),""))</f>
        <v/>
      </c>
      <c r="AZ355" s="211" t="str">
        <f t="shared" si="100"/>
        <v/>
      </c>
      <c r="BA355" s="211" t="str">
        <f t="shared" si="101"/>
        <v/>
      </c>
      <c r="BB355" s="211" t="str">
        <f t="shared" si="102"/>
        <v/>
      </c>
      <c r="BC355" s="211" t="str">
        <f>IF(C355="","",IF(フラグ管理用!Y355=2,IF(AND(フラグ管理用!C355=2,フラグ管理用!V355=1),"","error"),""))</f>
        <v/>
      </c>
      <c r="BD355" s="211" t="str">
        <f t="shared" si="103"/>
        <v/>
      </c>
      <c r="BE355" s="211" t="str">
        <f>IF(C355="","",IF(フラグ管理用!Z355=30,"error",IF(AND(フラグ管理用!AI355="事業始期_通常",フラグ管理用!Z355&lt;18),"error",IF(AND(フラグ管理用!AI355="事業始期_補助",フラグ管理用!Z355&lt;15),"error",""))))</f>
        <v/>
      </c>
      <c r="BF355" s="211" t="str">
        <f t="shared" si="104"/>
        <v/>
      </c>
      <c r="BG355" s="211" t="str">
        <f>IF(C355="","",IF(AND(フラグ管理用!AJ355="事業終期_通常",OR(フラグ管理用!AA355&lt;18,フラグ管理用!AA355&gt;29)),"error",IF(AND(フラグ管理用!AJ355="事業終期_R3基金・R4",フラグ管理用!AA355&lt;18),"error","")))</f>
        <v/>
      </c>
      <c r="BH355" s="211" t="str">
        <f>IF(C355="","",IF(VLOOKUP(Z355,―!$X$2:$Y$31,2,FALSE)&lt;=VLOOKUP(AA355,―!$X$2:$Y$31,2,FALSE),"","error"))</f>
        <v/>
      </c>
      <c r="BI355" s="211" t="str">
        <f t="shared" si="105"/>
        <v/>
      </c>
      <c r="BJ355" s="211" t="str">
        <f t="shared" si="108"/>
        <v/>
      </c>
      <c r="BK355" s="211" t="str">
        <f t="shared" si="106"/>
        <v/>
      </c>
      <c r="BL355" s="211" t="str">
        <f>IF(C355="","",IF(AND(フラグ管理用!AK355="予算区分_地単_通常",フラグ管理用!AF355&gt;4),"error",IF(AND(フラグ管理用!AK355="予算区分_地単_協力金等",フラグ管理用!AF355&gt;9),"error",IF(AND(フラグ管理用!AK355="予算区分_補助",フラグ管理用!AF355&lt;9),"error",""))))</f>
        <v/>
      </c>
      <c r="BM355" s="241" t="str">
        <f>フラグ管理用!AO355</f>
        <v/>
      </c>
    </row>
    <row r="356" spans="1:65" x14ac:dyDescent="0.15">
      <c r="A356" s="84">
        <v>335</v>
      </c>
      <c r="B356" s="285"/>
      <c r="C356" s="61"/>
      <c r="D356" s="61"/>
      <c r="E356" s="62"/>
      <c r="F356" s="146" t="str">
        <f>IF(C356="補",VLOOKUP(E356,'事業名一覧 '!$A$3:$C$55,3,FALSE),"")</f>
        <v/>
      </c>
      <c r="G356" s="63"/>
      <c r="H356" s="154"/>
      <c r="I356" s="63"/>
      <c r="J356" s="63"/>
      <c r="K356" s="63"/>
      <c r="L356" s="62"/>
      <c r="M356" s="99" t="str">
        <f t="shared" si="91"/>
        <v/>
      </c>
      <c r="N356" s="99" t="str">
        <f t="shared" si="107"/>
        <v/>
      </c>
      <c r="O356" s="65"/>
      <c r="P356" s="65"/>
      <c r="Q356" s="65"/>
      <c r="R356" s="65"/>
      <c r="S356" s="65"/>
      <c r="T356" s="65"/>
      <c r="U356" s="62"/>
      <c r="V356" s="63"/>
      <c r="W356" s="63"/>
      <c r="X356" s="63"/>
      <c r="Y356" s="61"/>
      <c r="Z356" s="61"/>
      <c r="AA356" s="61"/>
      <c r="AB356" s="230"/>
      <c r="AC356" s="230"/>
      <c r="AD356" s="62"/>
      <c r="AE356" s="62"/>
      <c r="AF356" s="301"/>
      <c r="AG356" s="165"/>
      <c r="AH356" s="274"/>
      <c r="AI356" s="226"/>
      <c r="AJ356" s="293" t="str">
        <f t="shared" si="92"/>
        <v/>
      </c>
      <c r="AK356" s="297" t="str">
        <f>IF(C356="","",IF(AND(フラグ管理用!B356=2,O356&gt;0),"error",IF(AND(フラグ管理用!B356=1,SUM(P356:R356)&gt;0),"error","")))</f>
        <v/>
      </c>
      <c r="AL356" s="289" t="str">
        <f t="shared" si="93"/>
        <v/>
      </c>
      <c r="AM356" s="235" t="str">
        <f t="shared" si="94"/>
        <v/>
      </c>
      <c r="AN356" s="211" t="str">
        <f>IF(C356="","",IF(フラグ管理用!AP356=1,"",IF(AND(フラグ管理用!C356=1,フラグ管理用!G356=1),"",IF(AND(フラグ管理用!C356=2,フラグ管理用!D356=1,フラグ管理用!G356=1),"",IF(AND(フラグ管理用!C356=2,フラグ管理用!D356=2),"","error")))))</f>
        <v/>
      </c>
      <c r="AO356" s="240" t="str">
        <f t="shared" si="95"/>
        <v/>
      </c>
      <c r="AP356" s="240" t="str">
        <f t="shared" si="96"/>
        <v/>
      </c>
      <c r="AQ356" s="240" t="str">
        <f>IF(C356="","",IF(AND(フラグ管理用!B356=1,フラグ管理用!I356&gt;0),"",IF(AND(フラグ管理用!B356=2,フラグ管理用!I356&gt;14),"","error")))</f>
        <v/>
      </c>
      <c r="AR356" s="240" t="str">
        <f>IF(C356="","",IF(PRODUCT(フラグ管理用!H356:J356)=0,"error",""))</f>
        <v/>
      </c>
      <c r="AS356" s="240" t="str">
        <f t="shared" si="97"/>
        <v/>
      </c>
      <c r="AT356" s="240" t="str">
        <f>IF(C356="","",IF(AND(フラグ管理用!G356=1,フラグ管理用!K356=1),"",IF(AND(フラグ管理用!G356=2,フラグ管理用!K356&gt;1),"","error")))</f>
        <v/>
      </c>
      <c r="AU356" s="240" t="str">
        <f>IF(C356="","",IF(AND(フラグ管理用!K356=10,ISBLANK(L356)=FALSE),"",IF(AND(フラグ管理用!K356&lt;10,ISBLANK(L356)=TRUE),"","error")))</f>
        <v/>
      </c>
      <c r="AV356" s="211" t="str">
        <f t="shared" si="98"/>
        <v/>
      </c>
      <c r="AW356" s="211" t="str">
        <f t="shared" si="99"/>
        <v/>
      </c>
      <c r="AX356" s="211" t="str">
        <f>IF(C356="","",IF(AND(フラグ管理用!D356=2,フラグ管理用!G356=1),IF(Q356&lt;&gt;0,"error",""),""))</f>
        <v/>
      </c>
      <c r="AY356" s="211" t="str">
        <f>IF(C356="","",IF(フラグ管理用!G356=2,IF(OR(O356&lt;&gt;0,P356&lt;&gt;0,R356&lt;&gt;0),"error",""),""))</f>
        <v/>
      </c>
      <c r="AZ356" s="211" t="str">
        <f t="shared" si="100"/>
        <v/>
      </c>
      <c r="BA356" s="211" t="str">
        <f t="shared" si="101"/>
        <v/>
      </c>
      <c r="BB356" s="211" t="str">
        <f t="shared" si="102"/>
        <v/>
      </c>
      <c r="BC356" s="211" t="str">
        <f>IF(C356="","",IF(フラグ管理用!Y356=2,IF(AND(フラグ管理用!C356=2,フラグ管理用!V356=1),"","error"),""))</f>
        <v/>
      </c>
      <c r="BD356" s="211" t="str">
        <f t="shared" si="103"/>
        <v/>
      </c>
      <c r="BE356" s="211" t="str">
        <f>IF(C356="","",IF(フラグ管理用!Z356=30,"error",IF(AND(フラグ管理用!AI356="事業始期_通常",フラグ管理用!Z356&lt;18),"error",IF(AND(フラグ管理用!AI356="事業始期_補助",フラグ管理用!Z356&lt;15),"error",""))))</f>
        <v/>
      </c>
      <c r="BF356" s="211" t="str">
        <f t="shared" si="104"/>
        <v/>
      </c>
      <c r="BG356" s="211" t="str">
        <f>IF(C356="","",IF(AND(フラグ管理用!AJ356="事業終期_通常",OR(フラグ管理用!AA356&lt;18,フラグ管理用!AA356&gt;29)),"error",IF(AND(フラグ管理用!AJ356="事業終期_R3基金・R4",フラグ管理用!AA356&lt;18),"error","")))</f>
        <v/>
      </c>
      <c r="BH356" s="211" t="str">
        <f>IF(C356="","",IF(VLOOKUP(Z356,―!$X$2:$Y$31,2,FALSE)&lt;=VLOOKUP(AA356,―!$X$2:$Y$31,2,FALSE),"","error"))</f>
        <v/>
      </c>
      <c r="BI356" s="211" t="str">
        <f t="shared" si="105"/>
        <v/>
      </c>
      <c r="BJ356" s="211" t="str">
        <f t="shared" si="108"/>
        <v/>
      </c>
      <c r="BK356" s="211" t="str">
        <f t="shared" si="106"/>
        <v/>
      </c>
      <c r="BL356" s="211" t="str">
        <f>IF(C356="","",IF(AND(フラグ管理用!AK356="予算区分_地単_通常",フラグ管理用!AF356&gt;4),"error",IF(AND(フラグ管理用!AK356="予算区分_地単_協力金等",フラグ管理用!AF356&gt;9),"error",IF(AND(フラグ管理用!AK356="予算区分_補助",フラグ管理用!AF356&lt;9),"error",""))))</f>
        <v/>
      </c>
      <c r="BM356" s="241" t="str">
        <f>フラグ管理用!AO356</f>
        <v/>
      </c>
    </row>
    <row r="357" spans="1:65" x14ac:dyDescent="0.15">
      <c r="A357" s="84">
        <v>336</v>
      </c>
      <c r="B357" s="285"/>
      <c r="C357" s="61"/>
      <c r="D357" s="61"/>
      <c r="E357" s="62"/>
      <c r="F357" s="146" t="str">
        <f>IF(C357="補",VLOOKUP(E357,'事業名一覧 '!$A$3:$C$55,3,FALSE),"")</f>
        <v/>
      </c>
      <c r="G357" s="63"/>
      <c r="H357" s="154"/>
      <c r="I357" s="63"/>
      <c r="J357" s="63"/>
      <c r="K357" s="63"/>
      <c r="L357" s="62"/>
      <c r="M357" s="99" t="str">
        <f t="shared" si="91"/>
        <v/>
      </c>
      <c r="N357" s="99" t="str">
        <f t="shared" si="107"/>
        <v/>
      </c>
      <c r="O357" s="65"/>
      <c r="P357" s="65"/>
      <c r="Q357" s="65"/>
      <c r="R357" s="65"/>
      <c r="S357" s="65"/>
      <c r="T357" s="65"/>
      <c r="U357" s="62"/>
      <c r="V357" s="63"/>
      <c r="W357" s="63"/>
      <c r="X357" s="63"/>
      <c r="Y357" s="61"/>
      <c r="Z357" s="61"/>
      <c r="AA357" s="61"/>
      <c r="AB357" s="230"/>
      <c r="AC357" s="230"/>
      <c r="AD357" s="62"/>
      <c r="AE357" s="62"/>
      <c r="AF357" s="301"/>
      <c r="AG357" s="165"/>
      <c r="AH357" s="274"/>
      <c r="AI357" s="226"/>
      <c r="AJ357" s="293" t="str">
        <f t="shared" si="92"/>
        <v/>
      </c>
      <c r="AK357" s="297" t="str">
        <f>IF(C357="","",IF(AND(フラグ管理用!B357=2,O357&gt;0),"error",IF(AND(フラグ管理用!B357=1,SUM(P357:R357)&gt;0),"error","")))</f>
        <v/>
      </c>
      <c r="AL357" s="289" t="str">
        <f t="shared" si="93"/>
        <v/>
      </c>
      <c r="AM357" s="235" t="str">
        <f t="shared" si="94"/>
        <v/>
      </c>
      <c r="AN357" s="211" t="str">
        <f>IF(C357="","",IF(フラグ管理用!AP357=1,"",IF(AND(フラグ管理用!C357=1,フラグ管理用!G357=1),"",IF(AND(フラグ管理用!C357=2,フラグ管理用!D357=1,フラグ管理用!G357=1),"",IF(AND(フラグ管理用!C357=2,フラグ管理用!D357=2),"","error")))))</f>
        <v/>
      </c>
      <c r="AO357" s="240" t="str">
        <f t="shared" si="95"/>
        <v/>
      </c>
      <c r="AP357" s="240" t="str">
        <f t="shared" si="96"/>
        <v/>
      </c>
      <c r="AQ357" s="240" t="str">
        <f>IF(C357="","",IF(AND(フラグ管理用!B357=1,フラグ管理用!I357&gt;0),"",IF(AND(フラグ管理用!B357=2,フラグ管理用!I357&gt;14),"","error")))</f>
        <v/>
      </c>
      <c r="AR357" s="240" t="str">
        <f>IF(C357="","",IF(PRODUCT(フラグ管理用!H357:J357)=0,"error",""))</f>
        <v/>
      </c>
      <c r="AS357" s="240" t="str">
        <f t="shared" si="97"/>
        <v/>
      </c>
      <c r="AT357" s="240" t="str">
        <f>IF(C357="","",IF(AND(フラグ管理用!G357=1,フラグ管理用!K357=1),"",IF(AND(フラグ管理用!G357=2,フラグ管理用!K357&gt;1),"","error")))</f>
        <v/>
      </c>
      <c r="AU357" s="240" t="str">
        <f>IF(C357="","",IF(AND(フラグ管理用!K357=10,ISBLANK(L357)=FALSE),"",IF(AND(フラグ管理用!K357&lt;10,ISBLANK(L357)=TRUE),"","error")))</f>
        <v/>
      </c>
      <c r="AV357" s="211" t="str">
        <f t="shared" si="98"/>
        <v/>
      </c>
      <c r="AW357" s="211" t="str">
        <f t="shared" si="99"/>
        <v/>
      </c>
      <c r="AX357" s="211" t="str">
        <f>IF(C357="","",IF(AND(フラグ管理用!D357=2,フラグ管理用!G357=1),IF(Q357&lt;&gt;0,"error",""),""))</f>
        <v/>
      </c>
      <c r="AY357" s="211" t="str">
        <f>IF(C357="","",IF(フラグ管理用!G357=2,IF(OR(O357&lt;&gt;0,P357&lt;&gt;0,R357&lt;&gt;0),"error",""),""))</f>
        <v/>
      </c>
      <c r="AZ357" s="211" t="str">
        <f t="shared" si="100"/>
        <v/>
      </c>
      <c r="BA357" s="211" t="str">
        <f t="shared" si="101"/>
        <v/>
      </c>
      <c r="BB357" s="211" t="str">
        <f t="shared" si="102"/>
        <v/>
      </c>
      <c r="BC357" s="211" t="str">
        <f>IF(C357="","",IF(フラグ管理用!Y357=2,IF(AND(フラグ管理用!C357=2,フラグ管理用!V357=1),"","error"),""))</f>
        <v/>
      </c>
      <c r="BD357" s="211" t="str">
        <f t="shared" si="103"/>
        <v/>
      </c>
      <c r="BE357" s="211" t="str">
        <f>IF(C357="","",IF(フラグ管理用!Z357=30,"error",IF(AND(フラグ管理用!AI357="事業始期_通常",フラグ管理用!Z357&lt;18),"error",IF(AND(フラグ管理用!AI357="事業始期_補助",フラグ管理用!Z357&lt;15),"error",""))))</f>
        <v/>
      </c>
      <c r="BF357" s="211" t="str">
        <f t="shared" si="104"/>
        <v/>
      </c>
      <c r="BG357" s="211" t="str">
        <f>IF(C357="","",IF(AND(フラグ管理用!AJ357="事業終期_通常",OR(フラグ管理用!AA357&lt;18,フラグ管理用!AA357&gt;29)),"error",IF(AND(フラグ管理用!AJ357="事業終期_R3基金・R4",フラグ管理用!AA357&lt;18),"error","")))</f>
        <v/>
      </c>
      <c r="BH357" s="211" t="str">
        <f>IF(C357="","",IF(VLOOKUP(Z357,―!$X$2:$Y$31,2,FALSE)&lt;=VLOOKUP(AA357,―!$X$2:$Y$31,2,FALSE),"","error"))</f>
        <v/>
      </c>
      <c r="BI357" s="211" t="str">
        <f t="shared" si="105"/>
        <v/>
      </c>
      <c r="BJ357" s="211" t="str">
        <f t="shared" si="108"/>
        <v/>
      </c>
      <c r="BK357" s="211" t="str">
        <f t="shared" si="106"/>
        <v/>
      </c>
      <c r="BL357" s="211" t="str">
        <f>IF(C357="","",IF(AND(フラグ管理用!AK357="予算区分_地単_通常",フラグ管理用!AF357&gt;4),"error",IF(AND(フラグ管理用!AK357="予算区分_地単_協力金等",フラグ管理用!AF357&gt;9),"error",IF(AND(フラグ管理用!AK357="予算区分_補助",フラグ管理用!AF357&lt;9),"error",""))))</f>
        <v/>
      </c>
      <c r="BM357" s="241" t="str">
        <f>フラグ管理用!AO357</f>
        <v/>
      </c>
    </row>
    <row r="358" spans="1:65" x14ac:dyDescent="0.15">
      <c r="A358" s="84">
        <v>337</v>
      </c>
      <c r="B358" s="285"/>
      <c r="C358" s="61"/>
      <c r="D358" s="61"/>
      <c r="E358" s="62"/>
      <c r="F358" s="146" t="str">
        <f>IF(C358="補",VLOOKUP(E358,'事業名一覧 '!$A$3:$C$55,3,FALSE),"")</f>
        <v/>
      </c>
      <c r="G358" s="63"/>
      <c r="H358" s="154"/>
      <c r="I358" s="63"/>
      <c r="J358" s="63"/>
      <c r="K358" s="63"/>
      <c r="L358" s="62"/>
      <c r="M358" s="99" t="str">
        <f t="shared" si="91"/>
        <v/>
      </c>
      <c r="N358" s="99" t="str">
        <f t="shared" si="107"/>
        <v/>
      </c>
      <c r="O358" s="65"/>
      <c r="P358" s="65"/>
      <c r="Q358" s="65"/>
      <c r="R358" s="65"/>
      <c r="S358" s="65"/>
      <c r="T358" s="65"/>
      <c r="U358" s="62"/>
      <c r="V358" s="63"/>
      <c r="W358" s="63"/>
      <c r="X358" s="63"/>
      <c r="Y358" s="61"/>
      <c r="Z358" s="61"/>
      <c r="AA358" s="61"/>
      <c r="AB358" s="230"/>
      <c r="AC358" s="230"/>
      <c r="AD358" s="62"/>
      <c r="AE358" s="62"/>
      <c r="AF358" s="301"/>
      <c r="AG358" s="165"/>
      <c r="AH358" s="274"/>
      <c r="AI358" s="226"/>
      <c r="AJ358" s="293" t="str">
        <f t="shared" si="92"/>
        <v/>
      </c>
      <c r="AK358" s="297" t="str">
        <f>IF(C358="","",IF(AND(フラグ管理用!B358=2,O358&gt;0),"error",IF(AND(フラグ管理用!B358=1,SUM(P358:R358)&gt;0),"error","")))</f>
        <v/>
      </c>
      <c r="AL358" s="289" t="str">
        <f t="shared" si="93"/>
        <v/>
      </c>
      <c r="AM358" s="235" t="str">
        <f t="shared" si="94"/>
        <v/>
      </c>
      <c r="AN358" s="211" t="str">
        <f>IF(C358="","",IF(フラグ管理用!AP358=1,"",IF(AND(フラグ管理用!C358=1,フラグ管理用!G358=1),"",IF(AND(フラグ管理用!C358=2,フラグ管理用!D358=1,フラグ管理用!G358=1),"",IF(AND(フラグ管理用!C358=2,フラグ管理用!D358=2),"","error")))))</f>
        <v/>
      </c>
      <c r="AO358" s="240" t="str">
        <f t="shared" si="95"/>
        <v/>
      </c>
      <c r="AP358" s="240" t="str">
        <f t="shared" si="96"/>
        <v/>
      </c>
      <c r="AQ358" s="240" t="str">
        <f>IF(C358="","",IF(AND(フラグ管理用!B358=1,フラグ管理用!I358&gt;0),"",IF(AND(フラグ管理用!B358=2,フラグ管理用!I358&gt;14),"","error")))</f>
        <v/>
      </c>
      <c r="AR358" s="240" t="str">
        <f>IF(C358="","",IF(PRODUCT(フラグ管理用!H358:J358)=0,"error",""))</f>
        <v/>
      </c>
      <c r="AS358" s="240" t="str">
        <f t="shared" si="97"/>
        <v/>
      </c>
      <c r="AT358" s="240" t="str">
        <f>IF(C358="","",IF(AND(フラグ管理用!G358=1,フラグ管理用!K358=1),"",IF(AND(フラグ管理用!G358=2,フラグ管理用!K358&gt;1),"","error")))</f>
        <v/>
      </c>
      <c r="AU358" s="240" t="str">
        <f>IF(C358="","",IF(AND(フラグ管理用!K358=10,ISBLANK(L358)=FALSE),"",IF(AND(フラグ管理用!K358&lt;10,ISBLANK(L358)=TRUE),"","error")))</f>
        <v/>
      </c>
      <c r="AV358" s="211" t="str">
        <f t="shared" si="98"/>
        <v/>
      </c>
      <c r="AW358" s="211" t="str">
        <f t="shared" si="99"/>
        <v/>
      </c>
      <c r="AX358" s="211" t="str">
        <f>IF(C358="","",IF(AND(フラグ管理用!D358=2,フラグ管理用!G358=1),IF(Q358&lt;&gt;0,"error",""),""))</f>
        <v/>
      </c>
      <c r="AY358" s="211" t="str">
        <f>IF(C358="","",IF(フラグ管理用!G358=2,IF(OR(O358&lt;&gt;0,P358&lt;&gt;0,R358&lt;&gt;0),"error",""),""))</f>
        <v/>
      </c>
      <c r="AZ358" s="211" t="str">
        <f t="shared" si="100"/>
        <v/>
      </c>
      <c r="BA358" s="211" t="str">
        <f t="shared" si="101"/>
        <v/>
      </c>
      <c r="BB358" s="211" t="str">
        <f t="shared" si="102"/>
        <v/>
      </c>
      <c r="BC358" s="211" t="str">
        <f>IF(C358="","",IF(フラグ管理用!Y358=2,IF(AND(フラグ管理用!C358=2,フラグ管理用!V358=1),"","error"),""))</f>
        <v/>
      </c>
      <c r="BD358" s="211" t="str">
        <f t="shared" si="103"/>
        <v/>
      </c>
      <c r="BE358" s="211" t="str">
        <f>IF(C358="","",IF(フラグ管理用!Z358=30,"error",IF(AND(フラグ管理用!AI358="事業始期_通常",フラグ管理用!Z358&lt;18),"error",IF(AND(フラグ管理用!AI358="事業始期_補助",フラグ管理用!Z358&lt;15),"error",""))))</f>
        <v/>
      </c>
      <c r="BF358" s="211" t="str">
        <f t="shared" si="104"/>
        <v/>
      </c>
      <c r="BG358" s="211" t="str">
        <f>IF(C358="","",IF(AND(フラグ管理用!AJ358="事業終期_通常",OR(フラグ管理用!AA358&lt;18,フラグ管理用!AA358&gt;29)),"error",IF(AND(フラグ管理用!AJ358="事業終期_R3基金・R4",フラグ管理用!AA358&lt;18),"error","")))</f>
        <v/>
      </c>
      <c r="BH358" s="211" t="str">
        <f>IF(C358="","",IF(VLOOKUP(Z358,―!$X$2:$Y$31,2,FALSE)&lt;=VLOOKUP(AA358,―!$X$2:$Y$31,2,FALSE),"","error"))</f>
        <v/>
      </c>
      <c r="BI358" s="211" t="str">
        <f t="shared" si="105"/>
        <v/>
      </c>
      <c r="BJ358" s="211" t="str">
        <f t="shared" si="108"/>
        <v/>
      </c>
      <c r="BK358" s="211" t="str">
        <f t="shared" si="106"/>
        <v/>
      </c>
      <c r="BL358" s="211" t="str">
        <f>IF(C358="","",IF(AND(フラグ管理用!AK358="予算区分_地単_通常",フラグ管理用!AF358&gt;4),"error",IF(AND(フラグ管理用!AK358="予算区分_地単_協力金等",フラグ管理用!AF358&gt;9),"error",IF(AND(フラグ管理用!AK358="予算区分_補助",フラグ管理用!AF358&lt;9),"error",""))))</f>
        <v/>
      </c>
      <c r="BM358" s="241" t="str">
        <f>フラグ管理用!AO358</f>
        <v/>
      </c>
    </row>
    <row r="359" spans="1:65" x14ac:dyDescent="0.15">
      <c r="A359" s="84">
        <v>338</v>
      </c>
      <c r="B359" s="285"/>
      <c r="C359" s="61"/>
      <c r="D359" s="61"/>
      <c r="E359" s="62"/>
      <c r="F359" s="146" t="str">
        <f>IF(C359="補",VLOOKUP(E359,'事業名一覧 '!$A$3:$C$55,3,FALSE),"")</f>
        <v/>
      </c>
      <c r="G359" s="63"/>
      <c r="H359" s="154"/>
      <c r="I359" s="63"/>
      <c r="J359" s="63"/>
      <c r="K359" s="63"/>
      <c r="L359" s="62"/>
      <c r="M359" s="99" t="str">
        <f t="shared" si="91"/>
        <v/>
      </c>
      <c r="N359" s="99" t="str">
        <f t="shared" si="107"/>
        <v/>
      </c>
      <c r="O359" s="65"/>
      <c r="P359" s="65"/>
      <c r="Q359" s="65"/>
      <c r="R359" s="65"/>
      <c r="S359" s="65"/>
      <c r="T359" s="65"/>
      <c r="U359" s="62"/>
      <c r="V359" s="63"/>
      <c r="W359" s="63"/>
      <c r="X359" s="63"/>
      <c r="Y359" s="61"/>
      <c r="Z359" s="61"/>
      <c r="AA359" s="61"/>
      <c r="AB359" s="230"/>
      <c r="AC359" s="230"/>
      <c r="AD359" s="62"/>
      <c r="AE359" s="62"/>
      <c r="AF359" s="301"/>
      <c r="AG359" s="165"/>
      <c r="AH359" s="274"/>
      <c r="AI359" s="226"/>
      <c r="AJ359" s="293" t="str">
        <f t="shared" si="92"/>
        <v/>
      </c>
      <c r="AK359" s="297" t="str">
        <f>IF(C359="","",IF(AND(フラグ管理用!B359=2,O359&gt;0),"error",IF(AND(フラグ管理用!B359=1,SUM(P359:R359)&gt;0),"error","")))</f>
        <v/>
      </c>
      <c r="AL359" s="289" t="str">
        <f t="shared" si="93"/>
        <v/>
      </c>
      <c r="AM359" s="235" t="str">
        <f t="shared" si="94"/>
        <v/>
      </c>
      <c r="AN359" s="211" t="str">
        <f>IF(C359="","",IF(フラグ管理用!AP359=1,"",IF(AND(フラグ管理用!C359=1,フラグ管理用!G359=1),"",IF(AND(フラグ管理用!C359=2,フラグ管理用!D359=1,フラグ管理用!G359=1),"",IF(AND(フラグ管理用!C359=2,フラグ管理用!D359=2),"","error")))))</f>
        <v/>
      </c>
      <c r="AO359" s="240" t="str">
        <f t="shared" si="95"/>
        <v/>
      </c>
      <c r="AP359" s="240" t="str">
        <f t="shared" si="96"/>
        <v/>
      </c>
      <c r="AQ359" s="240" t="str">
        <f>IF(C359="","",IF(AND(フラグ管理用!B359=1,フラグ管理用!I359&gt;0),"",IF(AND(フラグ管理用!B359=2,フラグ管理用!I359&gt;14),"","error")))</f>
        <v/>
      </c>
      <c r="AR359" s="240" t="str">
        <f>IF(C359="","",IF(PRODUCT(フラグ管理用!H359:J359)=0,"error",""))</f>
        <v/>
      </c>
      <c r="AS359" s="240" t="str">
        <f t="shared" si="97"/>
        <v/>
      </c>
      <c r="AT359" s="240" t="str">
        <f>IF(C359="","",IF(AND(フラグ管理用!G359=1,フラグ管理用!K359=1),"",IF(AND(フラグ管理用!G359=2,フラグ管理用!K359&gt;1),"","error")))</f>
        <v/>
      </c>
      <c r="AU359" s="240" t="str">
        <f>IF(C359="","",IF(AND(フラグ管理用!K359=10,ISBLANK(L359)=FALSE),"",IF(AND(フラグ管理用!K359&lt;10,ISBLANK(L359)=TRUE),"","error")))</f>
        <v/>
      </c>
      <c r="AV359" s="211" t="str">
        <f t="shared" si="98"/>
        <v/>
      </c>
      <c r="AW359" s="211" t="str">
        <f t="shared" si="99"/>
        <v/>
      </c>
      <c r="AX359" s="211" t="str">
        <f>IF(C359="","",IF(AND(フラグ管理用!D359=2,フラグ管理用!G359=1),IF(Q359&lt;&gt;0,"error",""),""))</f>
        <v/>
      </c>
      <c r="AY359" s="211" t="str">
        <f>IF(C359="","",IF(フラグ管理用!G359=2,IF(OR(O359&lt;&gt;0,P359&lt;&gt;0,R359&lt;&gt;0),"error",""),""))</f>
        <v/>
      </c>
      <c r="AZ359" s="211" t="str">
        <f t="shared" si="100"/>
        <v/>
      </c>
      <c r="BA359" s="211" t="str">
        <f t="shared" si="101"/>
        <v/>
      </c>
      <c r="BB359" s="211" t="str">
        <f t="shared" si="102"/>
        <v/>
      </c>
      <c r="BC359" s="211" t="str">
        <f>IF(C359="","",IF(フラグ管理用!Y359=2,IF(AND(フラグ管理用!C359=2,フラグ管理用!V359=1),"","error"),""))</f>
        <v/>
      </c>
      <c r="BD359" s="211" t="str">
        <f t="shared" si="103"/>
        <v/>
      </c>
      <c r="BE359" s="211" t="str">
        <f>IF(C359="","",IF(フラグ管理用!Z359=30,"error",IF(AND(フラグ管理用!AI359="事業始期_通常",フラグ管理用!Z359&lt;18),"error",IF(AND(フラグ管理用!AI359="事業始期_補助",フラグ管理用!Z359&lt;15),"error",""))))</f>
        <v/>
      </c>
      <c r="BF359" s="211" t="str">
        <f t="shared" si="104"/>
        <v/>
      </c>
      <c r="BG359" s="211" t="str">
        <f>IF(C359="","",IF(AND(フラグ管理用!AJ359="事業終期_通常",OR(フラグ管理用!AA359&lt;18,フラグ管理用!AA359&gt;29)),"error",IF(AND(フラグ管理用!AJ359="事業終期_R3基金・R4",フラグ管理用!AA359&lt;18),"error","")))</f>
        <v/>
      </c>
      <c r="BH359" s="211" t="str">
        <f>IF(C359="","",IF(VLOOKUP(Z359,―!$X$2:$Y$31,2,FALSE)&lt;=VLOOKUP(AA359,―!$X$2:$Y$31,2,FALSE),"","error"))</f>
        <v/>
      </c>
      <c r="BI359" s="211" t="str">
        <f t="shared" si="105"/>
        <v/>
      </c>
      <c r="BJ359" s="211" t="str">
        <f t="shared" si="108"/>
        <v/>
      </c>
      <c r="BK359" s="211" t="str">
        <f t="shared" si="106"/>
        <v/>
      </c>
      <c r="BL359" s="211" t="str">
        <f>IF(C359="","",IF(AND(フラグ管理用!AK359="予算区分_地単_通常",フラグ管理用!AF359&gt;4),"error",IF(AND(フラグ管理用!AK359="予算区分_地単_協力金等",フラグ管理用!AF359&gt;9),"error",IF(AND(フラグ管理用!AK359="予算区分_補助",フラグ管理用!AF359&lt;9),"error",""))))</f>
        <v/>
      </c>
      <c r="BM359" s="241" t="str">
        <f>フラグ管理用!AO359</f>
        <v/>
      </c>
    </row>
    <row r="360" spans="1:65" x14ac:dyDescent="0.15">
      <c r="A360" s="84">
        <v>339</v>
      </c>
      <c r="B360" s="285"/>
      <c r="C360" s="61"/>
      <c r="D360" s="61"/>
      <c r="E360" s="62"/>
      <c r="F360" s="146" t="str">
        <f>IF(C360="補",VLOOKUP(E360,'事業名一覧 '!$A$3:$C$55,3,FALSE),"")</f>
        <v/>
      </c>
      <c r="G360" s="63"/>
      <c r="H360" s="154"/>
      <c r="I360" s="63"/>
      <c r="J360" s="63"/>
      <c r="K360" s="63"/>
      <c r="L360" s="62"/>
      <c r="M360" s="99" t="str">
        <f t="shared" si="91"/>
        <v/>
      </c>
      <c r="N360" s="99" t="str">
        <f t="shared" si="107"/>
        <v/>
      </c>
      <c r="O360" s="65"/>
      <c r="P360" s="65"/>
      <c r="Q360" s="65"/>
      <c r="R360" s="65"/>
      <c r="S360" s="65"/>
      <c r="T360" s="65"/>
      <c r="U360" s="62"/>
      <c r="V360" s="63"/>
      <c r="W360" s="63"/>
      <c r="X360" s="63"/>
      <c r="Y360" s="61"/>
      <c r="Z360" s="61"/>
      <c r="AA360" s="61"/>
      <c r="AB360" s="230"/>
      <c r="AC360" s="230"/>
      <c r="AD360" s="62"/>
      <c r="AE360" s="62"/>
      <c r="AF360" s="301"/>
      <c r="AG360" s="165"/>
      <c r="AH360" s="274"/>
      <c r="AI360" s="226"/>
      <c r="AJ360" s="293" t="str">
        <f t="shared" si="92"/>
        <v/>
      </c>
      <c r="AK360" s="297" t="str">
        <f>IF(C360="","",IF(AND(フラグ管理用!B360=2,O360&gt;0),"error",IF(AND(フラグ管理用!B360=1,SUM(P360:R360)&gt;0),"error","")))</f>
        <v/>
      </c>
      <c r="AL360" s="289" t="str">
        <f t="shared" si="93"/>
        <v/>
      </c>
      <c r="AM360" s="235" t="str">
        <f t="shared" si="94"/>
        <v/>
      </c>
      <c r="AN360" s="211" t="str">
        <f>IF(C360="","",IF(フラグ管理用!AP360=1,"",IF(AND(フラグ管理用!C360=1,フラグ管理用!G360=1),"",IF(AND(フラグ管理用!C360=2,フラグ管理用!D360=1,フラグ管理用!G360=1),"",IF(AND(フラグ管理用!C360=2,フラグ管理用!D360=2),"","error")))))</f>
        <v/>
      </c>
      <c r="AO360" s="240" t="str">
        <f t="shared" si="95"/>
        <v/>
      </c>
      <c r="AP360" s="240" t="str">
        <f t="shared" si="96"/>
        <v/>
      </c>
      <c r="AQ360" s="240" t="str">
        <f>IF(C360="","",IF(AND(フラグ管理用!B360=1,フラグ管理用!I360&gt;0),"",IF(AND(フラグ管理用!B360=2,フラグ管理用!I360&gt;14),"","error")))</f>
        <v/>
      </c>
      <c r="AR360" s="240" t="str">
        <f>IF(C360="","",IF(PRODUCT(フラグ管理用!H360:J360)=0,"error",""))</f>
        <v/>
      </c>
      <c r="AS360" s="240" t="str">
        <f t="shared" si="97"/>
        <v/>
      </c>
      <c r="AT360" s="240" t="str">
        <f>IF(C360="","",IF(AND(フラグ管理用!G360=1,フラグ管理用!K360=1),"",IF(AND(フラグ管理用!G360=2,フラグ管理用!K360&gt;1),"","error")))</f>
        <v/>
      </c>
      <c r="AU360" s="240" t="str">
        <f>IF(C360="","",IF(AND(フラグ管理用!K360=10,ISBLANK(L360)=FALSE),"",IF(AND(フラグ管理用!K360&lt;10,ISBLANK(L360)=TRUE),"","error")))</f>
        <v/>
      </c>
      <c r="AV360" s="211" t="str">
        <f t="shared" si="98"/>
        <v/>
      </c>
      <c r="AW360" s="211" t="str">
        <f t="shared" si="99"/>
        <v/>
      </c>
      <c r="AX360" s="211" t="str">
        <f>IF(C360="","",IF(AND(フラグ管理用!D360=2,フラグ管理用!G360=1),IF(Q360&lt;&gt;0,"error",""),""))</f>
        <v/>
      </c>
      <c r="AY360" s="211" t="str">
        <f>IF(C360="","",IF(フラグ管理用!G360=2,IF(OR(O360&lt;&gt;0,P360&lt;&gt;0,R360&lt;&gt;0),"error",""),""))</f>
        <v/>
      </c>
      <c r="AZ360" s="211" t="str">
        <f t="shared" si="100"/>
        <v/>
      </c>
      <c r="BA360" s="211" t="str">
        <f t="shared" si="101"/>
        <v/>
      </c>
      <c r="BB360" s="211" t="str">
        <f t="shared" si="102"/>
        <v/>
      </c>
      <c r="BC360" s="211" t="str">
        <f>IF(C360="","",IF(フラグ管理用!Y360=2,IF(AND(フラグ管理用!C360=2,フラグ管理用!V360=1),"","error"),""))</f>
        <v/>
      </c>
      <c r="BD360" s="211" t="str">
        <f t="shared" si="103"/>
        <v/>
      </c>
      <c r="BE360" s="211" t="str">
        <f>IF(C360="","",IF(フラグ管理用!Z360=30,"error",IF(AND(フラグ管理用!AI360="事業始期_通常",フラグ管理用!Z360&lt;18),"error",IF(AND(フラグ管理用!AI360="事業始期_補助",フラグ管理用!Z360&lt;15),"error",""))))</f>
        <v/>
      </c>
      <c r="BF360" s="211" t="str">
        <f t="shared" si="104"/>
        <v/>
      </c>
      <c r="BG360" s="211" t="str">
        <f>IF(C360="","",IF(AND(フラグ管理用!AJ360="事業終期_通常",OR(フラグ管理用!AA360&lt;18,フラグ管理用!AA360&gt;29)),"error",IF(AND(フラグ管理用!AJ360="事業終期_R3基金・R4",フラグ管理用!AA360&lt;18),"error","")))</f>
        <v/>
      </c>
      <c r="BH360" s="211" t="str">
        <f>IF(C360="","",IF(VLOOKUP(Z360,―!$X$2:$Y$31,2,FALSE)&lt;=VLOOKUP(AA360,―!$X$2:$Y$31,2,FALSE),"","error"))</f>
        <v/>
      </c>
      <c r="BI360" s="211" t="str">
        <f t="shared" si="105"/>
        <v/>
      </c>
      <c r="BJ360" s="211" t="str">
        <f t="shared" si="108"/>
        <v/>
      </c>
      <c r="BK360" s="211" t="str">
        <f t="shared" si="106"/>
        <v/>
      </c>
      <c r="BL360" s="211" t="str">
        <f>IF(C360="","",IF(AND(フラグ管理用!AK360="予算区分_地単_通常",フラグ管理用!AF360&gt;4),"error",IF(AND(フラグ管理用!AK360="予算区分_地単_協力金等",フラグ管理用!AF360&gt;9),"error",IF(AND(フラグ管理用!AK360="予算区分_補助",フラグ管理用!AF360&lt;9),"error",""))))</f>
        <v/>
      </c>
      <c r="BM360" s="241" t="str">
        <f>フラグ管理用!AO360</f>
        <v/>
      </c>
    </row>
    <row r="361" spans="1:65" x14ac:dyDescent="0.15">
      <c r="A361" s="84">
        <v>340</v>
      </c>
      <c r="B361" s="285"/>
      <c r="C361" s="61"/>
      <c r="D361" s="61"/>
      <c r="E361" s="62"/>
      <c r="F361" s="146" t="str">
        <f>IF(C361="補",VLOOKUP(E361,'事業名一覧 '!$A$3:$C$55,3,FALSE),"")</f>
        <v/>
      </c>
      <c r="G361" s="63"/>
      <c r="H361" s="154"/>
      <c r="I361" s="63"/>
      <c r="J361" s="63"/>
      <c r="K361" s="63"/>
      <c r="L361" s="62"/>
      <c r="M361" s="99" t="str">
        <f t="shared" si="91"/>
        <v/>
      </c>
      <c r="N361" s="99" t="str">
        <f t="shared" si="107"/>
        <v/>
      </c>
      <c r="O361" s="65"/>
      <c r="P361" s="65"/>
      <c r="Q361" s="65"/>
      <c r="R361" s="65"/>
      <c r="S361" s="65"/>
      <c r="T361" s="65"/>
      <c r="U361" s="62"/>
      <c r="V361" s="63"/>
      <c r="W361" s="63"/>
      <c r="X361" s="63"/>
      <c r="Y361" s="61"/>
      <c r="Z361" s="61"/>
      <c r="AA361" s="61"/>
      <c r="AB361" s="230"/>
      <c r="AC361" s="230"/>
      <c r="AD361" s="62"/>
      <c r="AE361" s="62"/>
      <c r="AF361" s="301"/>
      <c r="AG361" s="165"/>
      <c r="AH361" s="274"/>
      <c r="AI361" s="226"/>
      <c r="AJ361" s="293" t="str">
        <f t="shared" si="92"/>
        <v/>
      </c>
      <c r="AK361" s="297" t="str">
        <f>IF(C361="","",IF(AND(フラグ管理用!B361=2,O361&gt;0),"error",IF(AND(フラグ管理用!B361=1,SUM(P361:R361)&gt;0),"error","")))</f>
        <v/>
      </c>
      <c r="AL361" s="289" t="str">
        <f t="shared" si="93"/>
        <v/>
      </c>
      <c r="AM361" s="235" t="str">
        <f t="shared" si="94"/>
        <v/>
      </c>
      <c r="AN361" s="211" t="str">
        <f>IF(C361="","",IF(フラグ管理用!AP361=1,"",IF(AND(フラグ管理用!C361=1,フラグ管理用!G361=1),"",IF(AND(フラグ管理用!C361=2,フラグ管理用!D361=1,フラグ管理用!G361=1),"",IF(AND(フラグ管理用!C361=2,フラグ管理用!D361=2),"","error")))))</f>
        <v/>
      </c>
      <c r="AO361" s="240" t="str">
        <f t="shared" si="95"/>
        <v/>
      </c>
      <c r="AP361" s="240" t="str">
        <f t="shared" si="96"/>
        <v/>
      </c>
      <c r="AQ361" s="240" t="str">
        <f>IF(C361="","",IF(AND(フラグ管理用!B361=1,フラグ管理用!I361&gt;0),"",IF(AND(フラグ管理用!B361=2,フラグ管理用!I361&gt;14),"","error")))</f>
        <v/>
      </c>
      <c r="AR361" s="240" t="str">
        <f>IF(C361="","",IF(PRODUCT(フラグ管理用!H361:J361)=0,"error",""))</f>
        <v/>
      </c>
      <c r="AS361" s="240" t="str">
        <f t="shared" si="97"/>
        <v/>
      </c>
      <c r="AT361" s="240" t="str">
        <f>IF(C361="","",IF(AND(フラグ管理用!G361=1,フラグ管理用!K361=1),"",IF(AND(フラグ管理用!G361=2,フラグ管理用!K361&gt;1),"","error")))</f>
        <v/>
      </c>
      <c r="AU361" s="240" t="str">
        <f>IF(C361="","",IF(AND(フラグ管理用!K361=10,ISBLANK(L361)=FALSE),"",IF(AND(フラグ管理用!K361&lt;10,ISBLANK(L361)=TRUE),"","error")))</f>
        <v/>
      </c>
      <c r="AV361" s="211" t="str">
        <f t="shared" si="98"/>
        <v/>
      </c>
      <c r="AW361" s="211" t="str">
        <f t="shared" si="99"/>
        <v/>
      </c>
      <c r="AX361" s="211" t="str">
        <f>IF(C361="","",IF(AND(フラグ管理用!D361=2,フラグ管理用!G361=1),IF(Q361&lt;&gt;0,"error",""),""))</f>
        <v/>
      </c>
      <c r="AY361" s="211" t="str">
        <f>IF(C361="","",IF(フラグ管理用!G361=2,IF(OR(O361&lt;&gt;0,P361&lt;&gt;0,R361&lt;&gt;0),"error",""),""))</f>
        <v/>
      </c>
      <c r="AZ361" s="211" t="str">
        <f t="shared" si="100"/>
        <v/>
      </c>
      <c r="BA361" s="211" t="str">
        <f t="shared" si="101"/>
        <v/>
      </c>
      <c r="BB361" s="211" t="str">
        <f t="shared" si="102"/>
        <v/>
      </c>
      <c r="BC361" s="211" t="str">
        <f>IF(C361="","",IF(フラグ管理用!Y361=2,IF(AND(フラグ管理用!C361=2,フラグ管理用!V361=1),"","error"),""))</f>
        <v/>
      </c>
      <c r="BD361" s="211" t="str">
        <f t="shared" si="103"/>
        <v/>
      </c>
      <c r="BE361" s="211" t="str">
        <f>IF(C361="","",IF(フラグ管理用!Z361=30,"error",IF(AND(フラグ管理用!AI361="事業始期_通常",フラグ管理用!Z361&lt;18),"error",IF(AND(フラグ管理用!AI361="事業始期_補助",フラグ管理用!Z361&lt;15),"error",""))))</f>
        <v/>
      </c>
      <c r="BF361" s="211" t="str">
        <f t="shared" si="104"/>
        <v/>
      </c>
      <c r="BG361" s="211" t="str">
        <f>IF(C361="","",IF(AND(フラグ管理用!AJ361="事業終期_通常",OR(フラグ管理用!AA361&lt;18,フラグ管理用!AA361&gt;29)),"error",IF(AND(フラグ管理用!AJ361="事業終期_R3基金・R4",フラグ管理用!AA361&lt;18),"error","")))</f>
        <v/>
      </c>
      <c r="BH361" s="211" t="str">
        <f>IF(C361="","",IF(VLOOKUP(Z361,―!$X$2:$Y$31,2,FALSE)&lt;=VLOOKUP(AA361,―!$X$2:$Y$31,2,FALSE),"","error"))</f>
        <v/>
      </c>
      <c r="BI361" s="211" t="str">
        <f t="shared" si="105"/>
        <v/>
      </c>
      <c r="BJ361" s="211" t="str">
        <f t="shared" si="108"/>
        <v/>
      </c>
      <c r="BK361" s="211" t="str">
        <f t="shared" si="106"/>
        <v/>
      </c>
      <c r="BL361" s="211" t="str">
        <f>IF(C361="","",IF(AND(フラグ管理用!AK361="予算区分_地単_通常",フラグ管理用!AF361&gt;4),"error",IF(AND(フラグ管理用!AK361="予算区分_地単_協力金等",フラグ管理用!AF361&gt;9),"error",IF(AND(フラグ管理用!AK361="予算区分_補助",フラグ管理用!AF361&lt;9),"error",""))))</f>
        <v/>
      </c>
      <c r="BM361" s="241" t="str">
        <f>フラグ管理用!AO361</f>
        <v/>
      </c>
    </row>
    <row r="362" spans="1:65" x14ac:dyDescent="0.15">
      <c r="A362" s="84">
        <v>341</v>
      </c>
      <c r="B362" s="285"/>
      <c r="C362" s="61"/>
      <c r="D362" s="61"/>
      <c r="E362" s="62"/>
      <c r="F362" s="146" t="str">
        <f>IF(C362="補",VLOOKUP(E362,'事業名一覧 '!$A$3:$C$55,3,FALSE),"")</f>
        <v/>
      </c>
      <c r="G362" s="63"/>
      <c r="H362" s="154"/>
      <c r="I362" s="63"/>
      <c r="J362" s="63"/>
      <c r="K362" s="63"/>
      <c r="L362" s="62"/>
      <c r="M362" s="99" t="str">
        <f t="shared" si="91"/>
        <v/>
      </c>
      <c r="N362" s="99" t="str">
        <f t="shared" si="107"/>
        <v/>
      </c>
      <c r="O362" s="65"/>
      <c r="P362" s="65"/>
      <c r="Q362" s="65"/>
      <c r="R362" s="65"/>
      <c r="S362" s="65"/>
      <c r="T362" s="65"/>
      <c r="U362" s="62"/>
      <c r="V362" s="63"/>
      <c r="W362" s="63"/>
      <c r="X362" s="63"/>
      <c r="Y362" s="61"/>
      <c r="Z362" s="61"/>
      <c r="AA362" s="61"/>
      <c r="AB362" s="230"/>
      <c r="AC362" s="230"/>
      <c r="AD362" s="62"/>
      <c r="AE362" s="62"/>
      <c r="AF362" s="301"/>
      <c r="AG362" s="165"/>
      <c r="AH362" s="274"/>
      <c r="AI362" s="226"/>
      <c r="AJ362" s="293" t="str">
        <f t="shared" si="92"/>
        <v/>
      </c>
      <c r="AK362" s="297" t="str">
        <f>IF(C362="","",IF(AND(フラグ管理用!B362=2,O362&gt;0),"error",IF(AND(フラグ管理用!B362=1,SUM(P362:R362)&gt;0),"error","")))</f>
        <v/>
      </c>
      <c r="AL362" s="289" t="str">
        <f t="shared" si="93"/>
        <v/>
      </c>
      <c r="AM362" s="235" t="str">
        <f t="shared" si="94"/>
        <v/>
      </c>
      <c r="AN362" s="211" t="str">
        <f>IF(C362="","",IF(フラグ管理用!AP362=1,"",IF(AND(フラグ管理用!C362=1,フラグ管理用!G362=1),"",IF(AND(フラグ管理用!C362=2,フラグ管理用!D362=1,フラグ管理用!G362=1),"",IF(AND(フラグ管理用!C362=2,フラグ管理用!D362=2),"","error")))))</f>
        <v/>
      </c>
      <c r="AO362" s="240" t="str">
        <f t="shared" si="95"/>
        <v/>
      </c>
      <c r="AP362" s="240" t="str">
        <f t="shared" si="96"/>
        <v/>
      </c>
      <c r="AQ362" s="240" t="str">
        <f>IF(C362="","",IF(AND(フラグ管理用!B362=1,フラグ管理用!I362&gt;0),"",IF(AND(フラグ管理用!B362=2,フラグ管理用!I362&gt;14),"","error")))</f>
        <v/>
      </c>
      <c r="AR362" s="240" t="str">
        <f>IF(C362="","",IF(PRODUCT(フラグ管理用!H362:J362)=0,"error",""))</f>
        <v/>
      </c>
      <c r="AS362" s="240" t="str">
        <f t="shared" si="97"/>
        <v/>
      </c>
      <c r="AT362" s="240" t="str">
        <f>IF(C362="","",IF(AND(フラグ管理用!G362=1,フラグ管理用!K362=1),"",IF(AND(フラグ管理用!G362=2,フラグ管理用!K362&gt;1),"","error")))</f>
        <v/>
      </c>
      <c r="AU362" s="240" t="str">
        <f>IF(C362="","",IF(AND(フラグ管理用!K362=10,ISBLANK(L362)=FALSE),"",IF(AND(フラグ管理用!K362&lt;10,ISBLANK(L362)=TRUE),"","error")))</f>
        <v/>
      </c>
      <c r="AV362" s="211" t="str">
        <f t="shared" si="98"/>
        <v/>
      </c>
      <c r="AW362" s="211" t="str">
        <f t="shared" si="99"/>
        <v/>
      </c>
      <c r="AX362" s="211" t="str">
        <f>IF(C362="","",IF(AND(フラグ管理用!D362=2,フラグ管理用!G362=1),IF(Q362&lt;&gt;0,"error",""),""))</f>
        <v/>
      </c>
      <c r="AY362" s="211" t="str">
        <f>IF(C362="","",IF(フラグ管理用!G362=2,IF(OR(O362&lt;&gt;0,P362&lt;&gt;0,R362&lt;&gt;0),"error",""),""))</f>
        <v/>
      </c>
      <c r="AZ362" s="211" t="str">
        <f t="shared" si="100"/>
        <v/>
      </c>
      <c r="BA362" s="211" t="str">
        <f t="shared" si="101"/>
        <v/>
      </c>
      <c r="BB362" s="211" t="str">
        <f t="shared" si="102"/>
        <v/>
      </c>
      <c r="BC362" s="211" t="str">
        <f>IF(C362="","",IF(フラグ管理用!Y362=2,IF(AND(フラグ管理用!C362=2,フラグ管理用!V362=1),"","error"),""))</f>
        <v/>
      </c>
      <c r="BD362" s="211" t="str">
        <f t="shared" si="103"/>
        <v/>
      </c>
      <c r="BE362" s="211" t="str">
        <f>IF(C362="","",IF(フラグ管理用!Z362=30,"error",IF(AND(フラグ管理用!AI362="事業始期_通常",フラグ管理用!Z362&lt;18),"error",IF(AND(フラグ管理用!AI362="事業始期_補助",フラグ管理用!Z362&lt;15),"error",""))))</f>
        <v/>
      </c>
      <c r="BF362" s="211" t="str">
        <f t="shared" si="104"/>
        <v/>
      </c>
      <c r="BG362" s="211" t="str">
        <f>IF(C362="","",IF(AND(フラグ管理用!AJ362="事業終期_通常",OR(フラグ管理用!AA362&lt;18,フラグ管理用!AA362&gt;29)),"error",IF(AND(フラグ管理用!AJ362="事業終期_R3基金・R4",フラグ管理用!AA362&lt;18),"error","")))</f>
        <v/>
      </c>
      <c r="BH362" s="211" t="str">
        <f>IF(C362="","",IF(VLOOKUP(Z362,―!$X$2:$Y$31,2,FALSE)&lt;=VLOOKUP(AA362,―!$X$2:$Y$31,2,FALSE),"","error"))</f>
        <v/>
      </c>
      <c r="BI362" s="211" t="str">
        <f t="shared" si="105"/>
        <v/>
      </c>
      <c r="BJ362" s="211" t="str">
        <f t="shared" si="108"/>
        <v/>
      </c>
      <c r="BK362" s="211" t="str">
        <f t="shared" si="106"/>
        <v/>
      </c>
      <c r="BL362" s="211" t="str">
        <f>IF(C362="","",IF(AND(フラグ管理用!AK362="予算区分_地単_通常",フラグ管理用!AF362&gt;4),"error",IF(AND(フラグ管理用!AK362="予算区分_地単_協力金等",フラグ管理用!AF362&gt;9),"error",IF(AND(フラグ管理用!AK362="予算区分_補助",フラグ管理用!AF362&lt;9),"error",""))))</f>
        <v/>
      </c>
      <c r="BM362" s="241" t="str">
        <f>フラグ管理用!AO362</f>
        <v/>
      </c>
    </row>
    <row r="363" spans="1:65" x14ac:dyDescent="0.15">
      <c r="A363" s="84">
        <v>342</v>
      </c>
      <c r="B363" s="285"/>
      <c r="C363" s="61"/>
      <c r="D363" s="61"/>
      <c r="E363" s="62"/>
      <c r="F363" s="146" t="str">
        <f>IF(C363="補",VLOOKUP(E363,'事業名一覧 '!$A$3:$C$55,3,FALSE),"")</f>
        <v/>
      </c>
      <c r="G363" s="63"/>
      <c r="H363" s="154"/>
      <c r="I363" s="63"/>
      <c r="J363" s="63"/>
      <c r="K363" s="63"/>
      <c r="L363" s="62"/>
      <c r="M363" s="99" t="str">
        <f t="shared" si="91"/>
        <v/>
      </c>
      <c r="N363" s="99" t="str">
        <f t="shared" si="107"/>
        <v/>
      </c>
      <c r="O363" s="65"/>
      <c r="P363" s="65"/>
      <c r="Q363" s="65"/>
      <c r="R363" s="65"/>
      <c r="S363" s="65"/>
      <c r="T363" s="65"/>
      <c r="U363" s="62"/>
      <c r="V363" s="63"/>
      <c r="W363" s="63"/>
      <c r="X363" s="63"/>
      <c r="Y363" s="61"/>
      <c r="Z363" s="61"/>
      <c r="AA363" s="61"/>
      <c r="AB363" s="230"/>
      <c r="AC363" s="230"/>
      <c r="AD363" s="62"/>
      <c r="AE363" s="62"/>
      <c r="AF363" s="301"/>
      <c r="AG363" s="165"/>
      <c r="AH363" s="274"/>
      <c r="AI363" s="226"/>
      <c r="AJ363" s="293" t="str">
        <f t="shared" si="92"/>
        <v/>
      </c>
      <c r="AK363" s="297" t="str">
        <f>IF(C363="","",IF(AND(フラグ管理用!B363=2,O363&gt;0),"error",IF(AND(フラグ管理用!B363=1,SUM(P363:R363)&gt;0),"error","")))</f>
        <v/>
      </c>
      <c r="AL363" s="289" t="str">
        <f t="shared" si="93"/>
        <v/>
      </c>
      <c r="AM363" s="235" t="str">
        <f t="shared" si="94"/>
        <v/>
      </c>
      <c r="AN363" s="211" t="str">
        <f>IF(C363="","",IF(フラグ管理用!AP363=1,"",IF(AND(フラグ管理用!C363=1,フラグ管理用!G363=1),"",IF(AND(フラグ管理用!C363=2,フラグ管理用!D363=1,フラグ管理用!G363=1),"",IF(AND(フラグ管理用!C363=2,フラグ管理用!D363=2),"","error")))))</f>
        <v/>
      </c>
      <c r="AO363" s="240" t="str">
        <f t="shared" si="95"/>
        <v/>
      </c>
      <c r="AP363" s="240" t="str">
        <f t="shared" si="96"/>
        <v/>
      </c>
      <c r="AQ363" s="240" t="str">
        <f>IF(C363="","",IF(AND(フラグ管理用!B363=1,フラグ管理用!I363&gt;0),"",IF(AND(フラグ管理用!B363=2,フラグ管理用!I363&gt;14),"","error")))</f>
        <v/>
      </c>
      <c r="AR363" s="240" t="str">
        <f>IF(C363="","",IF(PRODUCT(フラグ管理用!H363:J363)=0,"error",""))</f>
        <v/>
      </c>
      <c r="AS363" s="240" t="str">
        <f t="shared" si="97"/>
        <v/>
      </c>
      <c r="AT363" s="240" t="str">
        <f>IF(C363="","",IF(AND(フラグ管理用!G363=1,フラグ管理用!K363=1),"",IF(AND(フラグ管理用!G363=2,フラグ管理用!K363&gt;1),"","error")))</f>
        <v/>
      </c>
      <c r="AU363" s="240" t="str">
        <f>IF(C363="","",IF(AND(フラグ管理用!K363=10,ISBLANK(L363)=FALSE),"",IF(AND(フラグ管理用!K363&lt;10,ISBLANK(L363)=TRUE),"","error")))</f>
        <v/>
      </c>
      <c r="AV363" s="211" t="str">
        <f t="shared" si="98"/>
        <v/>
      </c>
      <c r="AW363" s="211" t="str">
        <f t="shared" si="99"/>
        <v/>
      </c>
      <c r="AX363" s="211" t="str">
        <f>IF(C363="","",IF(AND(フラグ管理用!D363=2,フラグ管理用!G363=1),IF(Q363&lt;&gt;0,"error",""),""))</f>
        <v/>
      </c>
      <c r="AY363" s="211" t="str">
        <f>IF(C363="","",IF(フラグ管理用!G363=2,IF(OR(O363&lt;&gt;0,P363&lt;&gt;0,R363&lt;&gt;0),"error",""),""))</f>
        <v/>
      </c>
      <c r="AZ363" s="211" t="str">
        <f t="shared" si="100"/>
        <v/>
      </c>
      <c r="BA363" s="211" t="str">
        <f t="shared" si="101"/>
        <v/>
      </c>
      <c r="BB363" s="211" t="str">
        <f t="shared" si="102"/>
        <v/>
      </c>
      <c r="BC363" s="211" t="str">
        <f>IF(C363="","",IF(フラグ管理用!Y363=2,IF(AND(フラグ管理用!C363=2,フラグ管理用!V363=1),"","error"),""))</f>
        <v/>
      </c>
      <c r="BD363" s="211" t="str">
        <f t="shared" si="103"/>
        <v/>
      </c>
      <c r="BE363" s="211" t="str">
        <f>IF(C363="","",IF(フラグ管理用!Z363=30,"error",IF(AND(フラグ管理用!AI363="事業始期_通常",フラグ管理用!Z363&lt;18),"error",IF(AND(フラグ管理用!AI363="事業始期_補助",フラグ管理用!Z363&lt;15),"error",""))))</f>
        <v/>
      </c>
      <c r="BF363" s="211" t="str">
        <f t="shared" si="104"/>
        <v/>
      </c>
      <c r="BG363" s="211" t="str">
        <f>IF(C363="","",IF(AND(フラグ管理用!AJ363="事業終期_通常",OR(フラグ管理用!AA363&lt;18,フラグ管理用!AA363&gt;29)),"error",IF(AND(フラグ管理用!AJ363="事業終期_R3基金・R4",フラグ管理用!AA363&lt;18),"error","")))</f>
        <v/>
      </c>
      <c r="BH363" s="211" t="str">
        <f>IF(C363="","",IF(VLOOKUP(Z363,―!$X$2:$Y$31,2,FALSE)&lt;=VLOOKUP(AA363,―!$X$2:$Y$31,2,FALSE),"","error"))</f>
        <v/>
      </c>
      <c r="BI363" s="211" t="str">
        <f t="shared" si="105"/>
        <v/>
      </c>
      <c r="BJ363" s="211" t="str">
        <f t="shared" si="108"/>
        <v/>
      </c>
      <c r="BK363" s="211" t="str">
        <f t="shared" si="106"/>
        <v/>
      </c>
      <c r="BL363" s="211" t="str">
        <f>IF(C363="","",IF(AND(フラグ管理用!AK363="予算区分_地単_通常",フラグ管理用!AF363&gt;4),"error",IF(AND(フラグ管理用!AK363="予算区分_地単_協力金等",フラグ管理用!AF363&gt;9),"error",IF(AND(フラグ管理用!AK363="予算区分_補助",フラグ管理用!AF363&lt;9),"error",""))))</f>
        <v/>
      </c>
      <c r="BM363" s="241" t="str">
        <f>フラグ管理用!AO363</f>
        <v/>
      </c>
    </row>
    <row r="364" spans="1:65" x14ac:dyDescent="0.15">
      <c r="A364" s="84">
        <v>343</v>
      </c>
      <c r="B364" s="285"/>
      <c r="C364" s="61"/>
      <c r="D364" s="61"/>
      <c r="E364" s="62"/>
      <c r="F364" s="146" t="str">
        <f>IF(C364="補",VLOOKUP(E364,'事業名一覧 '!$A$3:$C$55,3,FALSE),"")</f>
        <v/>
      </c>
      <c r="G364" s="63"/>
      <c r="H364" s="154"/>
      <c r="I364" s="63"/>
      <c r="J364" s="63"/>
      <c r="K364" s="63"/>
      <c r="L364" s="62"/>
      <c r="M364" s="99" t="str">
        <f t="shared" si="91"/>
        <v/>
      </c>
      <c r="N364" s="99" t="str">
        <f t="shared" si="107"/>
        <v/>
      </c>
      <c r="O364" s="65"/>
      <c r="P364" s="65"/>
      <c r="Q364" s="65"/>
      <c r="R364" s="65"/>
      <c r="S364" s="65"/>
      <c r="T364" s="65"/>
      <c r="U364" s="62"/>
      <c r="V364" s="63"/>
      <c r="W364" s="63"/>
      <c r="X364" s="63"/>
      <c r="Y364" s="61"/>
      <c r="Z364" s="61"/>
      <c r="AA364" s="61"/>
      <c r="AB364" s="230"/>
      <c r="AC364" s="230"/>
      <c r="AD364" s="62"/>
      <c r="AE364" s="62"/>
      <c r="AF364" s="301"/>
      <c r="AG364" s="165"/>
      <c r="AH364" s="274"/>
      <c r="AI364" s="226"/>
      <c r="AJ364" s="293" t="str">
        <f t="shared" si="92"/>
        <v/>
      </c>
      <c r="AK364" s="297" t="str">
        <f>IF(C364="","",IF(AND(フラグ管理用!B364=2,O364&gt;0),"error",IF(AND(フラグ管理用!B364=1,SUM(P364:R364)&gt;0),"error","")))</f>
        <v/>
      </c>
      <c r="AL364" s="289" t="str">
        <f t="shared" si="93"/>
        <v/>
      </c>
      <c r="AM364" s="235" t="str">
        <f t="shared" si="94"/>
        <v/>
      </c>
      <c r="AN364" s="211" t="str">
        <f>IF(C364="","",IF(フラグ管理用!AP364=1,"",IF(AND(フラグ管理用!C364=1,フラグ管理用!G364=1),"",IF(AND(フラグ管理用!C364=2,フラグ管理用!D364=1,フラグ管理用!G364=1),"",IF(AND(フラグ管理用!C364=2,フラグ管理用!D364=2),"","error")))))</f>
        <v/>
      </c>
      <c r="AO364" s="240" t="str">
        <f t="shared" si="95"/>
        <v/>
      </c>
      <c r="AP364" s="240" t="str">
        <f t="shared" si="96"/>
        <v/>
      </c>
      <c r="AQ364" s="240" t="str">
        <f>IF(C364="","",IF(AND(フラグ管理用!B364=1,フラグ管理用!I364&gt;0),"",IF(AND(フラグ管理用!B364=2,フラグ管理用!I364&gt;14),"","error")))</f>
        <v/>
      </c>
      <c r="AR364" s="240" t="str">
        <f>IF(C364="","",IF(PRODUCT(フラグ管理用!H364:J364)=0,"error",""))</f>
        <v/>
      </c>
      <c r="AS364" s="240" t="str">
        <f t="shared" si="97"/>
        <v/>
      </c>
      <c r="AT364" s="240" t="str">
        <f>IF(C364="","",IF(AND(フラグ管理用!G364=1,フラグ管理用!K364=1),"",IF(AND(フラグ管理用!G364=2,フラグ管理用!K364&gt;1),"","error")))</f>
        <v/>
      </c>
      <c r="AU364" s="240" t="str">
        <f>IF(C364="","",IF(AND(フラグ管理用!K364=10,ISBLANK(L364)=FALSE),"",IF(AND(フラグ管理用!K364&lt;10,ISBLANK(L364)=TRUE),"","error")))</f>
        <v/>
      </c>
      <c r="AV364" s="211" t="str">
        <f t="shared" si="98"/>
        <v/>
      </c>
      <c r="AW364" s="211" t="str">
        <f t="shared" si="99"/>
        <v/>
      </c>
      <c r="AX364" s="211" t="str">
        <f>IF(C364="","",IF(AND(フラグ管理用!D364=2,フラグ管理用!G364=1),IF(Q364&lt;&gt;0,"error",""),""))</f>
        <v/>
      </c>
      <c r="AY364" s="211" t="str">
        <f>IF(C364="","",IF(フラグ管理用!G364=2,IF(OR(O364&lt;&gt;0,P364&lt;&gt;0,R364&lt;&gt;0),"error",""),""))</f>
        <v/>
      </c>
      <c r="AZ364" s="211" t="str">
        <f t="shared" si="100"/>
        <v/>
      </c>
      <c r="BA364" s="211" t="str">
        <f t="shared" si="101"/>
        <v/>
      </c>
      <c r="BB364" s="211" t="str">
        <f t="shared" si="102"/>
        <v/>
      </c>
      <c r="BC364" s="211" t="str">
        <f>IF(C364="","",IF(フラグ管理用!Y364=2,IF(AND(フラグ管理用!C364=2,フラグ管理用!V364=1),"","error"),""))</f>
        <v/>
      </c>
      <c r="BD364" s="211" t="str">
        <f t="shared" si="103"/>
        <v/>
      </c>
      <c r="BE364" s="211" t="str">
        <f>IF(C364="","",IF(フラグ管理用!Z364=30,"error",IF(AND(フラグ管理用!AI364="事業始期_通常",フラグ管理用!Z364&lt;18),"error",IF(AND(フラグ管理用!AI364="事業始期_補助",フラグ管理用!Z364&lt;15),"error",""))))</f>
        <v/>
      </c>
      <c r="BF364" s="211" t="str">
        <f t="shared" si="104"/>
        <v/>
      </c>
      <c r="BG364" s="211" t="str">
        <f>IF(C364="","",IF(AND(フラグ管理用!AJ364="事業終期_通常",OR(フラグ管理用!AA364&lt;18,フラグ管理用!AA364&gt;29)),"error",IF(AND(フラグ管理用!AJ364="事業終期_R3基金・R4",フラグ管理用!AA364&lt;18),"error","")))</f>
        <v/>
      </c>
      <c r="BH364" s="211" t="str">
        <f>IF(C364="","",IF(VLOOKUP(Z364,―!$X$2:$Y$31,2,FALSE)&lt;=VLOOKUP(AA364,―!$X$2:$Y$31,2,FALSE),"","error"))</f>
        <v/>
      </c>
      <c r="BI364" s="211" t="str">
        <f t="shared" si="105"/>
        <v/>
      </c>
      <c r="BJ364" s="211" t="str">
        <f t="shared" si="108"/>
        <v/>
      </c>
      <c r="BK364" s="211" t="str">
        <f t="shared" si="106"/>
        <v/>
      </c>
      <c r="BL364" s="211" t="str">
        <f>IF(C364="","",IF(AND(フラグ管理用!AK364="予算区分_地単_通常",フラグ管理用!AF364&gt;4),"error",IF(AND(フラグ管理用!AK364="予算区分_地単_協力金等",フラグ管理用!AF364&gt;9),"error",IF(AND(フラグ管理用!AK364="予算区分_補助",フラグ管理用!AF364&lt;9),"error",""))))</f>
        <v/>
      </c>
      <c r="BM364" s="241" t="str">
        <f>フラグ管理用!AO364</f>
        <v/>
      </c>
    </row>
    <row r="365" spans="1:65" x14ac:dyDescent="0.15">
      <c r="A365" s="84">
        <v>344</v>
      </c>
      <c r="B365" s="285"/>
      <c r="C365" s="61"/>
      <c r="D365" s="61"/>
      <c r="E365" s="62"/>
      <c r="F365" s="146" t="str">
        <f>IF(C365="補",VLOOKUP(E365,'事業名一覧 '!$A$3:$C$55,3,FALSE),"")</f>
        <v/>
      </c>
      <c r="G365" s="63"/>
      <c r="H365" s="154"/>
      <c r="I365" s="63"/>
      <c r="J365" s="63"/>
      <c r="K365" s="63"/>
      <c r="L365" s="62"/>
      <c r="M365" s="99" t="str">
        <f t="shared" si="91"/>
        <v/>
      </c>
      <c r="N365" s="99" t="str">
        <f t="shared" si="107"/>
        <v/>
      </c>
      <c r="O365" s="65"/>
      <c r="P365" s="65"/>
      <c r="Q365" s="65"/>
      <c r="R365" s="65"/>
      <c r="S365" s="65"/>
      <c r="T365" s="65"/>
      <c r="U365" s="62"/>
      <c r="V365" s="63"/>
      <c r="W365" s="63"/>
      <c r="X365" s="63"/>
      <c r="Y365" s="61"/>
      <c r="Z365" s="61"/>
      <c r="AA365" s="61"/>
      <c r="AB365" s="230"/>
      <c r="AC365" s="230"/>
      <c r="AD365" s="62"/>
      <c r="AE365" s="62"/>
      <c r="AF365" s="301"/>
      <c r="AG365" s="165"/>
      <c r="AH365" s="274"/>
      <c r="AI365" s="226"/>
      <c r="AJ365" s="293" t="str">
        <f t="shared" si="92"/>
        <v/>
      </c>
      <c r="AK365" s="297" t="str">
        <f>IF(C365="","",IF(AND(フラグ管理用!B365=2,O365&gt;0),"error",IF(AND(フラグ管理用!B365=1,SUM(P365:R365)&gt;0),"error","")))</f>
        <v/>
      </c>
      <c r="AL365" s="289" t="str">
        <f t="shared" si="93"/>
        <v/>
      </c>
      <c r="AM365" s="235" t="str">
        <f t="shared" si="94"/>
        <v/>
      </c>
      <c r="AN365" s="211" t="str">
        <f>IF(C365="","",IF(フラグ管理用!AP365=1,"",IF(AND(フラグ管理用!C365=1,フラグ管理用!G365=1),"",IF(AND(フラグ管理用!C365=2,フラグ管理用!D365=1,フラグ管理用!G365=1),"",IF(AND(フラグ管理用!C365=2,フラグ管理用!D365=2),"","error")))))</f>
        <v/>
      </c>
      <c r="AO365" s="240" t="str">
        <f t="shared" si="95"/>
        <v/>
      </c>
      <c r="AP365" s="240" t="str">
        <f t="shared" si="96"/>
        <v/>
      </c>
      <c r="AQ365" s="240" t="str">
        <f>IF(C365="","",IF(AND(フラグ管理用!B365=1,フラグ管理用!I365&gt;0),"",IF(AND(フラグ管理用!B365=2,フラグ管理用!I365&gt;14),"","error")))</f>
        <v/>
      </c>
      <c r="AR365" s="240" t="str">
        <f>IF(C365="","",IF(PRODUCT(フラグ管理用!H365:J365)=0,"error",""))</f>
        <v/>
      </c>
      <c r="AS365" s="240" t="str">
        <f t="shared" si="97"/>
        <v/>
      </c>
      <c r="AT365" s="240" t="str">
        <f>IF(C365="","",IF(AND(フラグ管理用!G365=1,フラグ管理用!K365=1),"",IF(AND(フラグ管理用!G365=2,フラグ管理用!K365&gt;1),"","error")))</f>
        <v/>
      </c>
      <c r="AU365" s="240" t="str">
        <f>IF(C365="","",IF(AND(フラグ管理用!K365=10,ISBLANK(L365)=FALSE),"",IF(AND(フラグ管理用!K365&lt;10,ISBLANK(L365)=TRUE),"","error")))</f>
        <v/>
      </c>
      <c r="AV365" s="211" t="str">
        <f t="shared" si="98"/>
        <v/>
      </c>
      <c r="AW365" s="211" t="str">
        <f t="shared" si="99"/>
        <v/>
      </c>
      <c r="AX365" s="211" t="str">
        <f>IF(C365="","",IF(AND(フラグ管理用!D365=2,フラグ管理用!G365=1),IF(Q365&lt;&gt;0,"error",""),""))</f>
        <v/>
      </c>
      <c r="AY365" s="211" t="str">
        <f>IF(C365="","",IF(フラグ管理用!G365=2,IF(OR(O365&lt;&gt;0,P365&lt;&gt;0,R365&lt;&gt;0),"error",""),""))</f>
        <v/>
      </c>
      <c r="AZ365" s="211" t="str">
        <f t="shared" si="100"/>
        <v/>
      </c>
      <c r="BA365" s="211" t="str">
        <f t="shared" si="101"/>
        <v/>
      </c>
      <c r="BB365" s="211" t="str">
        <f t="shared" si="102"/>
        <v/>
      </c>
      <c r="BC365" s="211" t="str">
        <f>IF(C365="","",IF(フラグ管理用!Y365=2,IF(AND(フラグ管理用!C365=2,フラグ管理用!V365=1),"","error"),""))</f>
        <v/>
      </c>
      <c r="BD365" s="211" t="str">
        <f t="shared" si="103"/>
        <v/>
      </c>
      <c r="BE365" s="211" t="str">
        <f>IF(C365="","",IF(フラグ管理用!Z365=30,"error",IF(AND(フラグ管理用!AI365="事業始期_通常",フラグ管理用!Z365&lt;18),"error",IF(AND(フラグ管理用!AI365="事業始期_補助",フラグ管理用!Z365&lt;15),"error",""))))</f>
        <v/>
      </c>
      <c r="BF365" s="211" t="str">
        <f t="shared" si="104"/>
        <v/>
      </c>
      <c r="BG365" s="211" t="str">
        <f>IF(C365="","",IF(AND(フラグ管理用!AJ365="事業終期_通常",OR(フラグ管理用!AA365&lt;18,フラグ管理用!AA365&gt;29)),"error",IF(AND(フラグ管理用!AJ365="事業終期_R3基金・R4",フラグ管理用!AA365&lt;18),"error","")))</f>
        <v/>
      </c>
      <c r="BH365" s="211" t="str">
        <f>IF(C365="","",IF(VLOOKUP(Z365,―!$X$2:$Y$31,2,FALSE)&lt;=VLOOKUP(AA365,―!$X$2:$Y$31,2,FALSE),"","error"))</f>
        <v/>
      </c>
      <c r="BI365" s="211" t="str">
        <f t="shared" si="105"/>
        <v/>
      </c>
      <c r="BJ365" s="211" t="str">
        <f t="shared" si="108"/>
        <v/>
      </c>
      <c r="BK365" s="211" t="str">
        <f t="shared" si="106"/>
        <v/>
      </c>
      <c r="BL365" s="211" t="str">
        <f>IF(C365="","",IF(AND(フラグ管理用!AK365="予算区分_地単_通常",フラグ管理用!AF365&gt;4),"error",IF(AND(フラグ管理用!AK365="予算区分_地単_協力金等",フラグ管理用!AF365&gt;9),"error",IF(AND(フラグ管理用!AK365="予算区分_補助",フラグ管理用!AF365&lt;9),"error",""))))</f>
        <v/>
      </c>
      <c r="BM365" s="241" t="str">
        <f>フラグ管理用!AO365</f>
        <v/>
      </c>
    </row>
    <row r="366" spans="1:65" x14ac:dyDescent="0.15">
      <c r="A366" s="84">
        <v>345</v>
      </c>
      <c r="B366" s="285"/>
      <c r="C366" s="61"/>
      <c r="D366" s="61"/>
      <c r="E366" s="62"/>
      <c r="F366" s="146" t="str">
        <f>IF(C366="補",VLOOKUP(E366,'事業名一覧 '!$A$3:$C$55,3,FALSE),"")</f>
        <v/>
      </c>
      <c r="G366" s="63"/>
      <c r="H366" s="154"/>
      <c r="I366" s="63"/>
      <c r="J366" s="63"/>
      <c r="K366" s="63"/>
      <c r="L366" s="62"/>
      <c r="M366" s="99" t="str">
        <f t="shared" si="91"/>
        <v/>
      </c>
      <c r="N366" s="99" t="str">
        <f t="shared" si="107"/>
        <v/>
      </c>
      <c r="O366" s="65"/>
      <c r="P366" s="65"/>
      <c r="Q366" s="65"/>
      <c r="R366" s="65"/>
      <c r="S366" s="65"/>
      <c r="T366" s="65"/>
      <c r="U366" s="62"/>
      <c r="V366" s="63"/>
      <c r="W366" s="63"/>
      <c r="X366" s="63"/>
      <c r="Y366" s="61"/>
      <c r="Z366" s="61"/>
      <c r="AA366" s="61"/>
      <c r="AB366" s="230"/>
      <c r="AC366" s="230"/>
      <c r="AD366" s="62"/>
      <c r="AE366" s="62"/>
      <c r="AF366" s="301"/>
      <c r="AG366" s="165"/>
      <c r="AH366" s="274"/>
      <c r="AI366" s="226"/>
      <c r="AJ366" s="293" t="str">
        <f t="shared" si="92"/>
        <v/>
      </c>
      <c r="AK366" s="297" t="str">
        <f>IF(C366="","",IF(AND(フラグ管理用!B366=2,O366&gt;0),"error",IF(AND(フラグ管理用!B366=1,SUM(P366:R366)&gt;0),"error","")))</f>
        <v/>
      </c>
      <c r="AL366" s="289" t="str">
        <f t="shared" si="93"/>
        <v/>
      </c>
      <c r="AM366" s="235" t="str">
        <f t="shared" si="94"/>
        <v/>
      </c>
      <c r="AN366" s="211" t="str">
        <f>IF(C366="","",IF(フラグ管理用!AP366=1,"",IF(AND(フラグ管理用!C366=1,フラグ管理用!G366=1),"",IF(AND(フラグ管理用!C366=2,フラグ管理用!D366=1,フラグ管理用!G366=1),"",IF(AND(フラグ管理用!C366=2,フラグ管理用!D366=2),"","error")))))</f>
        <v/>
      </c>
      <c r="AO366" s="240" t="str">
        <f t="shared" si="95"/>
        <v/>
      </c>
      <c r="AP366" s="240" t="str">
        <f t="shared" si="96"/>
        <v/>
      </c>
      <c r="AQ366" s="240" t="str">
        <f>IF(C366="","",IF(AND(フラグ管理用!B366=1,フラグ管理用!I366&gt;0),"",IF(AND(フラグ管理用!B366=2,フラグ管理用!I366&gt;14),"","error")))</f>
        <v/>
      </c>
      <c r="AR366" s="240" t="str">
        <f>IF(C366="","",IF(PRODUCT(フラグ管理用!H366:J366)=0,"error",""))</f>
        <v/>
      </c>
      <c r="AS366" s="240" t="str">
        <f t="shared" si="97"/>
        <v/>
      </c>
      <c r="AT366" s="240" t="str">
        <f>IF(C366="","",IF(AND(フラグ管理用!G366=1,フラグ管理用!K366=1),"",IF(AND(フラグ管理用!G366=2,フラグ管理用!K366&gt;1),"","error")))</f>
        <v/>
      </c>
      <c r="AU366" s="240" t="str">
        <f>IF(C366="","",IF(AND(フラグ管理用!K366=10,ISBLANK(L366)=FALSE),"",IF(AND(フラグ管理用!K366&lt;10,ISBLANK(L366)=TRUE),"","error")))</f>
        <v/>
      </c>
      <c r="AV366" s="211" t="str">
        <f t="shared" si="98"/>
        <v/>
      </c>
      <c r="AW366" s="211" t="str">
        <f t="shared" si="99"/>
        <v/>
      </c>
      <c r="AX366" s="211" t="str">
        <f>IF(C366="","",IF(AND(フラグ管理用!D366=2,フラグ管理用!G366=1),IF(Q366&lt;&gt;0,"error",""),""))</f>
        <v/>
      </c>
      <c r="AY366" s="211" t="str">
        <f>IF(C366="","",IF(フラグ管理用!G366=2,IF(OR(O366&lt;&gt;0,P366&lt;&gt;0,R366&lt;&gt;0),"error",""),""))</f>
        <v/>
      </c>
      <c r="AZ366" s="211" t="str">
        <f t="shared" si="100"/>
        <v/>
      </c>
      <c r="BA366" s="211" t="str">
        <f t="shared" si="101"/>
        <v/>
      </c>
      <c r="BB366" s="211" t="str">
        <f t="shared" si="102"/>
        <v/>
      </c>
      <c r="BC366" s="211" t="str">
        <f>IF(C366="","",IF(フラグ管理用!Y366=2,IF(AND(フラグ管理用!C366=2,フラグ管理用!V366=1),"","error"),""))</f>
        <v/>
      </c>
      <c r="BD366" s="211" t="str">
        <f t="shared" si="103"/>
        <v/>
      </c>
      <c r="BE366" s="211" t="str">
        <f>IF(C366="","",IF(フラグ管理用!Z366=30,"error",IF(AND(フラグ管理用!AI366="事業始期_通常",フラグ管理用!Z366&lt;18),"error",IF(AND(フラグ管理用!AI366="事業始期_補助",フラグ管理用!Z366&lt;15),"error",""))))</f>
        <v/>
      </c>
      <c r="BF366" s="211" t="str">
        <f t="shared" si="104"/>
        <v/>
      </c>
      <c r="BG366" s="211" t="str">
        <f>IF(C366="","",IF(AND(フラグ管理用!AJ366="事業終期_通常",OR(フラグ管理用!AA366&lt;18,フラグ管理用!AA366&gt;29)),"error",IF(AND(フラグ管理用!AJ366="事業終期_R3基金・R4",フラグ管理用!AA366&lt;18),"error","")))</f>
        <v/>
      </c>
      <c r="BH366" s="211" t="str">
        <f>IF(C366="","",IF(VLOOKUP(Z366,―!$X$2:$Y$31,2,FALSE)&lt;=VLOOKUP(AA366,―!$X$2:$Y$31,2,FALSE),"","error"))</f>
        <v/>
      </c>
      <c r="BI366" s="211" t="str">
        <f t="shared" si="105"/>
        <v/>
      </c>
      <c r="BJ366" s="211" t="str">
        <f t="shared" si="108"/>
        <v/>
      </c>
      <c r="BK366" s="211" t="str">
        <f t="shared" si="106"/>
        <v/>
      </c>
      <c r="BL366" s="211" t="str">
        <f>IF(C366="","",IF(AND(フラグ管理用!AK366="予算区分_地単_通常",フラグ管理用!AF366&gt;4),"error",IF(AND(フラグ管理用!AK366="予算区分_地単_協力金等",フラグ管理用!AF366&gt;9),"error",IF(AND(フラグ管理用!AK366="予算区分_補助",フラグ管理用!AF366&lt;9),"error",""))))</f>
        <v/>
      </c>
      <c r="BM366" s="241" t="str">
        <f>フラグ管理用!AO366</f>
        <v/>
      </c>
    </row>
    <row r="367" spans="1:65" x14ac:dyDescent="0.15">
      <c r="A367" s="84">
        <v>346</v>
      </c>
      <c r="B367" s="285"/>
      <c r="C367" s="61"/>
      <c r="D367" s="61"/>
      <c r="E367" s="62"/>
      <c r="F367" s="146" t="str">
        <f>IF(C367="補",VLOOKUP(E367,'事業名一覧 '!$A$3:$C$55,3,FALSE),"")</f>
        <v/>
      </c>
      <c r="G367" s="63"/>
      <c r="H367" s="154"/>
      <c r="I367" s="63"/>
      <c r="J367" s="63"/>
      <c r="K367" s="63"/>
      <c r="L367" s="62"/>
      <c r="M367" s="99" t="str">
        <f t="shared" si="91"/>
        <v/>
      </c>
      <c r="N367" s="99" t="str">
        <f t="shared" si="107"/>
        <v/>
      </c>
      <c r="O367" s="65"/>
      <c r="P367" s="65"/>
      <c r="Q367" s="65"/>
      <c r="R367" s="65"/>
      <c r="S367" s="65"/>
      <c r="T367" s="65"/>
      <c r="U367" s="62"/>
      <c r="V367" s="63"/>
      <c r="W367" s="63"/>
      <c r="X367" s="63"/>
      <c r="Y367" s="61"/>
      <c r="Z367" s="61"/>
      <c r="AA367" s="61"/>
      <c r="AB367" s="230"/>
      <c r="AC367" s="230"/>
      <c r="AD367" s="62"/>
      <c r="AE367" s="62"/>
      <c r="AF367" s="301"/>
      <c r="AG367" s="165"/>
      <c r="AH367" s="274"/>
      <c r="AI367" s="226"/>
      <c r="AJ367" s="293" t="str">
        <f t="shared" si="92"/>
        <v/>
      </c>
      <c r="AK367" s="297" t="str">
        <f>IF(C367="","",IF(AND(フラグ管理用!B367=2,O367&gt;0),"error",IF(AND(フラグ管理用!B367=1,SUM(P367:R367)&gt;0),"error","")))</f>
        <v/>
      </c>
      <c r="AL367" s="289" t="str">
        <f t="shared" si="93"/>
        <v/>
      </c>
      <c r="AM367" s="235" t="str">
        <f t="shared" si="94"/>
        <v/>
      </c>
      <c r="AN367" s="211" t="str">
        <f>IF(C367="","",IF(フラグ管理用!AP367=1,"",IF(AND(フラグ管理用!C367=1,フラグ管理用!G367=1),"",IF(AND(フラグ管理用!C367=2,フラグ管理用!D367=1,フラグ管理用!G367=1),"",IF(AND(フラグ管理用!C367=2,フラグ管理用!D367=2),"","error")))))</f>
        <v/>
      </c>
      <c r="AO367" s="240" t="str">
        <f t="shared" si="95"/>
        <v/>
      </c>
      <c r="AP367" s="240" t="str">
        <f t="shared" si="96"/>
        <v/>
      </c>
      <c r="AQ367" s="240" t="str">
        <f>IF(C367="","",IF(AND(フラグ管理用!B367=1,フラグ管理用!I367&gt;0),"",IF(AND(フラグ管理用!B367=2,フラグ管理用!I367&gt;14),"","error")))</f>
        <v/>
      </c>
      <c r="AR367" s="240" t="str">
        <f>IF(C367="","",IF(PRODUCT(フラグ管理用!H367:J367)=0,"error",""))</f>
        <v/>
      </c>
      <c r="AS367" s="240" t="str">
        <f t="shared" si="97"/>
        <v/>
      </c>
      <c r="AT367" s="240" t="str">
        <f>IF(C367="","",IF(AND(フラグ管理用!G367=1,フラグ管理用!K367=1),"",IF(AND(フラグ管理用!G367=2,フラグ管理用!K367&gt;1),"","error")))</f>
        <v/>
      </c>
      <c r="AU367" s="240" t="str">
        <f>IF(C367="","",IF(AND(フラグ管理用!K367=10,ISBLANK(L367)=FALSE),"",IF(AND(フラグ管理用!K367&lt;10,ISBLANK(L367)=TRUE),"","error")))</f>
        <v/>
      </c>
      <c r="AV367" s="211" t="str">
        <f t="shared" si="98"/>
        <v/>
      </c>
      <c r="AW367" s="211" t="str">
        <f t="shared" si="99"/>
        <v/>
      </c>
      <c r="AX367" s="211" t="str">
        <f>IF(C367="","",IF(AND(フラグ管理用!D367=2,フラグ管理用!G367=1),IF(Q367&lt;&gt;0,"error",""),""))</f>
        <v/>
      </c>
      <c r="AY367" s="211" t="str">
        <f>IF(C367="","",IF(フラグ管理用!G367=2,IF(OR(O367&lt;&gt;0,P367&lt;&gt;0,R367&lt;&gt;0),"error",""),""))</f>
        <v/>
      </c>
      <c r="AZ367" s="211" t="str">
        <f t="shared" si="100"/>
        <v/>
      </c>
      <c r="BA367" s="211" t="str">
        <f t="shared" si="101"/>
        <v/>
      </c>
      <c r="BB367" s="211" t="str">
        <f t="shared" si="102"/>
        <v/>
      </c>
      <c r="BC367" s="211" t="str">
        <f>IF(C367="","",IF(フラグ管理用!Y367=2,IF(AND(フラグ管理用!C367=2,フラグ管理用!V367=1),"","error"),""))</f>
        <v/>
      </c>
      <c r="BD367" s="211" t="str">
        <f t="shared" si="103"/>
        <v/>
      </c>
      <c r="BE367" s="211" t="str">
        <f>IF(C367="","",IF(フラグ管理用!Z367=30,"error",IF(AND(フラグ管理用!AI367="事業始期_通常",フラグ管理用!Z367&lt;18),"error",IF(AND(フラグ管理用!AI367="事業始期_補助",フラグ管理用!Z367&lt;15),"error",""))))</f>
        <v/>
      </c>
      <c r="BF367" s="211" t="str">
        <f t="shared" si="104"/>
        <v/>
      </c>
      <c r="BG367" s="211" t="str">
        <f>IF(C367="","",IF(AND(フラグ管理用!AJ367="事業終期_通常",OR(フラグ管理用!AA367&lt;18,フラグ管理用!AA367&gt;29)),"error",IF(AND(フラグ管理用!AJ367="事業終期_R3基金・R4",フラグ管理用!AA367&lt;18),"error","")))</f>
        <v/>
      </c>
      <c r="BH367" s="211" t="str">
        <f>IF(C367="","",IF(VLOOKUP(Z367,―!$X$2:$Y$31,2,FALSE)&lt;=VLOOKUP(AA367,―!$X$2:$Y$31,2,FALSE),"","error"))</f>
        <v/>
      </c>
      <c r="BI367" s="211" t="str">
        <f t="shared" si="105"/>
        <v/>
      </c>
      <c r="BJ367" s="211" t="str">
        <f t="shared" si="108"/>
        <v/>
      </c>
      <c r="BK367" s="211" t="str">
        <f t="shared" si="106"/>
        <v/>
      </c>
      <c r="BL367" s="211" t="str">
        <f>IF(C367="","",IF(AND(フラグ管理用!AK367="予算区分_地単_通常",フラグ管理用!AF367&gt;4),"error",IF(AND(フラグ管理用!AK367="予算区分_地単_協力金等",フラグ管理用!AF367&gt;9),"error",IF(AND(フラグ管理用!AK367="予算区分_補助",フラグ管理用!AF367&lt;9),"error",""))))</f>
        <v/>
      </c>
      <c r="BM367" s="241" t="str">
        <f>フラグ管理用!AO367</f>
        <v/>
      </c>
    </row>
    <row r="368" spans="1:65" x14ac:dyDescent="0.15">
      <c r="A368" s="84">
        <v>347</v>
      </c>
      <c r="B368" s="285"/>
      <c r="C368" s="61"/>
      <c r="D368" s="61"/>
      <c r="E368" s="62"/>
      <c r="F368" s="146" t="str">
        <f>IF(C368="補",VLOOKUP(E368,'事業名一覧 '!$A$3:$C$55,3,FALSE),"")</f>
        <v/>
      </c>
      <c r="G368" s="63"/>
      <c r="H368" s="154"/>
      <c r="I368" s="63"/>
      <c r="J368" s="63"/>
      <c r="K368" s="63"/>
      <c r="L368" s="62"/>
      <c r="M368" s="99" t="str">
        <f t="shared" si="91"/>
        <v/>
      </c>
      <c r="N368" s="99" t="str">
        <f t="shared" si="107"/>
        <v/>
      </c>
      <c r="O368" s="65"/>
      <c r="P368" s="65"/>
      <c r="Q368" s="65"/>
      <c r="R368" s="65"/>
      <c r="S368" s="65"/>
      <c r="T368" s="65"/>
      <c r="U368" s="62"/>
      <c r="V368" s="63"/>
      <c r="W368" s="63"/>
      <c r="X368" s="63"/>
      <c r="Y368" s="61"/>
      <c r="Z368" s="61"/>
      <c r="AA368" s="61"/>
      <c r="AB368" s="230"/>
      <c r="AC368" s="230"/>
      <c r="AD368" s="62"/>
      <c r="AE368" s="62"/>
      <c r="AF368" s="301"/>
      <c r="AG368" s="165"/>
      <c r="AH368" s="274"/>
      <c r="AI368" s="226"/>
      <c r="AJ368" s="293" t="str">
        <f t="shared" si="92"/>
        <v/>
      </c>
      <c r="AK368" s="297" t="str">
        <f>IF(C368="","",IF(AND(フラグ管理用!B368=2,O368&gt;0),"error",IF(AND(フラグ管理用!B368=1,SUM(P368:R368)&gt;0),"error","")))</f>
        <v/>
      </c>
      <c r="AL368" s="289" t="str">
        <f t="shared" si="93"/>
        <v/>
      </c>
      <c r="AM368" s="235" t="str">
        <f t="shared" si="94"/>
        <v/>
      </c>
      <c r="AN368" s="211" t="str">
        <f>IF(C368="","",IF(フラグ管理用!AP368=1,"",IF(AND(フラグ管理用!C368=1,フラグ管理用!G368=1),"",IF(AND(フラグ管理用!C368=2,フラグ管理用!D368=1,フラグ管理用!G368=1),"",IF(AND(フラグ管理用!C368=2,フラグ管理用!D368=2),"","error")))))</f>
        <v/>
      </c>
      <c r="AO368" s="240" t="str">
        <f t="shared" si="95"/>
        <v/>
      </c>
      <c r="AP368" s="240" t="str">
        <f t="shared" si="96"/>
        <v/>
      </c>
      <c r="AQ368" s="240" t="str">
        <f>IF(C368="","",IF(AND(フラグ管理用!B368=1,フラグ管理用!I368&gt;0),"",IF(AND(フラグ管理用!B368=2,フラグ管理用!I368&gt;14),"","error")))</f>
        <v/>
      </c>
      <c r="AR368" s="240" t="str">
        <f>IF(C368="","",IF(PRODUCT(フラグ管理用!H368:J368)=0,"error",""))</f>
        <v/>
      </c>
      <c r="AS368" s="240" t="str">
        <f t="shared" si="97"/>
        <v/>
      </c>
      <c r="AT368" s="240" t="str">
        <f>IF(C368="","",IF(AND(フラグ管理用!G368=1,フラグ管理用!K368=1),"",IF(AND(フラグ管理用!G368=2,フラグ管理用!K368&gt;1),"","error")))</f>
        <v/>
      </c>
      <c r="AU368" s="240" t="str">
        <f>IF(C368="","",IF(AND(フラグ管理用!K368=10,ISBLANK(L368)=FALSE),"",IF(AND(フラグ管理用!K368&lt;10,ISBLANK(L368)=TRUE),"","error")))</f>
        <v/>
      </c>
      <c r="AV368" s="211" t="str">
        <f t="shared" si="98"/>
        <v/>
      </c>
      <c r="AW368" s="211" t="str">
        <f t="shared" si="99"/>
        <v/>
      </c>
      <c r="AX368" s="211" t="str">
        <f>IF(C368="","",IF(AND(フラグ管理用!D368=2,フラグ管理用!G368=1),IF(Q368&lt;&gt;0,"error",""),""))</f>
        <v/>
      </c>
      <c r="AY368" s="211" t="str">
        <f>IF(C368="","",IF(フラグ管理用!G368=2,IF(OR(O368&lt;&gt;0,P368&lt;&gt;0,R368&lt;&gt;0),"error",""),""))</f>
        <v/>
      </c>
      <c r="AZ368" s="211" t="str">
        <f t="shared" si="100"/>
        <v/>
      </c>
      <c r="BA368" s="211" t="str">
        <f t="shared" si="101"/>
        <v/>
      </c>
      <c r="BB368" s="211" t="str">
        <f t="shared" si="102"/>
        <v/>
      </c>
      <c r="BC368" s="211" t="str">
        <f>IF(C368="","",IF(フラグ管理用!Y368=2,IF(AND(フラグ管理用!C368=2,フラグ管理用!V368=1),"","error"),""))</f>
        <v/>
      </c>
      <c r="BD368" s="211" t="str">
        <f t="shared" si="103"/>
        <v/>
      </c>
      <c r="BE368" s="211" t="str">
        <f>IF(C368="","",IF(フラグ管理用!Z368=30,"error",IF(AND(フラグ管理用!AI368="事業始期_通常",フラグ管理用!Z368&lt;18),"error",IF(AND(フラグ管理用!AI368="事業始期_補助",フラグ管理用!Z368&lt;15),"error",""))))</f>
        <v/>
      </c>
      <c r="BF368" s="211" t="str">
        <f t="shared" si="104"/>
        <v/>
      </c>
      <c r="BG368" s="211" t="str">
        <f>IF(C368="","",IF(AND(フラグ管理用!AJ368="事業終期_通常",OR(フラグ管理用!AA368&lt;18,フラグ管理用!AA368&gt;29)),"error",IF(AND(フラグ管理用!AJ368="事業終期_R3基金・R4",フラグ管理用!AA368&lt;18),"error","")))</f>
        <v/>
      </c>
      <c r="BH368" s="211" t="str">
        <f>IF(C368="","",IF(VLOOKUP(Z368,―!$X$2:$Y$31,2,FALSE)&lt;=VLOOKUP(AA368,―!$X$2:$Y$31,2,FALSE),"","error"))</f>
        <v/>
      </c>
      <c r="BI368" s="211" t="str">
        <f t="shared" si="105"/>
        <v/>
      </c>
      <c r="BJ368" s="211" t="str">
        <f t="shared" si="108"/>
        <v/>
      </c>
      <c r="BK368" s="211" t="str">
        <f t="shared" si="106"/>
        <v/>
      </c>
      <c r="BL368" s="211" t="str">
        <f>IF(C368="","",IF(AND(フラグ管理用!AK368="予算区分_地単_通常",フラグ管理用!AF368&gt;4),"error",IF(AND(フラグ管理用!AK368="予算区分_地単_協力金等",フラグ管理用!AF368&gt;9),"error",IF(AND(フラグ管理用!AK368="予算区分_補助",フラグ管理用!AF368&lt;9),"error",""))))</f>
        <v/>
      </c>
      <c r="BM368" s="241" t="str">
        <f>フラグ管理用!AO368</f>
        <v/>
      </c>
    </row>
    <row r="369" spans="1:65" x14ac:dyDescent="0.15">
      <c r="A369" s="84">
        <v>348</v>
      </c>
      <c r="B369" s="285"/>
      <c r="C369" s="61"/>
      <c r="D369" s="61"/>
      <c r="E369" s="62"/>
      <c r="F369" s="146" t="str">
        <f>IF(C369="補",VLOOKUP(E369,'事業名一覧 '!$A$3:$C$55,3,FALSE),"")</f>
        <v/>
      </c>
      <c r="G369" s="63"/>
      <c r="H369" s="154"/>
      <c r="I369" s="63"/>
      <c r="J369" s="63"/>
      <c r="K369" s="63"/>
      <c r="L369" s="62"/>
      <c r="M369" s="99" t="str">
        <f t="shared" si="91"/>
        <v/>
      </c>
      <c r="N369" s="99" t="str">
        <f t="shared" si="107"/>
        <v/>
      </c>
      <c r="O369" s="65"/>
      <c r="P369" s="65"/>
      <c r="Q369" s="65"/>
      <c r="R369" s="65"/>
      <c r="S369" s="65"/>
      <c r="T369" s="65"/>
      <c r="U369" s="62"/>
      <c r="V369" s="63"/>
      <c r="W369" s="63"/>
      <c r="X369" s="63"/>
      <c r="Y369" s="61"/>
      <c r="Z369" s="61"/>
      <c r="AA369" s="61"/>
      <c r="AB369" s="230"/>
      <c r="AC369" s="230"/>
      <c r="AD369" s="62"/>
      <c r="AE369" s="62"/>
      <c r="AF369" s="301"/>
      <c r="AG369" s="165"/>
      <c r="AH369" s="274"/>
      <c r="AI369" s="226"/>
      <c r="AJ369" s="293" t="str">
        <f t="shared" si="92"/>
        <v/>
      </c>
      <c r="AK369" s="297" t="str">
        <f>IF(C369="","",IF(AND(フラグ管理用!B369=2,O369&gt;0),"error",IF(AND(フラグ管理用!B369=1,SUM(P369:R369)&gt;0),"error","")))</f>
        <v/>
      </c>
      <c r="AL369" s="289" t="str">
        <f t="shared" si="93"/>
        <v/>
      </c>
      <c r="AM369" s="235" t="str">
        <f t="shared" si="94"/>
        <v/>
      </c>
      <c r="AN369" s="211" t="str">
        <f>IF(C369="","",IF(フラグ管理用!AP369=1,"",IF(AND(フラグ管理用!C369=1,フラグ管理用!G369=1),"",IF(AND(フラグ管理用!C369=2,フラグ管理用!D369=1,フラグ管理用!G369=1),"",IF(AND(フラグ管理用!C369=2,フラグ管理用!D369=2),"","error")))))</f>
        <v/>
      </c>
      <c r="AO369" s="240" t="str">
        <f t="shared" si="95"/>
        <v/>
      </c>
      <c r="AP369" s="240" t="str">
        <f t="shared" si="96"/>
        <v/>
      </c>
      <c r="AQ369" s="240" t="str">
        <f>IF(C369="","",IF(AND(フラグ管理用!B369=1,フラグ管理用!I369&gt;0),"",IF(AND(フラグ管理用!B369=2,フラグ管理用!I369&gt;14),"","error")))</f>
        <v/>
      </c>
      <c r="AR369" s="240" t="str">
        <f>IF(C369="","",IF(PRODUCT(フラグ管理用!H369:J369)=0,"error",""))</f>
        <v/>
      </c>
      <c r="AS369" s="240" t="str">
        <f t="shared" si="97"/>
        <v/>
      </c>
      <c r="AT369" s="240" t="str">
        <f>IF(C369="","",IF(AND(フラグ管理用!G369=1,フラグ管理用!K369=1),"",IF(AND(フラグ管理用!G369=2,フラグ管理用!K369&gt;1),"","error")))</f>
        <v/>
      </c>
      <c r="AU369" s="240" t="str">
        <f>IF(C369="","",IF(AND(フラグ管理用!K369=10,ISBLANK(L369)=FALSE),"",IF(AND(フラグ管理用!K369&lt;10,ISBLANK(L369)=TRUE),"","error")))</f>
        <v/>
      </c>
      <c r="AV369" s="211" t="str">
        <f t="shared" si="98"/>
        <v/>
      </c>
      <c r="AW369" s="211" t="str">
        <f t="shared" si="99"/>
        <v/>
      </c>
      <c r="AX369" s="211" t="str">
        <f>IF(C369="","",IF(AND(フラグ管理用!D369=2,フラグ管理用!G369=1),IF(Q369&lt;&gt;0,"error",""),""))</f>
        <v/>
      </c>
      <c r="AY369" s="211" t="str">
        <f>IF(C369="","",IF(フラグ管理用!G369=2,IF(OR(O369&lt;&gt;0,P369&lt;&gt;0,R369&lt;&gt;0),"error",""),""))</f>
        <v/>
      </c>
      <c r="AZ369" s="211" t="str">
        <f t="shared" si="100"/>
        <v/>
      </c>
      <c r="BA369" s="211" t="str">
        <f t="shared" si="101"/>
        <v/>
      </c>
      <c r="BB369" s="211" t="str">
        <f t="shared" si="102"/>
        <v/>
      </c>
      <c r="BC369" s="211" t="str">
        <f>IF(C369="","",IF(フラグ管理用!Y369=2,IF(AND(フラグ管理用!C369=2,フラグ管理用!V369=1),"","error"),""))</f>
        <v/>
      </c>
      <c r="BD369" s="211" t="str">
        <f t="shared" si="103"/>
        <v/>
      </c>
      <c r="BE369" s="211" t="str">
        <f>IF(C369="","",IF(フラグ管理用!Z369=30,"error",IF(AND(フラグ管理用!AI369="事業始期_通常",フラグ管理用!Z369&lt;18),"error",IF(AND(フラグ管理用!AI369="事業始期_補助",フラグ管理用!Z369&lt;15),"error",""))))</f>
        <v/>
      </c>
      <c r="BF369" s="211" t="str">
        <f t="shared" si="104"/>
        <v/>
      </c>
      <c r="BG369" s="211" t="str">
        <f>IF(C369="","",IF(AND(フラグ管理用!AJ369="事業終期_通常",OR(フラグ管理用!AA369&lt;18,フラグ管理用!AA369&gt;29)),"error",IF(AND(フラグ管理用!AJ369="事業終期_R3基金・R4",フラグ管理用!AA369&lt;18),"error","")))</f>
        <v/>
      </c>
      <c r="BH369" s="211" t="str">
        <f>IF(C369="","",IF(VLOOKUP(Z369,―!$X$2:$Y$31,2,FALSE)&lt;=VLOOKUP(AA369,―!$X$2:$Y$31,2,FALSE),"","error"))</f>
        <v/>
      </c>
      <c r="BI369" s="211" t="str">
        <f t="shared" si="105"/>
        <v/>
      </c>
      <c r="BJ369" s="211" t="str">
        <f t="shared" si="108"/>
        <v/>
      </c>
      <c r="BK369" s="211" t="str">
        <f t="shared" si="106"/>
        <v/>
      </c>
      <c r="BL369" s="211" t="str">
        <f>IF(C369="","",IF(AND(フラグ管理用!AK369="予算区分_地単_通常",フラグ管理用!AF369&gt;4),"error",IF(AND(フラグ管理用!AK369="予算区分_地単_協力金等",フラグ管理用!AF369&gt;9),"error",IF(AND(フラグ管理用!AK369="予算区分_補助",フラグ管理用!AF369&lt;9),"error",""))))</f>
        <v/>
      </c>
      <c r="BM369" s="241" t="str">
        <f>フラグ管理用!AO369</f>
        <v/>
      </c>
    </row>
    <row r="370" spans="1:65" x14ac:dyDescent="0.15">
      <c r="A370" s="84">
        <v>349</v>
      </c>
      <c r="B370" s="285"/>
      <c r="C370" s="61"/>
      <c r="D370" s="61"/>
      <c r="E370" s="62"/>
      <c r="F370" s="146" t="str">
        <f>IF(C370="補",VLOOKUP(E370,'事業名一覧 '!$A$3:$C$55,3,FALSE),"")</f>
        <v/>
      </c>
      <c r="G370" s="63"/>
      <c r="H370" s="154"/>
      <c r="I370" s="63"/>
      <c r="J370" s="63"/>
      <c r="K370" s="63"/>
      <c r="L370" s="62"/>
      <c r="M370" s="99" t="str">
        <f t="shared" si="91"/>
        <v/>
      </c>
      <c r="N370" s="99" t="str">
        <f t="shared" si="107"/>
        <v/>
      </c>
      <c r="O370" s="65"/>
      <c r="P370" s="65"/>
      <c r="Q370" s="65"/>
      <c r="R370" s="65"/>
      <c r="S370" s="65"/>
      <c r="T370" s="65"/>
      <c r="U370" s="62"/>
      <c r="V370" s="63"/>
      <c r="W370" s="63"/>
      <c r="X370" s="63"/>
      <c r="Y370" s="61"/>
      <c r="Z370" s="61"/>
      <c r="AA370" s="61"/>
      <c r="AB370" s="230"/>
      <c r="AC370" s="230"/>
      <c r="AD370" s="62"/>
      <c r="AE370" s="62"/>
      <c r="AF370" s="301"/>
      <c r="AG370" s="165"/>
      <c r="AH370" s="274"/>
      <c r="AI370" s="226"/>
      <c r="AJ370" s="293" t="str">
        <f t="shared" si="92"/>
        <v/>
      </c>
      <c r="AK370" s="297" t="str">
        <f>IF(C370="","",IF(AND(フラグ管理用!B370=2,O370&gt;0),"error",IF(AND(フラグ管理用!B370=1,SUM(P370:R370)&gt;0),"error","")))</f>
        <v/>
      </c>
      <c r="AL370" s="289" t="str">
        <f t="shared" si="93"/>
        <v/>
      </c>
      <c r="AM370" s="235" t="str">
        <f t="shared" si="94"/>
        <v/>
      </c>
      <c r="AN370" s="211" t="str">
        <f>IF(C370="","",IF(フラグ管理用!AP370=1,"",IF(AND(フラグ管理用!C370=1,フラグ管理用!G370=1),"",IF(AND(フラグ管理用!C370=2,フラグ管理用!D370=1,フラグ管理用!G370=1),"",IF(AND(フラグ管理用!C370=2,フラグ管理用!D370=2),"","error")))))</f>
        <v/>
      </c>
      <c r="AO370" s="240" t="str">
        <f t="shared" si="95"/>
        <v/>
      </c>
      <c r="AP370" s="240" t="str">
        <f t="shared" si="96"/>
        <v/>
      </c>
      <c r="AQ370" s="240" t="str">
        <f>IF(C370="","",IF(AND(フラグ管理用!B370=1,フラグ管理用!I370&gt;0),"",IF(AND(フラグ管理用!B370=2,フラグ管理用!I370&gt;14),"","error")))</f>
        <v/>
      </c>
      <c r="AR370" s="240" t="str">
        <f>IF(C370="","",IF(PRODUCT(フラグ管理用!H370:J370)=0,"error",""))</f>
        <v/>
      </c>
      <c r="AS370" s="240" t="str">
        <f t="shared" si="97"/>
        <v/>
      </c>
      <c r="AT370" s="240" t="str">
        <f>IF(C370="","",IF(AND(フラグ管理用!G370=1,フラグ管理用!K370=1),"",IF(AND(フラグ管理用!G370=2,フラグ管理用!K370&gt;1),"","error")))</f>
        <v/>
      </c>
      <c r="AU370" s="240" t="str">
        <f>IF(C370="","",IF(AND(フラグ管理用!K370=10,ISBLANK(L370)=FALSE),"",IF(AND(フラグ管理用!K370&lt;10,ISBLANK(L370)=TRUE),"","error")))</f>
        <v/>
      </c>
      <c r="AV370" s="211" t="str">
        <f t="shared" si="98"/>
        <v/>
      </c>
      <c r="AW370" s="211" t="str">
        <f t="shared" si="99"/>
        <v/>
      </c>
      <c r="AX370" s="211" t="str">
        <f>IF(C370="","",IF(AND(フラグ管理用!D370=2,フラグ管理用!G370=1),IF(Q370&lt;&gt;0,"error",""),""))</f>
        <v/>
      </c>
      <c r="AY370" s="211" t="str">
        <f>IF(C370="","",IF(フラグ管理用!G370=2,IF(OR(O370&lt;&gt;0,P370&lt;&gt;0,R370&lt;&gt;0),"error",""),""))</f>
        <v/>
      </c>
      <c r="AZ370" s="211" t="str">
        <f t="shared" si="100"/>
        <v/>
      </c>
      <c r="BA370" s="211" t="str">
        <f t="shared" si="101"/>
        <v/>
      </c>
      <c r="BB370" s="211" t="str">
        <f t="shared" si="102"/>
        <v/>
      </c>
      <c r="BC370" s="211" t="str">
        <f>IF(C370="","",IF(フラグ管理用!Y370=2,IF(AND(フラグ管理用!C370=2,フラグ管理用!V370=1),"","error"),""))</f>
        <v/>
      </c>
      <c r="BD370" s="211" t="str">
        <f t="shared" si="103"/>
        <v/>
      </c>
      <c r="BE370" s="211" t="str">
        <f>IF(C370="","",IF(フラグ管理用!Z370=30,"error",IF(AND(フラグ管理用!AI370="事業始期_通常",フラグ管理用!Z370&lt;18),"error",IF(AND(フラグ管理用!AI370="事業始期_補助",フラグ管理用!Z370&lt;15),"error",""))))</f>
        <v/>
      </c>
      <c r="BF370" s="211" t="str">
        <f t="shared" si="104"/>
        <v/>
      </c>
      <c r="BG370" s="211" t="str">
        <f>IF(C370="","",IF(AND(フラグ管理用!AJ370="事業終期_通常",OR(フラグ管理用!AA370&lt;18,フラグ管理用!AA370&gt;29)),"error",IF(AND(フラグ管理用!AJ370="事業終期_R3基金・R4",フラグ管理用!AA370&lt;18),"error","")))</f>
        <v/>
      </c>
      <c r="BH370" s="211" t="str">
        <f>IF(C370="","",IF(VLOOKUP(Z370,―!$X$2:$Y$31,2,FALSE)&lt;=VLOOKUP(AA370,―!$X$2:$Y$31,2,FALSE),"","error"))</f>
        <v/>
      </c>
      <c r="BI370" s="211" t="str">
        <f t="shared" si="105"/>
        <v/>
      </c>
      <c r="BJ370" s="211" t="str">
        <f t="shared" si="108"/>
        <v/>
      </c>
      <c r="BK370" s="211" t="str">
        <f t="shared" si="106"/>
        <v/>
      </c>
      <c r="BL370" s="211" t="str">
        <f>IF(C370="","",IF(AND(フラグ管理用!AK370="予算区分_地単_通常",フラグ管理用!AF370&gt;4),"error",IF(AND(フラグ管理用!AK370="予算区分_地単_協力金等",フラグ管理用!AF370&gt;9),"error",IF(AND(フラグ管理用!AK370="予算区分_補助",フラグ管理用!AF370&lt;9),"error",""))))</f>
        <v/>
      </c>
      <c r="BM370" s="241" t="str">
        <f>フラグ管理用!AO370</f>
        <v/>
      </c>
    </row>
    <row r="371" spans="1:65" x14ac:dyDescent="0.15">
      <c r="A371" s="84">
        <v>350</v>
      </c>
      <c r="B371" s="285"/>
      <c r="C371" s="61"/>
      <c r="D371" s="61"/>
      <c r="E371" s="62"/>
      <c r="F371" s="146" t="str">
        <f>IF(C371="補",VLOOKUP(E371,'事業名一覧 '!$A$3:$C$55,3,FALSE),"")</f>
        <v/>
      </c>
      <c r="G371" s="63"/>
      <c r="H371" s="154"/>
      <c r="I371" s="63"/>
      <c r="J371" s="63"/>
      <c r="K371" s="63"/>
      <c r="L371" s="62"/>
      <c r="M371" s="99" t="str">
        <f t="shared" si="91"/>
        <v/>
      </c>
      <c r="N371" s="99" t="str">
        <f t="shared" si="107"/>
        <v/>
      </c>
      <c r="O371" s="65"/>
      <c r="P371" s="65"/>
      <c r="Q371" s="65"/>
      <c r="R371" s="65"/>
      <c r="S371" s="65"/>
      <c r="T371" s="65"/>
      <c r="U371" s="62"/>
      <c r="V371" s="63"/>
      <c r="W371" s="63"/>
      <c r="X371" s="63"/>
      <c r="Y371" s="61"/>
      <c r="Z371" s="61"/>
      <c r="AA371" s="61"/>
      <c r="AB371" s="230"/>
      <c r="AC371" s="230"/>
      <c r="AD371" s="62"/>
      <c r="AE371" s="62"/>
      <c r="AF371" s="301"/>
      <c r="AG371" s="165"/>
      <c r="AH371" s="274"/>
      <c r="AI371" s="226"/>
      <c r="AJ371" s="293" t="str">
        <f t="shared" si="92"/>
        <v/>
      </c>
      <c r="AK371" s="297" t="str">
        <f>IF(C371="","",IF(AND(フラグ管理用!B371=2,O371&gt;0),"error",IF(AND(フラグ管理用!B371=1,SUM(P371:R371)&gt;0),"error","")))</f>
        <v/>
      </c>
      <c r="AL371" s="289" t="str">
        <f t="shared" si="93"/>
        <v/>
      </c>
      <c r="AM371" s="235" t="str">
        <f t="shared" si="94"/>
        <v/>
      </c>
      <c r="AN371" s="211" t="str">
        <f>IF(C371="","",IF(フラグ管理用!AP371=1,"",IF(AND(フラグ管理用!C371=1,フラグ管理用!G371=1),"",IF(AND(フラグ管理用!C371=2,フラグ管理用!D371=1,フラグ管理用!G371=1),"",IF(AND(フラグ管理用!C371=2,フラグ管理用!D371=2),"","error")))))</f>
        <v/>
      </c>
      <c r="AO371" s="240" t="str">
        <f t="shared" si="95"/>
        <v/>
      </c>
      <c r="AP371" s="240" t="str">
        <f t="shared" si="96"/>
        <v/>
      </c>
      <c r="AQ371" s="240" t="str">
        <f>IF(C371="","",IF(AND(フラグ管理用!B371=1,フラグ管理用!I371&gt;0),"",IF(AND(フラグ管理用!B371=2,フラグ管理用!I371&gt;14),"","error")))</f>
        <v/>
      </c>
      <c r="AR371" s="240" t="str">
        <f>IF(C371="","",IF(PRODUCT(フラグ管理用!H371:J371)=0,"error",""))</f>
        <v/>
      </c>
      <c r="AS371" s="240" t="str">
        <f t="shared" si="97"/>
        <v/>
      </c>
      <c r="AT371" s="240" t="str">
        <f>IF(C371="","",IF(AND(フラグ管理用!G371=1,フラグ管理用!K371=1),"",IF(AND(フラグ管理用!G371=2,フラグ管理用!K371&gt;1),"","error")))</f>
        <v/>
      </c>
      <c r="AU371" s="240" t="str">
        <f>IF(C371="","",IF(AND(フラグ管理用!K371=10,ISBLANK(L371)=FALSE),"",IF(AND(フラグ管理用!K371&lt;10,ISBLANK(L371)=TRUE),"","error")))</f>
        <v/>
      </c>
      <c r="AV371" s="211" t="str">
        <f t="shared" si="98"/>
        <v/>
      </c>
      <c r="AW371" s="211" t="str">
        <f t="shared" si="99"/>
        <v/>
      </c>
      <c r="AX371" s="211" t="str">
        <f>IF(C371="","",IF(AND(フラグ管理用!D371=2,フラグ管理用!G371=1),IF(Q371&lt;&gt;0,"error",""),""))</f>
        <v/>
      </c>
      <c r="AY371" s="211" t="str">
        <f>IF(C371="","",IF(フラグ管理用!G371=2,IF(OR(O371&lt;&gt;0,P371&lt;&gt;0,R371&lt;&gt;0),"error",""),""))</f>
        <v/>
      </c>
      <c r="AZ371" s="211" t="str">
        <f t="shared" si="100"/>
        <v/>
      </c>
      <c r="BA371" s="211" t="str">
        <f t="shared" si="101"/>
        <v/>
      </c>
      <c r="BB371" s="211" t="str">
        <f t="shared" si="102"/>
        <v/>
      </c>
      <c r="BC371" s="211" t="str">
        <f>IF(C371="","",IF(フラグ管理用!Y371=2,IF(AND(フラグ管理用!C371=2,フラグ管理用!V371=1),"","error"),""))</f>
        <v/>
      </c>
      <c r="BD371" s="211" t="str">
        <f t="shared" si="103"/>
        <v/>
      </c>
      <c r="BE371" s="211" t="str">
        <f>IF(C371="","",IF(フラグ管理用!Z371=30,"error",IF(AND(フラグ管理用!AI371="事業始期_通常",フラグ管理用!Z371&lt;18),"error",IF(AND(フラグ管理用!AI371="事業始期_補助",フラグ管理用!Z371&lt;15),"error",""))))</f>
        <v/>
      </c>
      <c r="BF371" s="211" t="str">
        <f t="shared" si="104"/>
        <v/>
      </c>
      <c r="BG371" s="211" t="str">
        <f>IF(C371="","",IF(AND(フラグ管理用!AJ371="事業終期_通常",OR(フラグ管理用!AA371&lt;18,フラグ管理用!AA371&gt;29)),"error",IF(AND(フラグ管理用!AJ371="事業終期_R3基金・R4",フラグ管理用!AA371&lt;18),"error","")))</f>
        <v/>
      </c>
      <c r="BH371" s="211" t="str">
        <f>IF(C371="","",IF(VLOOKUP(Z371,―!$X$2:$Y$31,2,FALSE)&lt;=VLOOKUP(AA371,―!$X$2:$Y$31,2,FALSE),"","error"))</f>
        <v/>
      </c>
      <c r="BI371" s="211" t="str">
        <f t="shared" si="105"/>
        <v/>
      </c>
      <c r="BJ371" s="211" t="str">
        <f t="shared" si="108"/>
        <v/>
      </c>
      <c r="BK371" s="211" t="str">
        <f t="shared" si="106"/>
        <v/>
      </c>
      <c r="BL371" s="211" t="str">
        <f>IF(C371="","",IF(AND(フラグ管理用!AK371="予算区分_地単_通常",フラグ管理用!AF371&gt;4),"error",IF(AND(フラグ管理用!AK371="予算区分_地単_協力金等",フラグ管理用!AF371&gt;9),"error",IF(AND(フラグ管理用!AK371="予算区分_補助",フラグ管理用!AF371&lt;9),"error",""))))</f>
        <v/>
      </c>
      <c r="BM371" s="241" t="str">
        <f>フラグ管理用!AO371</f>
        <v/>
      </c>
    </row>
    <row r="372" spans="1:65" x14ac:dyDescent="0.15">
      <c r="A372" s="84">
        <v>351</v>
      </c>
      <c r="B372" s="285"/>
      <c r="C372" s="61"/>
      <c r="D372" s="61"/>
      <c r="E372" s="62"/>
      <c r="F372" s="146" t="str">
        <f>IF(C372="補",VLOOKUP(E372,'事業名一覧 '!$A$3:$C$55,3,FALSE),"")</f>
        <v/>
      </c>
      <c r="G372" s="63"/>
      <c r="H372" s="154"/>
      <c r="I372" s="63"/>
      <c r="J372" s="63"/>
      <c r="K372" s="63"/>
      <c r="L372" s="62"/>
      <c r="M372" s="99" t="str">
        <f t="shared" si="91"/>
        <v/>
      </c>
      <c r="N372" s="99" t="str">
        <f t="shared" si="107"/>
        <v/>
      </c>
      <c r="O372" s="65"/>
      <c r="P372" s="65"/>
      <c r="Q372" s="65"/>
      <c r="R372" s="65"/>
      <c r="S372" s="65"/>
      <c r="T372" s="65"/>
      <c r="U372" s="62"/>
      <c r="V372" s="63"/>
      <c r="W372" s="63"/>
      <c r="X372" s="63"/>
      <c r="Y372" s="61"/>
      <c r="Z372" s="61"/>
      <c r="AA372" s="61"/>
      <c r="AB372" s="230"/>
      <c r="AC372" s="230"/>
      <c r="AD372" s="62"/>
      <c r="AE372" s="62"/>
      <c r="AF372" s="301"/>
      <c r="AG372" s="165"/>
      <c r="AH372" s="274"/>
      <c r="AI372" s="226"/>
      <c r="AJ372" s="293" t="str">
        <f t="shared" si="92"/>
        <v/>
      </c>
      <c r="AK372" s="297" t="str">
        <f>IF(C372="","",IF(AND(フラグ管理用!B372=2,O372&gt;0),"error",IF(AND(フラグ管理用!B372=1,SUM(P372:R372)&gt;0),"error","")))</f>
        <v/>
      </c>
      <c r="AL372" s="289" t="str">
        <f t="shared" si="93"/>
        <v/>
      </c>
      <c r="AM372" s="235" t="str">
        <f t="shared" si="94"/>
        <v/>
      </c>
      <c r="AN372" s="211" t="str">
        <f>IF(C372="","",IF(フラグ管理用!AP372=1,"",IF(AND(フラグ管理用!C372=1,フラグ管理用!G372=1),"",IF(AND(フラグ管理用!C372=2,フラグ管理用!D372=1,フラグ管理用!G372=1),"",IF(AND(フラグ管理用!C372=2,フラグ管理用!D372=2),"","error")))))</f>
        <v/>
      </c>
      <c r="AO372" s="240" t="str">
        <f t="shared" si="95"/>
        <v/>
      </c>
      <c r="AP372" s="240" t="str">
        <f t="shared" si="96"/>
        <v/>
      </c>
      <c r="AQ372" s="240" t="str">
        <f>IF(C372="","",IF(AND(フラグ管理用!B372=1,フラグ管理用!I372&gt;0),"",IF(AND(フラグ管理用!B372=2,フラグ管理用!I372&gt;14),"","error")))</f>
        <v/>
      </c>
      <c r="AR372" s="240" t="str">
        <f>IF(C372="","",IF(PRODUCT(フラグ管理用!H372:J372)=0,"error",""))</f>
        <v/>
      </c>
      <c r="AS372" s="240" t="str">
        <f t="shared" si="97"/>
        <v/>
      </c>
      <c r="AT372" s="240" t="str">
        <f>IF(C372="","",IF(AND(フラグ管理用!G372=1,フラグ管理用!K372=1),"",IF(AND(フラグ管理用!G372=2,フラグ管理用!K372&gt;1),"","error")))</f>
        <v/>
      </c>
      <c r="AU372" s="240" t="str">
        <f>IF(C372="","",IF(AND(フラグ管理用!K372=10,ISBLANK(L372)=FALSE),"",IF(AND(フラグ管理用!K372&lt;10,ISBLANK(L372)=TRUE),"","error")))</f>
        <v/>
      </c>
      <c r="AV372" s="211" t="str">
        <f t="shared" si="98"/>
        <v/>
      </c>
      <c r="AW372" s="211" t="str">
        <f t="shared" si="99"/>
        <v/>
      </c>
      <c r="AX372" s="211" t="str">
        <f>IF(C372="","",IF(AND(フラグ管理用!D372=2,フラグ管理用!G372=1),IF(Q372&lt;&gt;0,"error",""),""))</f>
        <v/>
      </c>
      <c r="AY372" s="211" t="str">
        <f>IF(C372="","",IF(フラグ管理用!G372=2,IF(OR(O372&lt;&gt;0,P372&lt;&gt;0,R372&lt;&gt;0),"error",""),""))</f>
        <v/>
      </c>
      <c r="AZ372" s="211" t="str">
        <f t="shared" si="100"/>
        <v/>
      </c>
      <c r="BA372" s="211" t="str">
        <f t="shared" si="101"/>
        <v/>
      </c>
      <c r="BB372" s="211" t="str">
        <f t="shared" si="102"/>
        <v/>
      </c>
      <c r="BC372" s="211" t="str">
        <f>IF(C372="","",IF(フラグ管理用!Y372=2,IF(AND(フラグ管理用!C372=2,フラグ管理用!V372=1),"","error"),""))</f>
        <v/>
      </c>
      <c r="BD372" s="211" t="str">
        <f t="shared" si="103"/>
        <v/>
      </c>
      <c r="BE372" s="211" t="str">
        <f>IF(C372="","",IF(フラグ管理用!Z372=30,"error",IF(AND(フラグ管理用!AI372="事業始期_通常",フラグ管理用!Z372&lt;18),"error",IF(AND(フラグ管理用!AI372="事業始期_補助",フラグ管理用!Z372&lt;15),"error",""))))</f>
        <v/>
      </c>
      <c r="BF372" s="211" t="str">
        <f t="shared" si="104"/>
        <v/>
      </c>
      <c r="BG372" s="211" t="str">
        <f>IF(C372="","",IF(AND(フラグ管理用!AJ372="事業終期_通常",OR(フラグ管理用!AA372&lt;18,フラグ管理用!AA372&gt;29)),"error",IF(AND(フラグ管理用!AJ372="事業終期_R3基金・R4",フラグ管理用!AA372&lt;18),"error","")))</f>
        <v/>
      </c>
      <c r="BH372" s="211" t="str">
        <f>IF(C372="","",IF(VLOOKUP(Z372,―!$X$2:$Y$31,2,FALSE)&lt;=VLOOKUP(AA372,―!$X$2:$Y$31,2,FALSE),"","error"))</f>
        <v/>
      </c>
      <c r="BI372" s="211" t="str">
        <f t="shared" si="105"/>
        <v/>
      </c>
      <c r="BJ372" s="211" t="str">
        <f t="shared" si="108"/>
        <v/>
      </c>
      <c r="BK372" s="211" t="str">
        <f t="shared" si="106"/>
        <v/>
      </c>
      <c r="BL372" s="211" t="str">
        <f>IF(C372="","",IF(AND(フラグ管理用!AK372="予算区分_地単_通常",フラグ管理用!AF372&gt;4),"error",IF(AND(フラグ管理用!AK372="予算区分_地単_協力金等",フラグ管理用!AF372&gt;9),"error",IF(AND(フラグ管理用!AK372="予算区分_補助",フラグ管理用!AF372&lt;9),"error",""))))</f>
        <v/>
      </c>
      <c r="BM372" s="241" t="str">
        <f>フラグ管理用!AO372</f>
        <v/>
      </c>
    </row>
    <row r="373" spans="1:65" x14ac:dyDescent="0.15">
      <c r="A373" s="84">
        <v>352</v>
      </c>
      <c r="B373" s="285"/>
      <c r="C373" s="61"/>
      <c r="D373" s="61"/>
      <c r="E373" s="62"/>
      <c r="F373" s="146" t="str">
        <f>IF(C373="補",VLOOKUP(E373,'事業名一覧 '!$A$3:$C$55,3,FALSE),"")</f>
        <v/>
      </c>
      <c r="G373" s="63"/>
      <c r="H373" s="154"/>
      <c r="I373" s="63"/>
      <c r="J373" s="63"/>
      <c r="K373" s="63"/>
      <c r="L373" s="62"/>
      <c r="M373" s="99" t="str">
        <f t="shared" si="91"/>
        <v/>
      </c>
      <c r="N373" s="99" t="str">
        <f t="shared" si="107"/>
        <v/>
      </c>
      <c r="O373" s="65"/>
      <c r="P373" s="65"/>
      <c r="Q373" s="65"/>
      <c r="R373" s="65"/>
      <c r="S373" s="65"/>
      <c r="T373" s="65"/>
      <c r="U373" s="62"/>
      <c r="V373" s="63"/>
      <c r="W373" s="63"/>
      <c r="X373" s="63"/>
      <c r="Y373" s="61"/>
      <c r="Z373" s="61"/>
      <c r="AA373" s="61"/>
      <c r="AB373" s="230"/>
      <c r="AC373" s="230"/>
      <c r="AD373" s="62"/>
      <c r="AE373" s="62"/>
      <c r="AF373" s="301"/>
      <c r="AG373" s="165"/>
      <c r="AH373" s="274"/>
      <c r="AI373" s="226"/>
      <c r="AJ373" s="293" t="str">
        <f t="shared" si="92"/>
        <v/>
      </c>
      <c r="AK373" s="297" t="str">
        <f>IF(C373="","",IF(AND(フラグ管理用!B373=2,O373&gt;0),"error",IF(AND(フラグ管理用!B373=1,SUM(P373:R373)&gt;0),"error","")))</f>
        <v/>
      </c>
      <c r="AL373" s="289" t="str">
        <f t="shared" si="93"/>
        <v/>
      </c>
      <c r="AM373" s="235" t="str">
        <f t="shared" si="94"/>
        <v/>
      </c>
      <c r="AN373" s="211" t="str">
        <f>IF(C373="","",IF(フラグ管理用!AP373=1,"",IF(AND(フラグ管理用!C373=1,フラグ管理用!G373=1),"",IF(AND(フラグ管理用!C373=2,フラグ管理用!D373=1,フラグ管理用!G373=1),"",IF(AND(フラグ管理用!C373=2,フラグ管理用!D373=2),"","error")))))</f>
        <v/>
      </c>
      <c r="AO373" s="240" t="str">
        <f t="shared" si="95"/>
        <v/>
      </c>
      <c r="AP373" s="240" t="str">
        <f t="shared" si="96"/>
        <v/>
      </c>
      <c r="AQ373" s="240" t="str">
        <f>IF(C373="","",IF(AND(フラグ管理用!B373=1,フラグ管理用!I373&gt;0),"",IF(AND(フラグ管理用!B373=2,フラグ管理用!I373&gt;14),"","error")))</f>
        <v/>
      </c>
      <c r="AR373" s="240" t="str">
        <f>IF(C373="","",IF(PRODUCT(フラグ管理用!H373:J373)=0,"error",""))</f>
        <v/>
      </c>
      <c r="AS373" s="240" t="str">
        <f t="shared" si="97"/>
        <v/>
      </c>
      <c r="AT373" s="240" t="str">
        <f>IF(C373="","",IF(AND(フラグ管理用!G373=1,フラグ管理用!K373=1),"",IF(AND(フラグ管理用!G373=2,フラグ管理用!K373&gt;1),"","error")))</f>
        <v/>
      </c>
      <c r="AU373" s="240" t="str">
        <f>IF(C373="","",IF(AND(フラグ管理用!K373=10,ISBLANK(L373)=FALSE),"",IF(AND(フラグ管理用!K373&lt;10,ISBLANK(L373)=TRUE),"","error")))</f>
        <v/>
      </c>
      <c r="AV373" s="211" t="str">
        <f t="shared" si="98"/>
        <v/>
      </c>
      <c r="AW373" s="211" t="str">
        <f t="shared" si="99"/>
        <v/>
      </c>
      <c r="AX373" s="211" t="str">
        <f>IF(C373="","",IF(AND(フラグ管理用!D373=2,フラグ管理用!G373=1),IF(Q373&lt;&gt;0,"error",""),""))</f>
        <v/>
      </c>
      <c r="AY373" s="211" t="str">
        <f>IF(C373="","",IF(フラグ管理用!G373=2,IF(OR(O373&lt;&gt;0,P373&lt;&gt;0,R373&lt;&gt;0),"error",""),""))</f>
        <v/>
      </c>
      <c r="AZ373" s="211" t="str">
        <f t="shared" si="100"/>
        <v/>
      </c>
      <c r="BA373" s="211" t="str">
        <f t="shared" si="101"/>
        <v/>
      </c>
      <c r="BB373" s="211" t="str">
        <f t="shared" si="102"/>
        <v/>
      </c>
      <c r="BC373" s="211" t="str">
        <f>IF(C373="","",IF(フラグ管理用!Y373=2,IF(AND(フラグ管理用!C373=2,フラグ管理用!V373=1),"","error"),""))</f>
        <v/>
      </c>
      <c r="BD373" s="211" t="str">
        <f t="shared" si="103"/>
        <v/>
      </c>
      <c r="BE373" s="211" t="str">
        <f>IF(C373="","",IF(フラグ管理用!Z373=30,"error",IF(AND(フラグ管理用!AI373="事業始期_通常",フラグ管理用!Z373&lt;18),"error",IF(AND(フラグ管理用!AI373="事業始期_補助",フラグ管理用!Z373&lt;15),"error",""))))</f>
        <v/>
      </c>
      <c r="BF373" s="211" t="str">
        <f t="shared" si="104"/>
        <v/>
      </c>
      <c r="BG373" s="211" t="str">
        <f>IF(C373="","",IF(AND(フラグ管理用!AJ373="事業終期_通常",OR(フラグ管理用!AA373&lt;18,フラグ管理用!AA373&gt;29)),"error",IF(AND(フラグ管理用!AJ373="事業終期_R3基金・R4",フラグ管理用!AA373&lt;18),"error","")))</f>
        <v/>
      </c>
      <c r="BH373" s="211" t="str">
        <f>IF(C373="","",IF(VLOOKUP(Z373,―!$X$2:$Y$31,2,FALSE)&lt;=VLOOKUP(AA373,―!$X$2:$Y$31,2,FALSE),"","error"))</f>
        <v/>
      </c>
      <c r="BI373" s="211" t="str">
        <f t="shared" si="105"/>
        <v/>
      </c>
      <c r="BJ373" s="211" t="str">
        <f t="shared" si="108"/>
        <v/>
      </c>
      <c r="BK373" s="211" t="str">
        <f t="shared" si="106"/>
        <v/>
      </c>
      <c r="BL373" s="211" t="str">
        <f>IF(C373="","",IF(AND(フラグ管理用!AK373="予算区分_地単_通常",フラグ管理用!AF373&gt;4),"error",IF(AND(フラグ管理用!AK373="予算区分_地単_協力金等",フラグ管理用!AF373&gt;9),"error",IF(AND(フラグ管理用!AK373="予算区分_補助",フラグ管理用!AF373&lt;9),"error",""))))</f>
        <v/>
      </c>
      <c r="BM373" s="241" t="str">
        <f>フラグ管理用!AO373</f>
        <v/>
      </c>
    </row>
    <row r="374" spans="1:65" x14ac:dyDescent="0.15">
      <c r="A374" s="84">
        <v>353</v>
      </c>
      <c r="B374" s="285"/>
      <c r="C374" s="61"/>
      <c r="D374" s="61"/>
      <c r="E374" s="62"/>
      <c r="F374" s="146" t="str">
        <f>IF(C374="補",VLOOKUP(E374,'事業名一覧 '!$A$3:$C$55,3,FALSE),"")</f>
        <v/>
      </c>
      <c r="G374" s="63"/>
      <c r="H374" s="154"/>
      <c r="I374" s="63"/>
      <c r="J374" s="63"/>
      <c r="K374" s="63"/>
      <c r="L374" s="62"/>
      <c r="M374" s="99" t="str">
        <f t="shared" si="91"/>
        <v/>
      </c>
      <c r="N374" s="99" t="str">
        <f t="shared" si="107"/>
        <v/>
      </c>
      <c r="O374" s="65"/>
      <c r="P374" s="65"/>
      <c r="Q374" s="65"/>
      <c r="R374" s="65"/>
      <c r="S374" s="65"/>
      <c r="T374" s="65"/>
      <c r="U374" s="62"/>
      <c r="V374" s="63"/>
      <c r="W374" s="63"/>
      <c r="X374" s="63"/>
      <c r="Y374" s="61"/>
      <c r="Z374" s="61"/>
      <c r="AA374" s="61"/>
      <c r="AB374" s="230"/>
      <c r="AC374" s="230"/>
      <c r="AD374" s="62"/>
      <c r="AE374" s="62"/>
      <c r="AF374" s="301"/>
      <c r="AG374" s="165"/>
      <c r="AH374" s="274"/>
      <c r="AI374" s="226"/>
      <c r="AJ374" s="293" t="str">
        <f t="shared" si="92"/>
        <v/>
      </c>
      <c r="AK374" s="297" t="str">
        <f>IF(C374="","",IF(AND(フラグ管理用!B374=2,O374&gt;0),"error",IF(AND(フラグ管理用!B374=1,SUM(P374:R374)&gt;0),"error","")))</f>
        <v/>
      </c>
      <c r="AL374" s="289" t="str">
        <f t="shared" si="93"/>
        <v/>
      </c>
      <c r="AM374" s="235" t="str">
        <f t="shared" si="94"/>
        <v/>
      </c>
      <c r="AN374" s="211" t="str">
        <f>IF(C374="","",IF(フラグ管理用!AP374=1,"",IF(AND(フラグ管理用!C374=1,フラグ管理用!G374=1),"",IF(AND(フラグ管理用!C374=2,フラグ管理用!D374=1,フラグ管理用!G374=1),"",IF(AND(フラグ管理用!C374=2,フラグ管理用!D374=2),"","error")))))</f>
        <v/>
      </c>
      <c r="AO374" s="240" t="str">
        <f t="shared" si="95"/>
        <v/>
      </c>
      <c r="AP374" s="240" t="str">
        <f t="shared" si="96"/>
        <v/>
      </c>
      <c r="AQ374" s="240" t="str">
        <f>IF(C374="","",IF(AND(フラグ管理用!B374=1,フラグ管理用!I374&gt;0),"",IF(AND(フラグ管理用!B374=2,フラグ管理用!I374&gt;14),"","error")))</f>
        <v/>
      </c>
      <c r="AR374" s="240" t="str">
        <f>IF(C374="","",IF(PRODUCT(フラグ管理用!H374:J374)=0,"error",""))</f>
        <v/>
      </c>
      <c r="AS374" s="240" t="str">
        <f t="shared" si="97"/>
        <v/>
      </c>
      <c r="AT374" s="240" t="str">
        <f>IF(C374="","",IF(AND(フラグ管理用!G374=1,フラグ管理用!K374=1),"",IF(AND(フラグ管理用!G374=2,フラグ管理用!K374&gt;1),"","error")))</f>
        <v/>
      </c>
      <c r="AU374" s="240" t="str">
        <f>IF(C374="","",IF(AND(フラグ管理用!K374=10,ISBLANK(L374)=FALSE),"",IF(AND(フラグ管理用!K374&lt;10,ISBLANK(L374)=TRUE),"","error")))</f>
        <v/>
      </c>
      <c r="AV374" s="211" t="str">
        <f t="shared" si="98"/>
        <v/>
      </c>
      <c r="AW374" s="211" t="str">
        <f t="shared" si="99"/>
        <v/>
      </c>
      <c r="AX374" s="211" t="str">
        <f>IF(C374="","",IF(AND(フラグ管理用!D374=2,フラグ管理用!G374=1),IF(Q374&lt;&gt;0,"error",""),""))</f>
        <v/>
      </c>
      <c r="AY374" s="211" t="str">
        <f>IF(C374="","",IF(フラグ管理用!G374=2,IF(OR(O374&lt;&gt;0,P374&lt;&gt;0,R374&lt;&gt;0),"error",""),""))</f>
        <v/>
      </c>
      <c r="AZ374" s="211" t="str">
        <f t="shared" si="100"/>
        <v/>
      </c>
      <c r="BA374" s="211" t="str">
        <f t="shared" si="101"/>
        <v/>
      </c>
      <c r="BB374" s="211" t="str">
        <f t="shared" si="102"/>
        <v/>
      </c>
      <c r="BC374" s="211" t="str">
        <f>IF(C374="","",IF(フラグ管理用!Y374=2,IF(AND(フラグ管理用!C374=2,フラグ管理用!V374=1),"","error"),""))</f>
        <v/>
      </c>
      <c r="BD374" s="211" t="str">
        <f t="shared" si="103"/>
        <v/>
      </c>
      <c r="BE374" s="211" t="str">
        <f>IF(C374="","",IF(フラグ管理用!Z374=30,"error",IF(AND(フラグ管理用!AI374="事業始期_通常",フラグ管理用!Z374&lt;18),"error",IF(AND(フラグ管理用!AI374="事業始期_補助",フラグ管理用!Z374&lt;15),"error",""))))</f>
        <v/>
      </c>
      <c r="BF374" s="211" t="str">
        <f t="shared" si="104"/>
        <v/>
      </c>
      <c r="BG374" s="211" t="str">
        <f>IF(C374="","",IF(AND(フラグ管理用!AJ374="事業終期_通常",OR(フラグ管理用!AA374&lt;18,フラグ管理用!AA374&gt;29)),"error",IF(AND(フラグ管理用!AJ374="事業終期_R3基金・R4",フラグ管理用!AA374&lt;18),"error","")))</f>
        <v/>
      </c>
      <c r="BH374" s="211" t="str">
        <f>IF(C374="","",IF(VLOOKUP(Z374,―!$X$2:$Y$31,2,FALSE)&lt;=VLOOKUP(AA374,―!$X$2:$Y$31,2,FALSE),"","error"))</f>
        <v/>
      </c>
      <c r="BI374" s="211" t="str">
        <f t="shared" si="105"/>
        <v/>
      </c>
      <c r="BJ374" s="211" t="str">
        <f t="shared" si="108"/>
        <v/>
      </c>
      <c r="BK374" s="211" t="str">
        <f t="shared" si="106"/>
        <v/>
      </c>
      <c r="BL374" s="211" t="str">
        <f>IF(C374="","",IF(AND(フラグ管理用!AK374="予算区分_地単_通常",フラグ管理用!AF374&gt;4),"error",IF(AND(フラグ管理用!AK374="予算区分_地単_協力金等",フラグ管理用!AF374&gt;9),"error",IF(AND(フラグ管理用!AK374="予算区分_補助",フラグ管理用!AF374&lt;9),"error",""))))</f>
        <v/>
      </c>
      <c r="BM374" s="241" t="str">
        <f>フラグ管理用!AO374</f>
        <v/>
      </c>
    </row>
    <row r="375" spans="1:65" x14ac:dyDescent="0.15">
      <c r="A375" s="84">
        <v>354</v>
      </c>
      <c r="B375" s="285"/>
      <c r="C375" s="61"/>
      <c r="D375" s="61"/>
      <c r="E375" s="62"/>
      <c r="F375" s="146" t="str">
        <f>IF(C375="補",VLOOKUP(E375,'事業名一覧 '!$A$3:$C$55,3,FALSE),"")</f>
        <v/>
      </c>
      <c r="G375" s="63"/>
      <c r="H375" s="154"/>
      <c r="I375" s="63"/>
      <c r="J375" s="63"/>
      <c r="K375" s="63"/>
      <c r="L375" s="62"/>
      <c r="M375" s="99" t="str">
        <f t="shared" si="91"/>
        <v/>
      </c>
      <c r="N375" s="99" t="str">
        <f t="shared" si="107"/>
        <v/>
      </c>
      <c r="O375" s="65"/>
      <c r="P375" s="65"/>
      <c r="Q375" s="65"/>
      <c r="R375" s="65"/>
      <c r="S375" s="65"/>
      <c r="T375" s="65"/>
      <c r="U375" s="62"/>
      <c r="V375" s="63"/>
      <c r="W375" s="63"/>
      <c r="X375" s="63"/>
      <c r="Y375" s="61"/>
      <c r="Z375" s="61"/>
      <c r="AA375" s="61"/>
      <c r="AB375" s="230"/>
      <c r="AC375" s="230"/>
      <c r="AD375" s="62"/>
      <c r="AE375" s="62"/>
      <c r="AF375" s="301"/>
      <c r="AG375" s="165"/>
      <c r="AH375" s="274"/>
      <c r="AI375" s="226"/>
      <c r="AJ375" s="293" t="str">
        <f t="shared" si="92"/>
        <v/>
      </c>
      <c r="AK375" s="297" t="str">
        <f>IF(C375="","",IF(AND(フラグ管理用!B375=2,O375&gt;0),"error",IF(AND(フラグ管理用!B375=1,SUM(P375:R375)&gt;0),"error","")))</f>
        <v/>
      </c>
      <c r="AL375" s="289" t="str">
        <f t="shared" si="93"/>
        <v/>
      </c>
      <c r="AM375" s="235" t="str">
        <f t="shared" si="94"/>
        <v/>
      </c>
      <c r="AN375" s="211" t="str">
        <f>IF(C375="","",IF(フラグ管理用!AP375=1,"",IF(AND(フラグ管理用!C375=1,フラグ管理用!G375=1),"",IF(AND(フラグ管理用!C375=2,フラグ管理用!D375=1,フラグ管理用!G375=1),"",IF(AND(フラグ管理用!C375=2,フラグ管理用!D375=2),"","error")))))</f>
        <v/>
      </c>
      <c r="AO375" s="240" t="str">
        <f t="shared" si="95"/>
        <v/>
      </c>
      <c r="AP375" s="240" t="str">
        <f t="shared" si="96"/>
        <v/>
      </c>
      <c r="AQ375" s="240" t="str">
        <f>IF(C375="","",IF(AND(フラグ管理用!B375=1,フラグ管理用!I375&gt;0),"",IF(AND(フラグ管理用!B375=2,フラグ管理用!I375&gt;14),"","error")))</f>
        <v/>
      </c>
      <c r="AR375" s="240" t="str">
        <f>IF(C375="","",IF(PRODUCT(フラグ管理用!H375:J375)=0,"error",""))</f>
        <v/>
      </c>
      <c r="AS375" s="240" t="str">
        <f t="shared" si="97"/>
        <v/>
      </c>
      <c r="AT375" s="240" t="str">
        <f>IF(C375="","",IF(AND(フラグ管理用!G375=1,フラグ管理用!K375=1),"",IF(AND(フラグ管理用!G375=2,フラグ管理用!K375&gt;1),"","error")))</f>
        <v/>
      </c>
      <c r="AU375" s="240" t="str">
        <f>IF(C375="","",IF(AND(フラグ管理用!K375=10,ISBLANK(L375)=FALSE),"",IF(AND(フラグ管理用!K375&lt;10,ISBLANK(L375)=TRUE),"","error")))</f>
        <v/>
      </c>
      <c r="AV375" s="211" t="str">
        <f t="shared" si="98"/>
        <v/>
      </c>
      <c r="AW375" s="211" t="str">
        <f t="shared" si="99"/>
        <v/>
      </c>
      <c r="AX375" s="211" t="str">
        <f>IF(C375="","",IF(AND(フラグ管理用!D375=2,フラグ管理用!G375=1),IF(Q375&lt;&gt;0,"error",""),""))</f>
        <v/>
      </c>
      <c r="AY375" s="211" t="str">
        <f>IF(C375="","",IF(フラグ管理用!G375=2,IF(OR(O375&lt;&gt;0,P375&lt;&gt;0,R375&lt;&gt;0),"error",""),""))</f>
        <v/>
      </c>
      <c r="AZ375" s="211" t="str">
        <f t="shared" si="100"/>
        <v/>
      </c>
      <c r="BA375" s="211" t="str">
        <f t="shared" si="101"/>
        <v/>
      </c>
      <c r="BB375" s="211" t="str">
        <f t="shared" si="102"/>
        <v/>
      </c>
      <c r="BC375" s="211" t="str">
        <f>IF(C375="","",IF(フラグ管理用!Y375=2,IF(AND(フラグ管理用!C375=2,フラグ管理用!V375=1),"","error"),""))</f>
        <v/>
      </c>
      <c r="BD375" s="211" t="str">
        <f t="shared" si="103"/>
        <v/>
      </c>
      <c r="BE375" s="211" t="str">
        <f>IF(C375="","",IF(フラグ管理用!Z375=30,"error",IF(AND(フラグ管理用!AI375="事業始期_通常",フラグ管理用!Z375&lt;18),"error",IF(AND(フラグ管理用!AI375="事業始期_補助",フラグ管理用!Z375&lt;15),"error",""))))</f>
        <v/>
      </c>
      <c r="BF375" s="211" t="str">
        <f t="shared" si="104"/>
        <v/>
      </c>
      <c r="BG375" s="211" t="str">
        <f>IF(C375="","",IF(AND(フラグ管理用!AJ375="事業終期_通常",OR(フラグ管理用!AA375&lt;18,フラグ管理用!AA375&gt;29)),"error",IF(AND(フラグ管理用!AJ375="事業終期_R3基金・R4",フラグ管理用!AA375&lt;18),"error","")))</f>
        <v/>
      </c>
      <c r="BH375" s="211" t="str">
        <f>IF(C375="","",IF(VLOOKUP(Z375,―!$X$2:$Y$31,2,FALSE)&lt;=VLOOKUP(AA375,―!$X$2:$Y$31,2,FALSE),"","error"))</f>
        <v/>
      </c>
      <c r="BI375" s="211" t="str">
        <f t="shared" si="105"/>
        <v/>
      </c>
      <c r="BJ375" s="211" t="str">
        <f t="shared" si="108"/>
        <v/>
      </c>
      <c r="BK375" s="211" t="str">
        <f t="shared" si="106"/>
        <v/>
      </c>
      <c r="BL375" s="211" t="str">
        <f>IF(C375="","",IF(AND(フラグ管理用!AK375="予算区分_地単_通常",フラグ管理用!AF375&gt;4),"error",IF(AND(フラグ管理用!AK375="予算区分_地単_協力金等",フラグ管理用!AF375&gt;9),"error",IF(AND(フラグ管理用!AK375="予算区分_補助",フラグ管理用!AF375&lt;9),"error",""))))</f>
        <v/>
      </c>
      <c r="BM375" s="241" t="str">
        <f>フラグ管理用!AO375</f>
        <v/>
      </c>
    </row>
    <row r="376" spans="1:65" x14ac:dyDescent="0.15">
      <c r="A376" s="84">
        <v>355</v>
      </c>
      <c r="B376" s="285"/>
      <c r="C376" s="61"/>
      <c r="D376" s="61"/>
      <c r="E376" s="62"/>
      <c r="F376" s="146" t="str">
        <f>IF(C376="補",VLOOKUP(E376,'事業名一覧 '!$A$3:$C$55,3,FALSE),"")</f>
        <v/>
      </c>
      <c r="G376" s="63"/>
      <c r="H376" s="154"/>
      <c r="I376" s="63"/>
      <c r="J376" s="63"/>
      <c r="K376" s="63"/>
      <c r="L376" s="62"/>
      <c r="M376" s="99" t="str">
        <f t="shared" si="91"/>
        <v/>
      </c>
      <c r="N376" s="99" t="str">
        <f t="shared" si="107"/>
        <v/>
      </c>
      <c r="O376" s="65"/>
      <c r="P376" s="65"/>
      <c r="Q376" s="65"/>
      <c r="R376" s="65"/>
      <c r="S376" s="65"/>
      <c r="T376" s="65"/>
      <c r="U376" s="62"/>
      <c r="V376" s="63"/>
      <c r="W376" s="63"/>
      <c r="X376" s="63"/>
      <c r="Y376" s="61"/>
      <c r="Z376" s="61"/>
      <c r="AA376" s="61"/>
      <c r="AB376" s="230"/>
      <c r="AC376" s="230"/>
      <c r="AD376" s="62"/>
      <c r="AE376" s="62"/>
      <c r="AF376" s="301"/>
      <c r="AG376" s="165"/>
      <c r="AH376" s="274"/>
      <c r="AI376" s="226"/>
      <c r="AJ376" s="293" t="str">
        <f t="shared" si="92"/>
        <v/>
      </c>
      <c r="AK376" s="297" t="str">
        <f>IF(C376="","",IF(AND(フラグ管理用!B376=2,O376&gt;0),"error",IF(AND(フラグ管理用!B376=1,SUM(P376:R376)&gt;0),"error","")))</f>
        <v/>
      </c>
      <c r="AL376" s="289" t="str">
        <f t="shared" si="93"/>
        <v/>
      </c>
      <c r="AM376" s="235" t="str">
        <f t="shared" si="94"/>
        <v/>
      </c>
      <c r="AN376" s="211" t="str">
        <f>IF(C376="","",IF(フラグ管理用!AP376=1,"",IF(AND(フラグ管理用!C376=1,フラグ管理用!G376=1),"",IF(AND(フラグ管理用!C376=2,フラグ管理用!D376=1,フラグ管理用!G376=1),"",IF(AND(フラグ管理用!C376=2,フラグ管理用!D376=2),"","error")))))</f>
        <v/>
      </c>
      <c r="AO376" s="240" t="str">
        <f t="shared" si="95"/>
        <v/>
      </c>
      <c r="AP376" s="240" t="str">
        <f t="shared" si="96"/>
        <v/>
      </c>
      <c r="AQ376" s="240" t="str">
        <f>IF(C376="","",IF(AND(フラグ管理用!B376=1,フラグ管理用!I376&gt;0),"",IF(AND(フラグ管理用!B376=2,フラグ管理用!I376&gt;14),"","error")))</f>
        <v/>
      </c>
      <c r="AR376" s="240" t="str">
        <f>IF(C376="","",IF(PRODUCT(フラグ管理用!H376:J376)=0,"error",""))</f>
        <v/>
      </c>
      <c r="AS376" s="240" t="str">
        <f t="shared" si="97"/>
        <v/>
      </c>
      <c r="AT376" s="240" t="str">
        <f>IF(C376="","",IF(AND(フラグ管理用!G376=1,フラグ管理用!K376=1),"",IF(AND(フラグ管理用!G376=2,フラグ管理用!K376&gt;1),"","error")))</f>
        <v/>
      </c>
      <c r="AU376" s="240" t="str">
        <f>IF(C376="","",IF(AND(フラグ管理用!K376=10,ISBLANK(L376)=FALSE),"",IF(AND(フラグ管理用!K376&lt;10,ISBLANK(L376)=TRUE),"","error")))</f>
        <v/>
      </c>
      <c r="AV376" s="211" t="str">
        <f t="shared" si="98"/>
        <v/>
      </c>
      <c r="AW376" s="211" t="str">
        <f t="shared" si="99"/>
        <v/>
      </c>
      <c r="AX376" s="211" t="str">
        <f>IF(C376="","",IF(AND(フラグ管理用!D376=2,フラグ管理用!G376=1),IF(Q376&lt;&gt;0,"error",""),""))</f>
        <v/>
      </c>
      <c r="AY376" s="211" t="str">
        <f>IF(C376="","",IF(フラグ管理用!G376=2,IF(OR(O376&lt;&gt;0,P376&lt;&gt;0,R376&lt;&gt;0),"error",""),""))</f>
        <v/>
      </c>
      <c r="AZ376" s="211" t="str">
        <f t="shared" si="100"/>
        <v/>
      </c>
      <c r="BA376" s="211" t="str">
        <f t="shared" si="101"/>
        <v/>
      </c>
      <c r="BB376" s="211" t="str">
        <f t="shared" si="102"/>
        <v/>
      </c>
      <c r="BC376" s="211" t="str">
        <f>IF(C376="","",IF(フラグ管理用!Y376=2,IF(AND(フラグ管理用!C376=2,フラグ管理用!V376=1),"","error"),""))</f>
        <v/>
      </c>
      <c r="BD376" s="211" t="str">
        <f t="shared" si="103"/>
        <v/>
      </c>
      <c r="BE376" s="211" t="str">
        <f>IF(C376="","",IF(フラグ管理用!Z376=30,"error",IF(AND(フラグ管理用!AI376="事業始期_通常",フラグ管理用!Z376&lt;18),"error",IF(AND(フラグ管理用!AI376="事業始期_補助",フラグ管理用!Z376&lt;15),"error",""))))</f>
        <v/>
      </c>
      <c r="BF376" s="211" t="str">
        <f t="shared" si="104"/>
        <v/>
      </c>
      <c r="BG376" s="211" t="str">
        <f>IF(C376="","",IF(AND(フラグ管理用!AJ376="事業終期_通常",OR(フラグ管理用!AA376&lt;18,フラグ管理用!AA376&gt;29)),"error",IF(AND(フラグ管理用!AJ376="事業終期_R3基金・R4",フラグ管理用!AA376&lt;18),"error","")))</f>
        <v/>
      </c>
      <c r="BH376" s="211" t="str">
        <f>IF(C376="","",IF(VLOOKUP(Z376,―!$X$2:$Y$31,2,FALSE)&lt;=VLOOKUP(AA376,―!$X$2:$Y$31,2,FALSE),"","error"))</f>
        <v/>
      </c>
      <c r="BI376" s="211" t="str">
        <f t="shared" si="105"/>
        <v/>
      </c>
      <c r="BJ376" s="211" t="str">
        <f t="shared" si="108"/>
        <v/>
      </c>
      <c r="BK376" s="211" t="str">
        <f t="shared" si="106"/>
        <v/>
      </c>
      <c r="BL376" s="211" t="str">
        <f>IF(C376="","",IF(AND(フラグ管理用!AK376="予算区分_地単_通常",フラグ管理用!AF376&gt;4),"error",IF(AND(フラグ管理用!AK376="予算区分_地単_協力金等",フラグ管理用!AF376&gt;9),"error",IF(AND(フラグ管理用!AK376="予算区分_補助",フラグ管理用!AF376&lt;9),"error",""))))</f>
        <v/>
      </c>
      <c r="BM376" s="241" t="str">
        <f>フラグ管理用!AO376</f>
        <v/>
      </c>
    </row>
    <row r="377" spans="1:65" x14ac:dyDescent="0.15">
      <c r="A377" s="84">
        <v>356</v>
      </c>
      <c r="B377" s="285"/>
      <c r="C377" s="61"/>
      <c r="D377" s="61"/>
      <c r="E377" s="62"/>
      <c r="F377" s="146" t="str">
        <f>IF(C377="補",VLOOKUP(E377,'事業名一覧 '!$A$3:$C$55,3,FALSE),"")</f>
        <v/>
      </c>
      <c r="G377" s="63"/>
      <c r="H377" s="154"/>
      <c r="I377" s="63"/>
      <c r="J377" s="63"/>
      <c r="K377" s="63"/>
      <c r="L377" s="62"/>
      <c r="M377" s="99" t="str">
        <f t="shared" si="91"/>
        <v/>
      </c>
      <c r="N377" s="99" t="str">
        <f t="shared" si="107"/>
        <v/>
      </c>
      <c r="O377" s="65"/>
      <c r="P377" s="65"/>
      <c r="Q377" s="65"/>
      <c r="R377" s="65"/>
      <c r="S377" s="65"/>
      <c r="T377" s="65"/>
      <c r="U377" s="62"/>
      <c r="V377" s="63"/>
      <c r="W377" s="63"/>
      <c r="X377" s="63"/>
      <c r="Y377" s="61"/>
      <c r="Z377" s="61"/>
      <c r="AA377" s="61"/>
      <c r="AB377" s="230"/>
      <c r="AC377" s="230"/>
      <c r="AD377" s="62"/>
      <c r="AE377" s="62"/>
      <c r="AF377" s="301"/>
      <c r="AG377" s="165"/>
      <c r="AH377" s="274"/>
      <c r="AI377" s="226"/>
      <c r="AJ377" s="293" t="str">
        <f t="shared" si="92"/>
        <v/>
      </c>
      <c r="AK377" s="297" t="str">
        <f>IF(C377="","",IF(AND(フラグ管理用!B377=2,O377&gt;0),"error",IF(AND(フラグ管理用!B377=1,SUM(P377:R377)&gt;0),"error","")))</f>
        <v/>
      </c>
      <c r="AL377" s="289" t="str">
        <f t="shared" si="93"/>
        <v/>
      </c>
      <c r="AM377" s="235" t="str">
        <f t="shared" si="94"/>
        <v/>
      </c>
      <c r="AN377" s="211" t="str">
        <f>IF(C377="","",IF(フラグ管理用!AP377=1,"",IF(AND(フラグ管理用!C377=1,フラグ管理用!G377=1),"",IF(AND(フラグ管理用!C377=2,フラグ管理用!D377=1,フラグ管理用!G377=1),"",IF(AND(フラグ管理用!C377=2,フラグ管理用!D377=2),"","error")))))</f>
        <v/>
      </c>
      <c r="AO377" s="240" t="str">
        <f t="shared" si="95"/>
        <v/>
      </c>
      <c r="AP377" s="240" t="str">
        <f t="shared" si="96"/>
        <v/>
      </c>
      <c r="AQ377" s="240" t="str">
        <f>IF(C377="","",IF(AND(フラグ管理用!B377=1,フラグ管理用!I377&gt;0),"",IF(AND(フラグ管理用!B377=2,フラグ管理用!I377&gt;14),"","error")))</f>
        <v/>
      </c>
      <c r="AR377" s="240" t="str">
        <f>IF(C377="","",IF(PRODUCT(フラグ管理用!H377:J377)=0,"error",""))</f>
        <v/>
      </c>
      <c r="AS377" s="240" t="str">
        <f t="shared" si="97"/>
        <v/>
      </c>
      <c r="AT377" s="240" t="str">
        <f>IF(C377="","",IF(AND(フラグ管理用!G377=1,フラグ管理用!K377=1),"",IF(AND(フラグ管理用!G377=2,フラグ管理用!K377&gt;1),"","error")))</f>
        <v/>
      </c>
      <c r="AU377" s="240" t="str">
        <f>IF(C377="","",IF(AND(フラグ管理用!K377=10,ISBLANK(L377)=FALSE),"",IF(AND(フラグ管理用!K377&lt;10,ISBLANK(L377)=TRUE),"","error")))</f>
        <v/>
      </c>
      <c r="AV377" s="211" t="str">
        <f t="shared" si="98"/>
        <v/>
      </c>
      <c r="AW377" s="211" t="str">
        <f t="shared" si="99"/>
        <v/>
      </c>
      <c r="AX377" s="211" t="str">
        <f>IF(C377="","",IF(AND(フラグ管理用!D377=2,フラグ管理用!G377=1),IF(Q377&lt;&gt;0,"error",""),""))</f>
        <v/>
      </c>
      <c r="AY377" s="211" t="str">
        <f>IF(C377="","",IF(フラグ管理用!G377=2,IF(OR(O377&lt;&gt;0,P377&lt;&gt;0,R377&lt;&gt;0),"error",""),""))</f>
        <v/>
      </c>
      <c r="AZ377" s="211" t="str">
        <f t="shared" si="100"/>
        <v/>
      </c>
      <c r="BA377" s="211" t="str">
        <f t="shared" si="101"/>
        <v/>
      </c>
      <c r="BB377" s="211" t="str">
        <f t="shared" si="102"/>
        <v/>
      </c>
      <c r="BC377" s="211" t="str">
        <f>IF(C377="","",IF(フラグ管理用!Y377=2,IF(AND(フラグ管理用!C377=2,フラグ管理用!V377=1),"","error"),""))</f>
        <v/>
      </c>
      <c r="BD377" s="211" t="str">
        <f t="shared" si="103"/>
        <v/>
      </c>
      <c r="BE377" s="211" t="str">
        <f>IF(C377="","",IF(フラグ管理用!Z377=30,"error",IF(AND(フラグ管理用!AI377="事業始期_通常",フラグ管理用!Z377&lt;18),"error",IF(AND(フラグ管理用!AI377="事業始期_補助",フラグ管理用!Z377&lt;15),"error",""))))</f>
        <v/>
      </c>
      <c r="BF377" s="211" t="str">
        <f t="shared" si="104"/>
        <v/>
      </c>
      <c r="BG377" s="211" t="str">
        <f>IF(C377="","",IF(AND(フラグ管理用!AJ377="事業終期_通常",OR(フラグ管理用!AA377&lt;18,フラグ管理用!AA377&gt;29)),"error",IF(AND(フラグ管理用!AJ377="事業終期_R3基金・R4",フラグ管理用!AA377&lt;18),"error","")))</f>
        <v/>
      </c>
      <c r="BH377" s="211" t="str">
        <f>IF(C377="","",IF(VLOOKUP(Z377,―!$X$2:$Y$31,2,FALSE)&lt;=VLOOKUP(AA377,―!$X$2:$Y$31,2,FALSE),"","error"))</f>
        <v/>
      </c>
      <c r="BI377" s="211" t="str">
        <f t="shared" si="105"/>
        <v/>
      </c>
      <c r="BJ377" s="211" t="str">
        <f t="shared" si="108"/>
        <v/>
      </c>
      <c r="BK377" s="211" t="str">
        <f t="shared" si="106"/>
        <v/>
      </c>
      <c r="BL377" s="211" t="str">
        <f>IF(C377="","",IF(AND(フラグ管理用!AK377="予算区分_地単_通常",フラグ管理用!AF377&gt;4),"error",IF(AND(フラグ管理用!AK377="予算区分_地単_協力金等",フラグ管理用!AF377&gt;9),"error",IF(AND(フラグ管理用!AK377="予算区分_補助",フラグ管理用!AF377&lt;9),"error",""))))</f>
        <v/>
      </c>
      <c r="BM377" s="241" t="str">
        <f>フラグ管理用!AO377</f>
        <v/>
      </c>
    </row>
    <row r="378" spans="1:65" x14ac:dyDescent="0.15">
      <c r="A378" s="84">
        <v>357</v>
      </c>
      <c r="B378" s="285"/>
      <c r="C378" s="61"/>
      <c r="D378" s="61"/>
      <c r="E378" s="62"/>
      <c r="F378" s="146" t="str">
        <f>IF(C378="補",VLOOKUP(E378,'事業名一覧 '!$A$3:$C$55,3,FALSE),"")</f>
        <v/>
      </c>
      <c r="G378" s="63"/>
      <c r="H378" s="154"/>
      <c r="I378" s="63"/>
      <c r="J378" s="63"/>
      <c r="K378" s="63"/>
      <c r="L378" s="62"/>
      <c r="M378" s="99" t="str">
        <f t="shared" si="91"/>
        <v/>
      </c>
      <c r="N378" s="99" t="str">
        <f t="shared" si="107"/>
        <v/>
      </c>
      <c r="O378" s="65"/>
      <c r="P378" s="65"/>
      <c r="Q378" s="65"/>
      <c r="R378" s="65"/>
      <c r="S378" s="65"/>
      <c r="T378" s="65"/>
      <c r="U378" s="62"/>
      <c r="V378" s="63"/>
      <c r="W378" s="63"/>
      <c r="X378" s="63"/>
      <c r="Y378" s="61"/>
      <c r="Z378" s="61"/>
      <c r="AA378" s="61"/>
      <c r="AB378" s="230"/>
      <c r="AC378" s="230"/>
      <c r="AD378" s="62"/>
      <c r="AE378" s="62"/>
      <c r="AF378" s="301"/>
      <c r="AG378" s="165"/>
      <c r="AH378" s="274"/>
      <c r="AI378" s="226"/>
      <c r="AJ378" s="293" t="str">
        <f t="shared" si="92"/>
        <v/>
      </c>
      <c r="AK378" s="297" t="str">
        <f>IF(C378="","",IF(AND(フラグ管理用!B378=2,O378&gt;0),"error",IF(AND(フラグ管理用!B378=1,SUM(P378:R378)&gt;0),"error","")))</f>
        <v/>
      </c>
      <c r="AL378" s="289" t="str">
        <f t="shared" si="93"/>
        <v/>
      </c>
      <c r="AM378" s="235" t="str">
        <f t="shared" si="94"/>
        <v/>
      </c>
      <c r="AN378" s="211" t="str">
        <f>IF(C378="","",IF(フラグ管理用!AP378=1,"",IF(AND(フラグ管理用!C378=1,フラグ管理用!G378=1),"",IF(AND(フラグ管理用!C378=2,フラグ管理用!D378=1,フラグ管理用!G378=1),"",IF(AND(フラグ管理用!C378=2,フラグ管理用!D378=2),"","error")))))</f>
        <v/>
      </c>
      <c r="AO378" s="240" t="str">
        <f t="shared" si="95"/>
        <v/>
      </c>
      <c r="AP378" s="240" t="str">
        <f t="shared" si="96"/>
        <v/>
      </c>
      <c r="AQ378" s="240" t="str">
        <f>IF(C378="","",IF(AND(フラグ管理用!B378=1,フラグ管理用!I378&gt;0),"",IF(AND(フラグ管理用!B378=2,フラグ管理用!I378&gt;14),"","error")))</f>
        <v/>
      </c>
      <c r="AR378" s="240" t="str">
        <f>IF(C378="","",IF(PRODUCT(フラグ管理用!H378:J378)=0,"error",""))</f>
        <v/>
      </c>
      <c r="AS378" s="240" t="str">
        <f t="shared" si="97"/>
        <v/>
      </c>
      <c r="AT378" s="240" t="str">
        <f>IF(C378="","",IF(AND(フラグ管理用!G378=1,フラグ管理用!K378=1),"",IF(AND(フラグ管理用!G378=2,フラグ管理用!K378&gt;1),"","error")))</f>
        <v/>
      </c>
      <c r="AU378" s="240" t="str">
        <f>IF(C378="","",IF(AND(フラグ管理用!K378=10,ISBLANK(L378)=FALSE),"",IF(AND(フラグ管理用!K378&lt;10,ISBLANK(L378)=TRUE),"","error")))</f>
        <v/>
      </c>
      <c r="AV378" s="211" t="str">
        <f t="shared" si="98"/>
        <v/>
      </c>
      <c r="AW378" s="211" t="str">
        <f t="shared" si="99"/>
        <v/>
      </c>
      <c r="AX378" s="211" t="str">
        <f>IF(C378="","",IF(AND(フラグ管理用!D378=2,フラグ管理用!G378=1),IF(Q378&lt;&gt;0,"error",""),""))</f>
        <v/>
      </c>
      <c r="AY378" s="211" t="str">
        <f>IF(C378="","",IF(フラグ管理用!G378=2,IF(OR(O378&lt;&gt;0,P378&lt;&gt;0,R378&lt;&gt;0),"error",""),""))</f>
        <v/>
      </c>
      <c r="AZ378" s="211" t="str">
        <f t="shared" si="100"/>
        <v/>
      </c>
      <c r="BA378" s="211" t="str">
        <f t="shared" si="101"/>
        <v/>
      </c>
      <c r="BB378" s="211" t="str">
        <f t="shared" si="102"/>
        <v/>
      </c>
      <c r="BC378" s="211" t="str">
        <f>IF(C378="","",IF(フラグ管理用!Y378=2,IF(AND(フラグ管理用!C378=2,フラグ管理用!V378=1),"","error"),""))</f>
        <v/>
      </c>
      <c r="BD378" s="211" t="str">
        <f t="shared" si="103"/>
        <v/>
      </c>
      <c r="BE378" s="211" t="str">
        <f>IF(C378="","",IF(フラグ管理用!Z378=30,"error",IF(AND(フラグ管理用!AI378="事業始期_通常",フラグ管理用!Z378&lt;18),"error",IF(AND(フラグ管理用!AI378="事業始期_補助",フラグ管理用!Z378&lt;15),"error",""))))</f>
        <v/>
      </c>
      <c r="BF378" s="211" t="str">
        <f t="shared" si="104"/>
        <v/>
      </c>
      <c r="BG378" s="211" t="str">
        <f>IF(C378="","",IF(AND(フラグ管理用!AJ378="事業終期_通常",OR(フラグ管理用!AA378&lt;18,フラグ管理用!AA378&gt;29)),"error",IF(AND(フラグ管理用!AJ378="事業終期_R3基金・R4",フラグ管理用!AA378&lt;18),"error","")))</f>
        <v/>
      </c>
      <c r="BH378" s="211" t="str">
        <f>IF(C378="","",IF(VLOOKUP(Z378,―!$X$2:$Y$31,2,FALSE)&lt;=VLOOKUP(AA378,―!$X$2:$Y$31,2,FALSE),"","error"))</f>
        <v/>
      </c>
      <c r="BI378" s="211" t="str">
        <f t="shared" si="105"/>
        <v/>
      </c>
      <c r="BJ378" s="211" t="str">
        <f t="shared" si="108"/>
        <v/>
      </c>
      <c r="BK378" s="211" t="str">
        <f t="shared" si="106"/>
        <v/>
      </c>
      <c r="BL378" s="211" t="str">
        <f>IF(C378="","",IF(AND(フラグ管理用!AK378="予算区分_地単_通常",フラグ管理用!AF378&gt;4),"error",IF(AND(フラグ管理用!AK378="予算区分_地単_協力金等",フラグ管理用!AF378&gt;9),"error",IF(AND(フラグ管理用!AK378="予算区分_補助",フラグ管理用!AF378&lt;9),"error",""))))</f>
        <v/>
      </c>
      <c r="BM378" s="241" t="str">
        <f>フラグ管理用!AO378</f>
        <v/>
      </c>
    </row>
    <row r="379" spans="1:65" x14ac:dyDescent="0.15">
      <c r="A379" s="84">
        <v>358</v>
      </c>
      <c r="B379" s="285"/>
      <c r="C379" s="61"/>
      <c r="D379" s="61"/>
      <c r="E379" s="62"/>
      <c r="F379" s="146" t="str">
        <f>IF(C379="補",VLOOKUP(E379,'事業名一覧 '!$A$3:$C$55,3,FALSE),"")</f>
        <v/>
      </c>
      <c r="G379" s="63"/>
      <c r="H379" s="154"/>
      <c r="I379" s="63"/>
      <c r="J379" s="63"/>
      <c r="K379" s="63"/>
      <c r="L379" s="62"/>
      <c r="M379" s="99" t="str">
        <f t="shared" si="91"/>
        <v/>
      </c>
      <c r="N379" s="99" t="str">
        <f t="shared" si="107"/>
        <v/>
      </c>
      <c r="O379" s="65"/>
      <c r="P379" s="65"/>
      <c r="Q379" s="65"/>
      <c r="R379" s="65"/>
      <c r="S379" s="65"/>
      <c r="T379" s="65"/>
      <c r="U379" s="62"/>
      <c r="V379" s="63"/>
      <c r="W379" s="63"/>
      <c r="X379" s="63"/>
      <c r="Y379" s="61"/>
      <c r="Z379" s="61"/>
      <c r="AA379" s="61"/>
      <c r="AB379" s="230"/>
      <c r="AC379" s="230"/>
      <c r="AD379" s="62"/>
      <c r="AE379" s="62"/>
      <c r="AF379" s="301"/>
      <c r="AG379" s="165"/>
      <c r="AH379" s="274"/>
      <c r="AI379" s="226"/>
      <c r="AJ379" s="293" t="str">
        <f t="shared" si="92"/>
        <v/>
      </c>
      <c r="AK379" s="297" t="str">
        <f>IF(C379="","",IF(AND(フラグ管理用!B379=2,O379&gt;0),"error",IF(AND(フラグ管理用!B379=1,SUM(P379:R379)&gt;0),"error","")))</f>
        <v/>
      </c>
      <c r="AL379" s="289" t="str">
        <f t="shared" si="93"/>
        <v/>
      </c>
      <c r="AM379" s="235" t="str">
        <f t="shared" si="94"/>
        <v/>
      </c>
      <c r="AN379" s="211" t="str">
        <f>IF(C379="","",IF(フラグ管理用!AP379=1,"",IF(AND(フラグ管理用!C379=1,フラグ管理用!G379=1),"",IF(AND(フラグ管理用!C379=2,フラグ管理用!D379=1,フラグ管理用!G379=1),"",IF(AND(フラグ管理用!C379=2,フラグ管理用!D379=2),"","error")))))</f>
        <v/>
      </c>
      <c r="AO379" s="240" t="str">
        <f t="shared" si="95"/>
        <v/>
      </c>
      <c r="AP379" s="240" t="str">
        <f t="shared" si="96"/>
        <v/>
      </c>
      <c r="AQ379" s="240" t="str">
        <f>IF(C379="","",IF(AND(フラグ管理用!B379=1,フラグ管理用!I379&gt;0),"",IF(AND(フラグ管理用!B379=2,フラグ管理用!I379&gt;14),"","error")))</f>
        <v/>
      </c>
      <c r="AR379" s="240" t="str">
        <f>IF(C379="","",IF(PRODUCT(フラグ管理用!H379:J379)=0,"error",""))</f>
        <v/>
      </c>
      <c r="AS379" s="240" t="str">
        <f t="shared" si="97"/>
        <v/>
      </c>
      <c r="AT379" s="240" t="str">
        <f>IF(C379="","",IF(AND(フラグ管理用!G379=1,フラグ管理用!K379=1),"",IF(AND(フラグ管理用!G379=2,フラグ管理用!K379&gt;1),"","error")))</f>
        <v/>
      </c>
      <c r="AU379" s="240" t="str">
        <f>IF(C379="","",IF(AND(フラグ管理用!K379=10,ISBLANK(L379)=FALSE),"",IF(AND(フラグ管理用!K379&lt;10,ISBLANK(L379)=TRUE),"","error")))</f>
        <v/>
      </c>
      <c r="AV379" s="211" t="str">
        <f t="shared" si="98"/>
        <v/>
      </c>
      <c r="AW379" s="211" t="str">
        <f t="shared" si="99"/>
        <v/>
      </c>
      <c r="AX379" s="211" t="str">
        <f>IF(C379="","",IF(AND(フラグ管理用!D379=2,フラグ管理用!G379=1),IF(Q379&lt;&gt;0,"error",""),""))</f>
        <v/>
      </c>
      <c r="AY379" s="211" t="str">
        <f>IF(C379="","",IF(フラグ管理用!G379=2,IF(OR(O379&lt;&gt;0,P379&lt;&gt;0,R379&lt;&gt;0),"error",""),""))</f>
        <v/>
      </c>
      <c r="AZ379" s="211" t="str">
        <f t="shared" si="100"/>
        <v/>
      </c>
      <c r="BA379" s="211" t="str">
        <f t="shared" si="101"/>
        <v/>
      </c>
      <c r="BB379" s="211" t="str">
        <f t="shared" si="102"/>
        <v/>
      </c>
      <c r="BC379" s="211" t="str">
        <f>IF(C379="","",IF(フラグ管理用!Y379=2,IF(AND(フラグ管理用!C379=2,フラグ管理用!V379=1),"","error"),""))</f>
        <v/>
      </c>
      <c r="BD379" s="211" t="str">
        <f t="shared" si="103"/>
        <v/>
      </c>
      <c r="BE379" s="211" t="str">
        <f>IF(C379="","",IF(フラグ管理用!Z379=30,"error",IF(AND(フラグ管理用!AI379="事業始期_通常",フラグ管理用!Z379&lt;18),"error",IF(AND(フラグ管理用!AI379="事業始期_補助",フラグ管理用!Z379&lt;15),"error",""))))</f>
        <v/>
      </c>
      <c r="BF379" s="211" t="str">
        <f t="shared" si="104"/>
        <v/>
      </c>
      <c r="BG379" s="211" t="str">
        <f>IF(C379="","",IF(AND(フラグ管理用!AJ379="事業終期_通常",OR(フラグ管理用!AA379&lt;18,フラグ管理用!AA379&gt;29)),"error",IF(AND(フラグ管理用!AJ379="事業終期_R3基金・R4",フラグ管理用!AA379&lt;18),"error","")))</f>
        <v/>
      </c>
      <c r="BH379" s="211" t="str">
        <f>IF(C379="","",IF(VLOOKUP(Z379,―!$X$2:$Y$31,2,FALSE)&lt;=VLOOKUP(AA379,―!$X$2:$Y$31,2,FALSE),"","error"))</f>
        <v/>
      </c>
      <c r="BI379" s="211" t="str">
        <f t="shared" si="105"/>
        <v/>
      </c>
      <c r="BJ379" s="211" t="str">
        <f t="shared" si="108"/>
        <v/>
      </c>
      <c r="BK379" s="211" t="str">
        <f t="shared" si="106"/>
        <v/>
      </c>
      <c r="BL379" s="211" t="str">
        <f>IF(C379="","",IF(AND(フラグ管理用!AK379="予算区分_地単_通常",フラグ管理用!AF379&gt;4),"error",IF(AND(フラグ管理用!AK379="予算区分_地単_協力金等",フラグ管理用!AF379&gt;9),"error",IF(AND(フラグ管理用!AK379="予算区分_補助",フラグ管理用!AF379&lt;9),"error",""))))</f>
        <v/>
      </c>
      <c r="BM379" s="241" t="str">
        <f>フラグ管理用!AO379</f>
        <v/>
      </c>
    </row>
    <row r="380" spans="1:65" x14ac:dyDescent="0.15">
      <c r="A380" s="84">
        <v>359</v>
      </c>
      <c r="B380" s="285"/>
      <c r="C380" s="61"/>
      <c r="D380" s="61"/>
      <c r="E380" s="62"/>
      <c r="F380" s="146" t="str">
        <f>IF(C380="補",VLOOKUP(E380,'事業名一覧 '!$A$3:$C$55,3,FALSE),"")</f>
        <v/>
      </c>
      <c r="G380" s="63"/>
      <c r="H380" s="154"/>
      <c r="I380" s="63"/>
      <c r="J380" s="63"/>
      <c r="K380" s="63"/>
      <c r="L380" s="62"/>
      <c r="M380" s="99" t="str">
        <f t="shared" si="91"/>
        <v/>
      </c>
      <c r="N380" s="99" t="str">
        <f t="shared" si="107"/>
        <v/>
      </c>
      <c r="O380" s="65"/>
      <c r="P380" s="65"/>
      <c r="Q380" s="65"/>
      <c r="R380" s="65"/>
      <c r="S380" s="65"/>
      <c r="T380" s="65"/>
      <c r="U380" s="62"/>
      <c r="V380" s="63"/>
      <c r="W380" s="63"/>
      <c r="X380" s="63"/>
      <c r="Y380" s="61"/>
      <c r="Z380" s="61"/>
      <c r="AA380" s="61"/>
      <c r="AB380" s="230"/>
      <c r="AC380" s="230"/>
      <c r="AD380" s="62"/>
      <c r="AE380" s="62"/>
      <c r="AF380" s="301"/>
      <c r="AG380" s="165"/>
      <c r="AH380" s="274"/>
      <c r="AI380" s="226"/>
      <c r="AJ380" s="293" t="str">
        <f t="shared" si="92"/>
        <v/>
      </c>
      <c r="AK380" s="297" t="str">
        <f>IF(C380="","",IF(AND(フラグ管理用!B380=2,O380&gt;0),"error",IF(AND(フラグ管理用!B380=1,SUM(P380:R380)&gt;0),"error","")))</f>
        <v/>
      </c>
      <c r="AL380" s="289" t="str">
        <f t="shared" si="93"/>
        <v/>
      </c>
      <c r="AM380" s="235" t="str">
        <f t="shared" si="94"/>
        <v/>
      </c>
      <c r="AN380" s="211" t="str">
        <f>IF(C380="","",IF(フラグ管理用!AP380=1,"",IF(AND(フラグ管理用!C380=1,フラグ管理用!G380=1),"",IF(AND(フラグ管理用!C380=2,フラグ管理用!D380=1,フラグ管理用!G380=1),"",IF(AND(フラグ管理用!C380=2,フラグ管理用!D380=2),"","error")))))</f>
        <v/>
      </c>
      <c r="AO380" s="240" t="str">
        <f t="shared" si="95"/>
        <v/>
      </c>
      <c r="AP380" s="240" t="str">
        <f t="shared" si="96"/>
        <v/>
      </c>
      <c r="AQ380" s="240" t="str">
        <f>IF(C380="","",IF(AND(フラグ管理用!B380=1,フラグ管理用!I380&gt;0),"",IF(AND(フラグ管理用!B380=2,フラグ管理用!I380&gt;14),"","error")))</f>
        <v/>
      </c>
      <c r="AR380" s="240" t="str">
        <f>IF(C380="","",IF(PRODUCT(フラグ管理用!H380:J380)=0,"error",""))</f>
        <v/>
      </c>
      <c r="AS380" s="240" t="str">
        <f t="shared" si="97"/>
        <v/>
      </c>
      <c r="AT380" s="240" t="str">
        <f>IF(C380="","",IF(AND(フラグ管理用!G380=1,フラグ管理用!K380=1),"",IF(AND(フラグ管理用!G380=2,フラグ管理用!K380&gt;1),"","error")))</f>
        <v/>
      </c>
      <c r="AU380" s="240" t="str">
        <f>IF(C380="","",IF(AND(フラグ管理用!K380=10,ISBLANK(L380)=FALSE),"",IF(AND(フラグ管理用!K380&lt;10,ISBLANK(L380)=TRUE),"","error")))</f>
        <v/>
      </c>
      <c r="AV380" s="211" t="str">
        <f t="shared" si="98"/>
        <v/>
      </c>
      <c r="AW380" s="211" t="str">
        <f t="shared" si="99"/>
        <v/>
      </c>
      <c r="AX380" s="211" t="str">
        <f>IF(C380="","",IF(AND(フラグ管理用!D380=2,フラグ管理用!G380=1),IF(Q380&lt;&gt;0,"error",""),""))</f>
        <v/>
      </c>
      <c r="AY380" s="211" t="str">
        <f>IF(C380="","",IF(フラグ管理用!G380=2,IF(OR(O380&lt;&gt;0,P380&lt;&gt;0,R380&lt;&gt;0),"error",""),""))</f>
        <v/>
      </c>
      <c r="AZ380" s="211" t="str">
        <f t="shared" si="100"/>
        <v/>
      </c>
      <c r="BA380" s="211" t="str">
        <f t="shared" si="101"/>
        <v/>
      </c>
      <c r="BB380" s="211" t="str">
        <f t="shared" si="102"/>
        <v/>
      </c>
      <c r="BC380" s="211" t="str">
        <f>IF(C380="","",IF(フラグ管理用!Y380=2,IF(AND(フラグ管理用!C380=2,フラグ管理用!V380=1),"","error"),""))</f>
        <v/>
      </c>
      <c r="BD380" s="211" t="str">
        <f t="shared" si="103"/>
        <v/>
      </c>
      <c r="BE380" s="211" t="str">
        <f>IF(C380="","",IF(フラグ管理用!Z380=30,"error",IF(AND(フラグ管理用!AI380="事業始期_通常",フラグ管理用!Z380&lt;18),"error",IF(AND(フラグ管理用!AI380="事業始期_補助",フラグ管理用!Z380&lt;15),"error",""))))</f>
        <v/>
      </c>
      <c r="BF380" s="211" t="str">
        <f t="shared" si="104"/>
        <v/>
      </c>
      <c r="BG380" s="211" t="str">
        <f>IF(C380="","",IF(AND(フラグ管理用!AJ380="事業終期_通常",OR(フラグ管理用!AA380&lt;18,フラグ管理用!AA380&gt;29)),"error",IF(AND(フラグ管理用!AJ380="事業終期_R3基金・R4",フラグ管理用!AA380&lt;18),"error","")))</f>
        <v/>
      </c>
      <c r="BH380" s="211" t="str">
        <f>IF(C380="","",IF(VLOOKUP(Z380,―!$X$2:$Y$31,2,FALSE)&lt;=VLOOKUP(AA380,―!$X$2:$Y$31,2,FALSE),"","error"))</f>
        <v/>
      </c>
      <c r="BI380" s="211" t="str">
        <f t="shared" si="105"/>
        <v/>
      </c>
      <c r="BJ380" s="211" t="str">
        <f t="shared" si="108"/>
        <v/>
      </c>
      <c r="BK380" s="211" t="str">
        <f t="shared" si="106"/>
        <v/>
      </c>
      <c r="BL380" s="211" t="str">
        <f>IF(C380="","",IF(AND(フラグ管理用!AK380="予算区分_地単_通常",フラグ管理用!AF380&gt;4),"error",IF(AND(フラグ管理用!AK380="予算区分_地単_協力金等",フラグ管理用!AF380&gt;9),"error",IF(AND(フラグ管理用!AK380="予算区分_補助",フラグ管理用!AF380&lt;9),"error",""))))</f>
        <v/>
      </c>
      <c r="BM380" s="241" t="str">
        <f>フラグ管理用!AO380</f>
        <v/>
      </c>
    </row>
    <row r="381" spans="1:65" x14ac:dyDescent="0.15">
      <c r="A381" s="84">
        <v>360</v>
      </c>
      <c r="B381" s="285"/>
      <c r="C381" s="61"/>
      <c r="D381" s="61"/>
      <c r="E381" s="62"/>
      <c r="F381" s="146" t="str">
        <f>IF(C381="補",VLOOKUP(E381,'事業名一覧 '!$A$3:$C$55,3,FALSE),"")</f>
        <v/>
      </c>
      <c r="G381" s="63"/>
      <c r="H381" s="154"/>
      <c r="I381" s="63"/>
      <c r="J381" s="63"/>
      <c r="K381" s="63"/>
      <c r="L381" s="62"/>
      <c r="M381" s="99" t="str">
        <f t="shared" si="91"/>
        <v/>
      </c>
      <c r="N381" s="99" t="str">
        <f t="shared" si="107"/>
        <v/>
      </c>
      <c r="O381" s="65"/>
      <c r="P381" s="65"/>
      <c r="Q381" s="65"/>
      <c r="R381" s="65"/>
      <c r="S381" s="65"/>
      <c r="T381" s="65"/>
      <c r="U381" s="62"/>
      <c r="V381" s="63"/>
      <c r="W381" s="63"/>
      <c r="X381" s="63"/>
      <c r="Y381" s="61"/>
      <c r="Z381" s="61"/>
      <c r="AA381" s="61"/>
      <c r="AB381" s="230"/>
      <c r="AC381" s="230"/>
      <c r="AD381" s="62"/>
      <c r="AE381" s="62"/>
      <c r="AF381" s="301"/>
      <c r="AG381" s="165"/>
      <c r="AH381" s="274"/>
      <c r="AI381" s="226"/>
      <c r="AJ381" s="293" t="str">
        <f t="shared" si="92"/>
        <v/>
      </c>
      <c r="AK381" s="297" t="str">
        <f>IF(C381="","",IF(AND(フラグ管理用!B381=2,O381&gt;0),"error",IF(AND(フラグ管理用!B381=1,SUM(P381:R381)&gt;0),"error","")))</f>
        <v/>
      </c>
      <c r="AL381" s="289" t="str">
        <f t="shared" si="93"/>
        <v/>
      </c>
      <c r="AM381" s="235" t="str">
        <f t="shared" si="94"/>
        <v/>
      </c>
      <c r="AN381" s="211" t="str">
        <f>IF(C381="","",IF(フラグ管理用!AP381=1,"",IF(AND(フラグ管理用!C381=1,フラグ管理用!G381=1),"",IF(AND(フラグ管理用!C381=2,フラグ管理用!D381=1,フラグ管理用!G381=1),"",IF(AND(フラグ管理用!C381=2,フラグ管理用!D381=2),"","error")))))</f>
        <v/>
      </c>
      <c r="AO381" s="240" t="str">
        <f t="shared" si="95"/>
        <v/>
      </c>
      <c r="AP381" s="240" t="str">
        <f t="shared" si="96"/>
        <v/>
      </c>
      <c r="AQ381" s="240" t="str">
        <f>IF(C381="","",IF(AND(フラグ管理用!B381=1,フラグ管理用!I381&gt;0),"",IF(AND(フラグ管理用!B381=2,フラグ管理用!I381&gt;14),"","error")))</f>
        <v/>
      </c>
      <c r="AR381" s="240" t="str">
        <f>IF(C381="","",IF(PRODUCT(フラグ管理用!H381:J381)=0,"error",""))</f>
        <v/>
      </c>
      <c r="AS381" s="240" t="str">
        <f t="shared" si="97"/>
        <v/>
      </c>
      <c r="AT381" s="240" t="str">
        <f>IF(C381="","",IF(AND(フラグ管理用!G381=1,フラグ管理用!K381=1),"",IF(AND(フラグ管理用!G381=2,フラグ管理用!K381&gt;1),"","error")))</f>
        <v/>
      </c>
      <c r="AU381" s="240" t="str">
        <f>IF(C381="","",IF(AND(フラグ管理用!K381=10,ISBLANK(L381)=FALSE),"",IF(AND(フラグ管理用!K381&lt;10,ISBLANK(L381)=TRUE),"","error")))</f>
        <v/>
      </c>
      <c r="AV381" s="211" t="str">
        <f t="shared" si="98"/>
        <v/>
      </c>
      <c r="AW381" s="211" t="str">
        <f t="shared" si="99"/>
        <v/>
      </c>
      <c r="AX381" s="211" t="str">
        <f>IF(C381="","",IF(AND(フラグ管理用!D381=2,フラグ管理用!G381=1),IF(Q381&lt;&gt;0,"error",""),""))</f>
        <v/>
      </c>
      <c r="AY381" s="211" t="str">
        <f>IF(C381="","",IF(フラグ管理用!G381=2,IF(OR(O381&lt;&gt;0,P381&lt;&gt;0,R381&lt;&gt;0),"error",""),""))</f>
        <v/>
      </c>
      <c r="AZ381" s="211" t="str">
        <f t="shared" si="100"/>
        <v/>
      </c>
      <c r="BA381" s="211" t="str">
        <f t="shared" si="101"/>
        <v/>
      </c>
      <c r="BB381" s="211" t="str">
        <f t="shared" si="102"/>
        <v/>
      </c>
      <c r="BC381" s="211" t="str">
        <f>IF(C381="","",IF(フラグ管理用!Y381=2,IF(AND(フラグ管理用!C381=2,フラグ管理用!V381=1),"","error"),""))</f>
        <v/>
      </c>
      <c r="BD381" s="211" t="str">
        <f t="shared" si="103"/>
        <v/>
      </c>
      <c r="BE381" s="211" t="str">
        <f>IF(C381="","",IF(フラグ管理用!Z381=30,"error",IF(AND(フラグ管理用!AI381="事業始期_通常",フラグ管理用!Z381&lt;18),"error",IF(AND(フラグ管理用!AI381="事業始期_補助",フラグ管理用!Z381&lt;15),"error",""))))</f>
        <v/>
      </c>
      <c r="BF381" s="211" t="str">
        <f t="shared" si="104"/>
        <v/>
      </c>
      <c r="BG381" s="211" t="str">
        <f>IF(C381="","",IF(AND(フラグ管理用!AJ381="事業終期_通常",OR(フラグ管理用!AA381&lt;18,フラグ管理用!AA381&gt;29)),"error",IF(AND(フラグ管理用!AJ381="事業終期_R3基金・R4",フラグ管理用!AA381&lt;18),"error","")))</f>
        <v/>
      </c>
      <c r="BH381" s="211" t="str">
        <f>IF(C381="","",IF(VLOOKUP(Z381,―!$X$2:$Y$31,2,FALSE)&lt;=VLOOKUP(AA381,―!$X$2:$Y$31,2,FALSE),"","error"))</f>
        <v/>
      </c>
      <c r="BI381" s="211" t="str">
        <f t="shared" si="105"/>
        <v/>
      </c>
      <c r="BJ381" s="211" t="str">
        <f t="shared" si="108"/>
        <v/>
      </c>
      <c r="BK381" s="211" t="str">
        <f t="shared" si="106"/>
        <v/>
      </c>
      <c r="BL381" s="211" t="str">
        <f>IF(C381="","",IF(AND(フラグ管理用!AK381="予算区分_地単_通常",フラグ管理用!AF381&gt;4),"error",IF(AND(フラグ管理用!AK381="予算区分_地単_協力金等",フラグ管理用!AF381&gt;9),"error",IF(AND(フラグ管理用!AK381="予算区分_補助",フラグ管理用!AF381&lt;9),"error",""))))</f>
        <v/>
      </c>
      <c r="BM381" s="241" t="str">
        <f>フラグ管理用!AO381</f>
        <v/>
      </c>
    </row>
    <row r="382" spans="1:65" x14ac:dyDescent="0.15">
      <c r="A382" s="84">
        <v>361</v>
      </c>
      <c r="B382" s="285"/>
      <c r="C382" s="61"/>
      <c r="D382" s="61"/>
      <c r="E382" s="62"/>
      <c r="F382" s="146" t="str">
        <f>IF(C382="補",VLOOKUP(E382,'事業名一覧 '!$A$3:$C$55,3,FALSE),"")</f>
        <v/>
      </c>
      <c r="G382" s="63"/>
      <c r="H382" s="154"/>
      <c r="I382" s="63"/>
      <c r="J382" s="63"/>
      <c r="K382" s="63"/>
      <c r="L382" s="62"/>
      <c r="M382" s="99" t="str">
        <f t="shared" si="91"/>
        <v/>
      </c>
      <c r="N382" s="99" t="str">
        <f t="shared" si="107"/>
        <v/>
      </c>
      <c r="O382" s="65"/>
      <c r="P382" s="65"/>
      <c r="Q382" s="65"/>
      <c r="R382" s="65"/>
      <c r="S382" s="65"/>
      <c r="T382" s="65"/>
      <c r="U382" s="62"/>
      <c r="V382" s="63"/>
      <c r="W382" s="63"/>
      <c r="X382" s="63"/>
      <c r="Y382" s="61"/>
      <c r="Z382" s="61"/>
      <c r="AA382" s="61"/>
      <c r="AB382" s="230"/>
      <c r="AC382" s="230"/>
      <c r="AD382" s="62"/>
      <c r="AE382" s="62"/>
      <c r="AF382" s="301"/>
      <c r="AG382" s="165"/>
      <c r="AH382" s="274"/>
      <c r="AI382" s="226"/>
      <c r="AJ382" s="293" t="str">
        <f t="shared" si="92"/>
        <v/>
      </c>
      <c r="AK382" s="297" t="str">
        <f>IF(C382="","",IF(AND(フラグ管理用!B382=2,O382&gt;0),"error",IF(AND(フラグ管理用!B382=1,SUM(P382:R382)&gt;0),"error","")))</f>
        <v/>
      </c>
      <c r="AL382" s="289" t="str">
        <f t="shared" si="93"/>
        <v/>
      </c>
      <c r="AM382" s="235" t="str">
        <f t="shared" si="94"/>
        <v/>
      </c>
      <c r="AN382" s="211" t="str">
        <f>IF(C382="","",IF(フラグ管理用!AP382=1,"",IF(AND(フラグ管理用!C382=1,フラグ管理用!G382=1),"",IF(AND(フラグ管理用!C382=2,フラグ管理用!D382=1,フラグ管理用!G382=1),"",IF(AND(フラグ管理用!C382=2,フラグ管理用!D382=2),"","error")))))</f>
        <v/>
      </c>
      <c r="AO382" s="240" t="str">
        <f t="shared" si="95"/>
        <v/>
      </c>
      <c r="AP382" s="240" t="str">
        <f t="shared" si="96"/>
        <v/>
      </c>
      <c r="AQ382" s="240" t="str">
        <f>IF(C382="","",IF(AND(フラグ管理用!B382=1,フラグ管理用!I382&gt;0),"",IF(AND(フラグ管理用!B382=2,フラグ管理用!I382&gt;14),"","error")))</f>
        <v/>
      </c>
      <c r="AR382" s="240" t="str">
        <f>IF(C382="","",IF(PRODUCT(フラグ管理用!H382:J382)=0,"error",""))</f>
        <v/>
      </c>
      <c r="AS382" s="240" t="str">
        <f t="shared" si="97"/>
        <v/>
      </c>
      <c r="AT382" s="240" t="str">
        <f>IF(C382="","",IF(AND(フラグ管理用!G382=1,フラグ管理用!K382=1),"",IF(AND(フラグ管理用!G382=2,フラグ管理用!K382&gt;1),"","error")))</f>
        <v/>
      </c>
      <c r="AU382" s="240" t="str">
        <f>IF(C382="","",IF(AND(フラグ管理用!K382=10,ISBLANK(L382)=FALSE),"",IF(AND(フラグ管理用!K382&lt;10,ISBLANK(L382)=TRUE),"","error")))</f>
        <v/>
      </c>
      <c r="AV382" s="211" t="str">
        <f t="shared" si="98"/>
        <v/>
      </c>
      <c r="AW382" s="211" t="str">
        <f t="shared" si="99"/>
        <v/>
      </c>
      <c r="AX382" s="211" t="str">
        <f>IF(C382="","",IF(AND(フラグ管理用!D382=2,フラグ管理用!G382=1),IF(Q382&lt;&gt;0,"error",""),""))</f>
        <v/>
      </c>
      <c r="AY382" s="211" t="str">
        <f>IF(C382="","",IF(フラグ管理用!G382=2,IF(OR(O382&lt;&gt;0,P382&lt;&gt;0,R382&lt;&gt;0),"error",""),""))</f>
        <v/>
      </c>
      <c r="AZ382" s="211" t="str">
        <f t="shared" si="100"/>
        <v/>
      </c>
      <c r="BA382" s="211" t="str">
        <f t="shared" si="101"/>
        <v/>
      </c>
      <c r="BB382" s="211" t="str">
        <f t="shared" si="102"/>
        <v/>
      </c>
      <c r="BC382" s="211" t="str">
        <f>IF(C382="","",IF(フラグ管理用!Y382=2,IF(AND(フラグ管理用!C382=2,フラグ管理用!V382=1),"","error"),""))</f>
        <v/>
      </c>
      <c r="BD382" s="211" t="str">
        <f t="shared" si="103"/>
        <v/>
      </c>
      <c r="BE382" s="211" t="str">
        <f>IF(C382="","",IF(フラグ管理用!Z382=30,"error",IF(AND(フラグ管理用!AI382="事業始期_通常",フラグ管理用!Z382&lt;18),"error",IF(AND(フラグ管理用!AI382="事業始期_補助",フラグ管理用!Z382&lt;15),"error",""))))</f>
        <v/>
      </c>
      <c r="BF382" s="211" t="str">
        <f t="shared" si="104"/>
        <v/>
      </c>
      <c r="BG382" s="211" t="str">
        <f>IF(C382="","",IF(AND(フラグ管理用!AJ382="事業終期_通常",OR(フラグ管理用!AA382&lt;18,フラグ管理用!AA382&gt;29)),"error",IF(AND(フラグ管理用!AJ382="事業終期_R3基金・R4",フラグ管理用!AA382&lt;18),"error","")))</f>
        <v/>
      </c>
      <c r="BH382" s="211" t="str">
        <f>IF(C382="","",IF(VLOOKUP(Z382,―!$X$2:$Y$31,2,FALSE)&lt;=VLOOKUP(AA382,―!$X$2:$Y$31,2,FALSE),"","error"))</f>
        <v/>
      </c>
      <c r="BI382" s="211" t="str">
        <f t="shared" si="105"/>
        <v/>
      </c>
      <c r="BJ382" s="211" t="str">
        <f t="shared" si="108"/>
        <v/>
      </c>
      <c r="BK382" s="211" t="str">
        <f t="shared" si="106"/>
        <v/>
      </c>
      <c r="BL382" s="211" t="str">
        <f>IF(C382="","",IF(AND(フラグ管理用!AK382="予算区分_地単_通常",フラグ管理用!AF382&gt;4),"error",IF(AND(フラグ管理用!AK382="予算区分_地単_協力金等",フラグ管理用!AF382&gt;9),"error",IF(AND(フラグ管理用!AK382="予算区分_補助",フラグ管理用!AF382&lt;9),"error",""))))</f>
        <v/>
      </c>
      <c r="BM382" s="241" t="str">
        <f>フラグ管理用!AO382</f>
        <v/>
      </c>
    </row>
    <row r="383" spans="1:65" x14ac:dyDescent="0.15">
      <c r="A383" s="84">
        <v>362</v>
      </c>
      <c r="B383" s="285"/>
      <c r="C383" s="61"/>
      <c r="D383" s="61"/>
      <c r="E383" s="62"/>
      <c r="F383" s="146" t="str">
        <f>IF(C383="補",VLOOKUP(E383,'事業名一覧 '!$A$3:$C$55,3,FALSE),"")</f>
        <v/>
      </c>
      <c r="G383" s="63"/>
      <c r="H383" s="154"/>
      <c r="I383" s="63"/>
      <c r="J383" s="63"/>
      <c r="K383" s="63"/>
      <c r="L383" s="62"/>
      <c r="M383" s="99" t="str">
        <f t="shared" si="91"/>
        <v/>
      </c>
      <c r="N383" s="99" t="str">
        <f t="shared" si="107"/>
        <v/>
      </c>
      <c r="O383" s="65"/>
      <c r="P383" s="65"/>
      <c r="Q383" s="65"/>
      <c r="R383" s="65"/>
      <c r="S383" s="65"/>
      <c r="T383" s="65"/>
      <c r="U383" s="62"/>
      <c r="V383" s="63"/>
      <c r="W383" s="63"/>
      <c r="X383" s="63"/>
      <c r="Y383" s="61"/>
      <c r="Z383" s="61"/>
      <c r="AA383" s="61"/>
      <c r="AB383" s="230"/>
      <c r="AC383" s="230"/>
      <c r="AD383" s="62"/>
      <c r="AE383" s="62"/>
      <c r="AF383" s="301"/>
      <c r="AG383" s="165"/>
      <c r="AH383" s="274"/>
      <c r="AI383" s="226"/>
      <c r="AJ383" s="293" t="str">
        <f t="shared" si="92"/>
        <v/>
      </c>
      <c r="AK383" s="297" t="str">
        <f>IF(C383="","",IF(AND(フラグ管理用!B383=2,O383&gt;0),"error",IF(AND(フラグ管理用!B383=1,SUM(P383:R383)&gt;0),"error","")))</f>
        <v/>
      </c>
      <c r="AL383" s="289" t="str">
        <f t="shared" si="93"/>
        <v/>
      </c>
      <c r="AM383" s="235" t="str">
        <f t="shared" si="94"/>
        <v/>
      </c>
      <c r="AN383" s="211" t="str">
        <f>IF(C383="","",IF(フラグ管理用!AP383=1,"",IF(AND(フラグ管理用!C383=1,フラグ管理用!G383=1),"",IF(AND(フラグ管理用!C383=2,フラグ管理用!D383=1,フラグ管理用!G383=1),"",IF(AND(フラグ管理用!C383=2,フラグ管理用!D383=2),"","error")))))</f>
        <v/>
      </c>
      <c r="AO383" s="240" t="str">
        <f t="shared" si="95"/>
        <v/>
      </c>
      <c r="AP383" s="240" t="str">
        <f t="shared" si="96"/>
        <v/>
      </c>
      <c r="AQ383" s="240" t="str">
        <f>IF(C383="","",IF(AND(フラグ管理用!B383=1,フラグ管理用!I383&gt;0),"",IF(AND(フラグ管理用!B383=2,フラグ管理用!I383&gt;14),"","error")))</f>
        <v/>
      </c>
      <c r="AR383" s="240" t="str">
        <f>IF(C383="","",IF(PRODUCT(フラグ管理用!H383:J383)=0,"error",""))</f>
        <v/>
      </c>
      <c r="AS383" s="240" t="str">
        <f t="shared" si="97"/>
        <v/>
      </c>
      <c r="AT383" s="240" t="str">
        <f>IF(C383="","",IF(AND(フラグ管理用!G383=1,フラグ管理用!K383=1),"",IF(AND(フラグ管理用!G383=2,フラグ管理用!K383&gt;1),"","error")))</f>
        <v/>
      </c>
      <c r="AU383" s="240" t="str">
        <f>IF(C383="","",IF(AND(フラグ管理用!K383=10,ISBLANK(L383)=FALSE),"",IF(AND(フラグ管理用!K383&lt;10,ISBLANK(L383)=TRUE),"","error")))</f>
        <v/>
      </c>
      <c r="AV383" s="211" t="str">
        <f t="shared" si="98"/>
        <v/>
      </c>
      <c r="AW383" s="211" t="str">
        <f t="shared" si="99"/>
        <v/>
      </c>
      <c r="AX383" s="211" t="str">
        <f>IF(C383="","",IF(AND(フラグ管理用!D383=2,フラグ管理用!G383=1),IF(Q383&lt;&gt;0,"error",""),""))</f>
        <v/>
      </c>
      <c r="AY383" s="211" t="str">
        <f>IF(C383="","",IF(フラグ管理用!G383=2,IF(OR(O383&lt;&gt;0,P383&lt;&gt;0,R383&lt;&gt;0),"error",""),""))</f>
        <v/>
      </c>
      <c r="AZ383" s="211" t="str">
        <f t="shared" si="100"/>
        <v/>
      </c>
      <c r="BA383" s="211" t="str">
        <f t="shared" si="101"/>
        <v/>
      </c>
      <c r="BB383" s="211" t="str">
        <f t="shared" si="102"/>
        <v/>
      </c>
      <c r="BC383" s="211" t="str">
        <f>IF(C383="","",IF(フラグ管理用!Y383=2,IF(AND(フラグ管理用!C383=2,フラグ管理用!V383=1),"","error"),""))</f>
        <v/>
      </c>
      <c r="BD383" s="211" t="str">
        <f t="shared" si="103"/>
        <v/>
      </c>
      <c r="BE383" s="211" t="str">
        <f>IF(C383="","",IF(フラグ管理用!Z383=30,"error",IF(AND(フラグ管理用!AI383="事業始期_通常",フラグ管理用!Z383&lt;18),"error",IF(AND(フラグ管理用!AI383="事業始期_補助",フラグ管理用!Z383&lt;15),"error",""))))</f>
        <v/>
      </c>
      <c r="BF383" s="211" t="str">
        <f t="shared" si="104"/>
        <v/>
      </c>
      <c r="BG383" s="211" t="str">
        <f>IF(C383="","",IF(AND(フラグ管理用!AJ383="事業終期_通常",OR(フラグ管理用!AA383&lt;18,フラグ管理用!AA383&gt;29)),"error",IF(AND(フラグ管理用!AJ383="事業終期_R3基金・R4",フラグ管理用!AA383&lt;18),"error","")))</f>
        <v/>
      </c>
      <c r="BH383" s="211" t="str">
        <f>IF(C383="","",IF(VLOOKUP(Z383,―!$X$2:$Y$31,2,FALSE)&lt;=VLOOKUP(AA383,―!$X$2:$Y$31,2,FALSE),"","error"))</f>
        <v/>
      </c>
      <c r="BI383" s="211" t="str">
        <f t="shared" si="105"/>
        <v/>
      </c>
      <c r="BJ383" s="211" t="str">
        <f t="shared" si="108"/>
        <v/>
      </c>
      <c r="BK383" s="211" t="str">
        <f t="shared" si="106"/>
        <v/>
      </c>
      <c r="BL383" s="211" t="str">
        <f>IF(C383="","",IF(AND(フラグ管理用!AK383="予算区分_地単_通常",フラグ管理用!AF383&gt;4),"error",IF(AND(フラグ管理用!AK383="予算区分_地単_協力金等",フラグ管理用!AF383&gt;9),"error",IF(AND(フラグ管理用!AK383="予算区分_補助",フラグ管理用!AF383&lt;9),"error",""))))</f>
        <v/>
      </c>
      <c r="BM383" s="241" t="str">
        <f>フラグ管理用!AO383</f>
        <v/>
      </c>
    </row>
    <row r="384" spans="1:65" x14ac:dyDescent="0.15">
      <c r="A384" s="84">
        <v>363</v>
      </c>
      <c r="B384" s="285"/>
      <c r="C384" s="61"/>
      <c r="D384" s="61"/>
      <c r="E384" s="62"/>
      <c r="F384" s="146" t="str">
        <f>IF(C384="補",VLOOKUP(E384,'事業名一覧 '!$A$3:$C$55,3,FALSE),"")</f>
        <v/>
      </c>
      <c r="G384" s="63"/>
      <c r="H384" s="154"/>
      <c r="I384" s="63"/>
      <c r="J384" s="63"/>
      <c r="K384" s="63"/>
      <c r="L384" s="62"/>
      <c r="M384" s="99" t="str">
        <f t="shared" si="91"/>
        <v/>
      </c>
      <c r="N384" s="99" t="str">
        <f t="shared" si="107"/>
        <v/>
      </c>
      <c r="O384" s="65"/>
      <c r="P384" s="65"/>
      <c r="Q384" s="65"/>
      <c r="R384" s="65"/>
      <c r="S384" s="65"/>
      <c r="T384" s="65"/>
      <c r="U384" s="62"/>
      <c r="V384" s="63"/>
      <c r="W384" s="63"/>
      <c r="X384" s="63"/>
      <c r="Y384" s="61"/>
      <c r="Z384" s="61"/>
      <c r="AA384" s="61"/>
      <c r="AB384" s="230"/>
      <c r="AC384" s="230"/>
      <c r="AD384" s="62"/>
      <c r="AE384" s="62"/>
      <c r="AF384" s="301"/>
      <c r="AG384" s="165"/>
      <c r="AH384" s="274"/>
      <c r="AI384" s="226"/>
      <c r="AJ384" s="293" t="str">
        <f t="shared" si="92"/>
        <v/>
      </c>
      <c r="AK384" s="297" t="str">
        <f>IF(C384="","",IF(AND(フラグ管理用!B384=2,O384&gt;0),"error",IF(AND(フラグ管理用!B384=1,SUM(P384:R384)&gt;0),"error","")))</f>
        <v/>
      </c>
      <c r="AL384" s="289" t="str">
        <f t="shared" si="93"/>
        <v/>
      </c>
      <c r="AM384" s="235" t="str">
        <f t="shared" si="94"/>
        <v/>
      </c>
      <c r="AN384" s="211" t="str">
        <f>IF(C384="","",IF(フラグ管理用!AP384=1,"",IF(AND(フラグ管理用!C384=1,フラグ管理用!G384=1),"",IF(AND(フラグ管理用!C384=2,フラグ管理用!D384=1,フラグ管理用!G384=1),"",IF(AND(フラグ管理用!C384=2,フラグ管理用!D384=2),"","error")))))</f>
        <v/>
      </c>
      <c r="AO384" s="240" t="str">
        <f t="shared" si="95"/>
        <v/>
      </c>
      <c r="AP384" s="240" t="str">
        <f t="shared" si="96"/>
        <v/>
      </c>
      <c r="AQ384" s="240" t="str">
        <f>IF(C384="","",IF(AND(フラグ管理用!B384=1,フラグ管理用!I384&gt;0),"",IF(AND(フラグ管理用!B384=2,フラグ管理用!I384&gt;14),"","error")))</f>
        <v/>
      </c>
      <c r="AR384" s="240" t="str">
        <f>IF(C384="","",IF(PRODUCT(フラグ管理用!H384:J384)=0,"error",""))</f>
        <v/>
      </c>
      <c r="AS384" s="240" t="str">
        <f t="shared" si="97"/>
        <v/>
      </c>
      <c r="AT384" s="240" t="str">
        <f>IF(C384="","",IF(AND(フラグ管理用!G384=1,フラグ管理用!K384=1),"",IF(AND(フラグ管理用!G384=2,フラグ管理用!K384&gt;1),"","error")))</f>
        <v/>
      </c>
      <c r="AU384" s="240" t="str">
        <f>IF(C384="","",IF(AND(フラグ管理用!K384=10,ISBLANK(L384)=FALSE),"",IF(AND(フラグ管理用!K384&lt;10,ISBLANK(L384)=TRUE),"","error")))</f>
        <v/>
      </c>
      <c r="AV384" s="211" t="str">
        <f t="shared" si="98"/>
        <v/>
      </c>
      <c r="AW384" s="211" t="str">
        <f t="shared" si="99"/>
        <v/>
      </c>
      <c r="AX384" s="211" t="str">
        <f>IF(C384="","",IF(AND(フラグ管理用!D384=2,フラグ管理用!G384=1),IF(Q384&lt;&gt;0,"error",""),""))</f>
        <v/>
      </c>
      <c r="AY384" s="211" t="str">
        <f>IF(C384="","",IF(フラグ管理用!G384=2,IF(OR(O384&lt;&gt;0,P384&lt;&gt;0,R384&lt;&gt;0),"error",""),""))</f>
        <v/>
      </c>
      <c r="AZ384" s="211" t="str">
        <f t="shared" si="100"/>
        <v/>
      </c>
      <c r="BA384" s="211" t="str">
        <f t="shared" si="101"/>
        <v/>
      </c>
      <c r="BB384" s="211" t="str">
        <f t="shared" si="102"/>
        <v/>
      </c>
      <c r="BC384" s="211" t="str">
        <f>IF(C384="","",IF(フラグ管理用!Y384=2,IF(AND(フラグ管理用!C384=2,フラグ管理用!V384=1),"","error"),""))</f>
        <v/>
      </c>
      <c r="BD384" s="211" t="str">
        <f t="shared" si="103"/>
        <v/>
      </c>
      <c r="BE384" s="211" t="str">
        <f>IF(C384="","",IF(フラグ管理用!Z384=30,"error",IF(AND(フラグ管理用!AI384="事業始期_通常",フラグ管理用!Z384&lt;18),"error",IF(AND(フラグ管理用!AI384="事業始期_補助",フラグ管理用!Z384&lt;15),"error",""))))</f>
        <v/>
      </c>
      <c r="BF384" s="211" t="str">
        <f t="shared" si="104"/>
        <v/>
      </c>
      <c r="BG384" s="211" t="str">
        <f>IF(C384="","",IF(AND(フラグ管理用!AJ384="事業終期_通常",OR(フラグ管理用!AA384&lt;18,フラグ管理用!AA384&gt;29)),"error",IF(AND(フラグ管理用!AJ384="事業終期_R3基金・R4",フラグ管理用!AA384&lt;18),"error","")))</f>
        <v/>
      </c>
      <c r="BH384" s="211" t="str">
        <f>IF(C384="","",IF(VLOOKUP(Z384,―!$X$2:$Y$31,2,FALSE)&lt;=VLOOKUP(AA384,―!$X$2:$Y$31,2,FALSE),"","error"))</f>
        <v/>
      </c>
      <c r="BI384" s="211" t="str">
        <f t="shared" si="105"/>
        <v/>
      </c>
      <c r="BJ384" s="211" t="str">
        <f t="shared" si="108"/>
        <v/>
      </c>
      <c r="BK384" s="211" t="str">
        <f t="shared" si="106"/>
        <v/>
      </c>
      <c r="BL384" s="211" t="str">
        <f>IF(C384="","",IF(AND(フラグ管理用!AK384="予算区分_地単_通常",フラグ管理用!AF384&gt;4),"error",IF(AND(フラグ管理用!AK384="予算区分_地単_協力金等",フラグ管理用!AF384&gt;9),"error",IF(AND(フラグ管理用!AK384="予算区分_補助",フラグ管理用!AF384&lt;9),"error",""))))</f>
        <v/>
      </c>
      <c r="BM384" s="241" t="str">
        <f>フラグ管理用!AO384</f>
        <v/>
      </c>
    </row>
    <row r="385" spans="1:65" x14ac:dyDescent="0.15">
      <c r="A385" s="84">
        <v>364</v>
      </c>
      <c r="B385" s="285"/>
      <c r="C385" s="61"/>
      <c r="D385" s="61"/>
      <c r="E385" s="62"/>
      <c r="F385" s="146" t="str">
        <f>IF(C385="補",VLOOKUP(E385,'事業名一覧 '!$A$3:$C$55,3,FALSE),"")</f>
        <v/>
      </c>
      <c r="G385" s="63"/>
      <c r="H385" s="154"/>
      <c r="I385" s="63"/>
      <c r="J385" s="63"/>
      <c r="K385" s="63"/>
      <c r="L385" s="62"/>
      <c r="M385" s="99" t="str">
        <f t="shared" si="91"/>
        <v/>
      </c>
      <c r="N385" s="99" t="str">
        <f t="shared" si="107"/>
        <v/>
      </c>
      <c r="O385" s="65"/>
      <c r="P385" s="65"/>
      <c r="Q385" s="65"/>
      <c r="R385" s="65"/>
      <c r="S385" s="65"/>
      <c r="T385" s="65"/>
      <c r="U385" s="62"/>
      <c r="V385" s="63"/>
      <c r="W385" s="63"/>
      <c r="X385" s="63"/>
      <c r="Y385" s="61"/>
      <c r="Z385" s="61"/>
      <c r="AA385" s="61"/>
      <c r="AB385" s="230"/>
      <c r="AC385" s="230"/>
      <c r="AD385" s="62"/>
      <c r="AE385" s="62"/>
      <c r="AF385" s="301"/>
      <c r="AG385" s="165"/>
      <c r="AH385" s="274"/>
      <c r="AI385" s="226"/>
      <c r="AJ385" s="293" t="str">
        <f t="shared" si="92"/>
        <v/>
      </c>
      <c r="AK385" s="297" t="str">
        <f>IF(C385="","",IF(AND(フラグ管理用!B385=2,O385&gt;0),"error",IF(AND(フラグ管理用!B385=1,SUM(P385:R385)&gt;0),"error","")))</f>
        <v/>
      </c>
      <c r="AL385" s="289" t="str">
        <f t="shared" si="93"/>
        <v/>
      </c>
      <c r="AM385" s="235" t="str">
        <f t="shared" si="94"/>
        <v/>
      </c>
      <c r="AN385" s="211" t="str">
        <f>IF(C385="","",IF(フラグ管理用!AP385=1,"",IF(AND(フラグ管理用!C385=1,フラグ管理用!G385=1),"",IF(AND(フラグ管理用!C385=2,フラグ管理用!D385=1,フラグ管理用!G385=1),"",IF(AND(フラグ管理用!C385=2,フラグ管理用!D385=2),"","error")))))</f>
        <v/>
      </c>
      <c r="AO385" s="240" t="str">
        <f t="shared" si="95"/>
        <v/>
      </c>
      <c r="AP385" s="240" t="str">
        <f t="shared" si="96"/>
        <v/>
      </c>
      <c r="AQ385" s="240" t="str">
        <f>IF(C385="","",IF(AND(フラグ管理用!B385=1,フラグ管理用!I385&gt;0),"",IF(AND(フラグ管理用!B385=2,フラグ管理用!I385&gt;14),"","error")))</f>
        <v/>
      </c>
      <c r="AR385" s="240" t="str">
        <f>IF(C385="","",IF(PRODUCT(フラグ管理用!H385:J385)=0,"error",""))</f>
        <v/>
      </c>
      <c r="AS385" s="240" t="str">
        <f t="shared" si="97"/>
        <v/>
      </c>
      <c r="AT385" s="240" t="str">
        <f>IF(C385="","",IF(AND(フラグ管理用!G385=1,フラグ管理用!K385=1),"",IF(AND(フラグ管理用!G385=2,フラグ管理用!K385&gt;1),"","error")))</f>
        <v/>
      </c>
      <c r="AU385" s="240" t="str">
        <f>IF(C385="","",IF(AND(フラグ管理用!K385=10,ISBLANK(L385)=FALSE),"",IF(AND(フラグ管理用!K385&lt;10,ISBLANK(L385)=TRUE),"","error")))</f>
        <v/>
      </c>
      <c r="AV385" s="211" t="str">
        <f t="shared" si="98"/>
        <v/>
      </c>
      <c r="AW385" s="211" t="str">
        <f t="shared" si="99"/>
        <v/>
      </c>
      <c r="AX385" s="211" t="str">
        <f>IF(C385="","",IF(AND(フラグ管理用!D385=2,フラグ管理用!G385=1),IF(Q385&lt;&gt;0,"error",""),""))</f>
        <v/>
      </c>
      <c r="AY385" s="211" t="str">
        <f>IF(C385="","",IF(フラグ管理用!G385=2,IF(OR(O385&lt;&gt;0,P385&lt;&gt;0,R385&lt;&gt;0),"error",""),""))</f>
        <v/>
      </c>
      <c r="AZ385" s="211" t="str">
        <f t="shared" si="100"/>
        <v/>
      </c>
      <c r="BA385" s="211" t="str">
        <f t="shared" si="101"/>
        <v/>
      </c>
      <c r="BB385" s="211" t="str">
        <f t="shared" si="102"/>
        <v/>
      </c>
      <c r="BC385" s="211" t="str">
        <f>IF(C385="","",IF(フラグ管理用!Y385=2,IF(AND(フラグ管理用!C385=2,フラグ管理用!V385=1),"","error"),""))</f>
        <v/>
      </c>
      <c r="BD385" s="211" t="str">
        <f t="shared" si="103"/>
        <v/>
      </c>
      <c r="BE385" s="211" t="str">
        <f>IF(C385="","",IF(フラグ管理用!Z385=30,"error",IF(AND(フラグ管理用!AI385="事業始期_通常",フラグ管理用!Z385&lt;18),"error",IF(AND(フラグ管理用!AI385="事業始期_補助",フラグ管理用!Z385&lt;15),"error",""))))</f>
        <v/>
      </c>
      <c r="BF385" s="211" t="str">
        <f t="shared" si="104"/>
        <v/>
      </c>
      <c r="BG385" s="211" t="str">
        <f>IF(C385="","",IF(AND(フラグ管理用!AJ385="事業終期_通常",OR(フラグ管理用!AA385&lt;18,フラグ管理用!AA385&gt;29)),"error",IF(AND(フラグ管理用!AJ385="事業終期_R3基金・R4",フラグ管理用!AA385&lt;18),"error","")))</f>
        <v/>
      </c>
      <c r="BH385" s="211" t="str">
        <f>IF(C385="","",IF(VLOOKUP(Z385,―!$X$2:$Y$31,2,FALSE)&lt;=VLOOKUP(AA385,―!$X$2:$Y$31,2,FALSE),"","error"))</f>
        <v/>
      </c>
      <c r="BI385" s="211" t="str">
        <f t="shared" si="105"/>
        <v/>
      </c>
      <c r="BJ385" s="211" t="str">
        <f t="shared" si="108"/>
        <v/>
      </c>
      <c r="BK385" s="211" t="str">
        <f t="shared" si="106"/>
        <v/>
      </c>
      <c r="BL385" s="211" t="str">
        <f>IF(C385="","",IF(AND(フラグ管理用!AK385="予算区分_地単_通常",フラグ管理用!AF385&gt;4),"error",IF(AND(フラグ管理用!AK385="予算区分_地単_協力金等",フラグ管理用!AF385&gt;9),"error",IF(AND(フラグ管理用!AK385="予算区分_補助",フラグ管理用!AF385&lt;9),"error",""))))</f>
        <v/>
      </c>
      <c r="BM385" s="241" t="str">
        <f>フラグ管理用!AO385</f>
        <v/>
      </c>
    </row>
    <row r="386" spans="1:65" x14ac:dyDescent="0.15">
      <c r="A386" s="84">
        <v>365</v>
      </c>
      <c r="B386" s="285"/>
      <c r="C386" s="61"/>
      <c r="D386" s="61"/>
      <c r="E386" s="62"/>
      <c r="F386" s="146" t="str">
        <f>IF(C386="補",VLOOKUP(E386,'事業名一覧 '!$A$3:$C$55,3,FALSE),"")</f>
        <v/>
      </c>
      <c r="G386" s="63"/>
      <c r="H386" s="154"/>
      <c r="I386" s="63"/>
      <c r="J386" s="63"/>
      <c r="K386" s="63"/>
      <c r="L386" s="62"/>
      <c r="M386" s="99" t="str">
        <f t="shared" si="91"/>
        <v/>
      </c>
      <c r="N386" s="99" t="str">
        <f t="shared" si="107"/>
        <v/>
      </c>
      <c r="O386" s="65"/>
      <c r="P386" s="65"/>
      <c r="Q386" s="65"/>
      <c r="R386" s="65"/>
      <c r="S386" s="65"/>
      <c r="T386" s="65"/>
      <c r="U386" s="62"/>
      <c r="V386" s="63"/>
      <c r="W386" s="63"/>
      <c r="X386" s="63"/>
      <c r="Y386" s="61"/>
      <c r="Z386" s="61"/>
      <c r="AA386" s="61"/>
      <c r="AB386" s="230"/>
      <c r="AC386" s="230"/>
      <c r="AD386" s="62"/>
      <c r="AE386" s="62"/>
      <c r="AF386" s="301"/>
      <c r="AG386" s="165"/>
      <c r="AH386" s="274"/>
      <c r="AI386" s="226"/>
      <c r="AJ386" s="293" t="str">
        <f t="shared" si="92"/>
        <v/>
      </c>
      <c r="AK386" s="297" t="str">
        <f>IF(C386="","",IF(AND(フラグ管理用!B386=2,O386&gt;0),"error",IF(AND(フラグ管理用!B386=1,SUM(P386:R386)&gt;0),"error","")))</f>
        <v/>
      </c>
      <c r="AL386" s="289" t="str">
        <f t="shared" si="93"/>
        <v/>
      </c>
      <c r="AM386" s="235" t="str">
        <f t="shared" si="94"/>
        <v/>
      </c>
      <c r="AN386" s="211" t="str">
        <f>IF(C386="","",IF(フラグ管理用!AP386=1,"",IF(AND(フラグ管理用!C386=1,フラグ管理用!G386=1),"",IF(AND(フラグ管理用!C386=2,フラグ管理用!D386=1,フラグ管理用!G386=1),"",IF(AND(フラグ管理用!C386=2,フラグ管理用!D386=2),"","error")))))</f>
        <v/>
      </c>
      <c r="AO386" s="240" t="str">
        <f t="shared" si="95"/>
        <v/>
      </c>
      <c r="AP386" s="240" t="str">
        <f t="shared" si="96"/>
        <v/>
      </c>
      <c r="AQ386" s="240" t="str">
        <f>IF(C386="","",IF(AND(フラグ管理用!B386=1,フラグ管理用!I386&gt;0),"",IF(AND(フラグ管理用!B386=2,フラグ管理用!I386&gt;14),"","error")))</f>
        <v/>
      </c>
      <c r="AR386" s="240" t="str">
        <f>IF(C386="","",IF(PRODUCT(フラグ管理用!H386:J386)=0,"error",""))</f>
        <v/>
      </c>
      <c r="AS386" s="240" t="str">
        <f t="shared" si="97"/>
        <v/>
      </c>
      <c r="AT386" s="240" t="str">
        <f>IF(C386="","",IF(AND(フラグ管理用!G386=1,フラグ管理用!K386=1),"",IF(AND(フラグ管理用!G386=2,フラグ管理用!K386&gt;1),"","error")))</f>
        <v/>
      </c>
      <c r="AU386" s="240" t="str">
        <f>IF(C386="","",IF(AND(フラグ管理用!K386=10,ISBLANK(L386)=FALSE),"",IF(AND(フラグ管理用!K386&lt;10,ISBLANK(L386)=TRUE),"","error")))</f>
        <v/>
      </c>
      <c r="AV386" s="211" t="str">
        <f t="shared" si="98"/>
        <v/>
      </c>
      <c r="AW386" s="211" t="str">
        <f t="shared" si="99"/>
        <v/>
      </c>
      <c r="AX386" s="211" t="str">
        <f>IF(C386="","",IF(AND(フラグ管理用!D386=2,フラグ管理用!G386=1),IF(Q386&lt;&gt;0,"error",""),""))</f>
        <v/>
      </c>
      <c r="AY386" s="211" t="str">
        <f>IF(C386="","",IF(フラグ管理用!G386=2,IF(OR(O386&lt;&gt;0,P386&lt;&gt;0,R386&lt;&gt;0),"error",""),""))</f>
        <v/>
      </c>
      <c r="AZ386" s="211" t="str">
        <f t="shared" si="100"/>
        <v/>
      </c>
      <c r="BA386" s="211" t="str">
        <f t="shared" si="101"/>
        <v/>
      </c>
      <c r="BB386" s="211" t="str">
        <f t="shared" si="102"/>
        <v/>
      </c>
      <c r="BC386" s="211" t="str">
        <f>IF(C386="","",IF(フラグ管理用!Y386=2,IF(AND(フラグ管理用!C386=2,フラグ管理用!V386=1),"","error"),""))</f>
        <v/>
      </c>
      <c r="BD386" s="211" t="str">
        <f t="shared" si="103"/>
        <v/>
      </c>
      <c r="BE386" s="211" t="str">
        <f>IF(C386="","",IF(フラグ管理用!Z386=30,"error",IF(AND(フラグ管理用!AI386="事業始期_通常",フラグ管理用!Z386&lt;18),"error",IF(AND(フラグ管理用!AI386="事業始期_補助",フラグ管理用!Z386&lt;15),"error",""))))</f>
        <v/>
      </c>
      <c r="BF386" s="211" t="str">
        <f t="shared" si="104"/>
        <v/>
      </c>
      <c r="BG386" s="211" t="str">
        <f>IF(C386="","",IF(AND(フラグ管理用!AJ386="事業終期_通常",OR(フラグ管理用!AA386&lt;18,フラグ管理用!AA386&gt;29)),"error",IF(AND(フラグ管理用!AJ386="事業終期_R3基金・R4",フラグ管理用!AA386&lt;18),"error","")))</f>
        <v/>
      </c>
      <c r="BH386" s="211" t="str">
        <f>IF(C386="","",IF(VLOOKUP(Z386,―!$X$2:$Y$31,2,FALSE)&lt;=VLOOKUP(AA386,―!$X$2:$Y$31,2,FALSE),"","error"))</f>
        <v/>
      </c>
      <c r="BI386" s="211" t="str">
        <f t="shared" si="105"/>
        <v/>
      </c>
      <c r="BJ386" s="211" t="str">
        <f t="shared" si="108"/>
        <v/>
      </c>
      <c r="BK386" s="211" t="str">
        <f t="shared" si="106"/>
        <v/>
      </c>
      <c r="BL386" s="211" t="str">
        <f>IF(C386="","",IF(AND(フラグ管理用!AK386="予算区分_地単_通常",フラグ管理用!AF386&gt;4),"error",IF(AND(フラグ管理用!AK386="予算区分_地単_協力金等",フラグ管理用!AF386&gt;9),"error",IF(AND(フラグ管理用!AK386="予算区分_補助",フラグ管理用!AF386&lt;9),"error",""))))</f>
        <v/>
      </c>
      <c r="BM386" s="241" t="str">
        <f>フラグ管理用!AO386</f>
        <v/>
      </c>
    </row>
    <row r="387" spans="1:65" x14ac:dyDescent="0.15">
      <c r="A387" s="84">
        <v>366</v>
      </c>
      <c r="B387" s="285"/>
      <c r="C387" s="61"/>
      <c r="D387" s="61"/>
      <c r="E387" s="62"/>
      <c r="F387" s="146" t="str">
        <f>IF(C387="補",VLOOKUP(E387,'事業名一覧 '!$A$3:$C$55,3,FALSE),"")</f>
        <v/>
      </c>
      <c r="G387" s="63"/>
      <c r="H387" s="154"/>
      <c r="I387" s="63"/>
      <c r="J387" s="63"/>
      <c r="K387" s="63"/>
      <c r="L387" s="62"/>
      <c r="M387" s="99" t="str">
        <f t="shared" si="91"/>
        <v/>
      </c>
      <c r="N387" s="99" t="str">
        <f t="shared" si="107"/>
        <v/>
      </c>
      <c r="O387" s="65"/>
      <c r="P387" s="65"/>
      <c r="Q387" s="65"/>
      <c r="R387" s="65"/>
      <c r="S387" s="65"/>
      <c r="T387" s="65"/>
      <c r="U387" s="62"/>
      <c r="V387" s="63"/>
      <c r="W387" s="63"/>
      <c r="X387" s="63"/>
      <c r="Y387" s="61"/>
      <c r="Z387" s="61"/>
      <c r="AA387" s="61"/>
      <c r="AB387" s="230"/>
      <c r="AC387" s="230"/>
      <c r="AD387" s="62"/>
      <c r="AE387" s="62"/>
      <c r="AF387" s="301"/>
      <c r="AG387" s="165"/>
      <c r="AH387" s="274"/>
      <c r="AI387" s="226"/>
      <c r="AJ387" s="293" t="str">
        <f t="shared" si="92"/>
        <v/>
      </c>
      <c r="AK387" s="297" t="str">
        <f>IF(C387="","",IF(AND(フラグ管理用!B387=2,O387&gt;0),"error",IF(AND(フラグ管理用!B387=1,SUM(P387:R387)&gt;0),"error","")))</f>
        <v/>
      </c>
      <c r="AL387" s="289" t="str">
        <f t="shared" si="93"/>
        <v/>
      </c>
      <c r="AM387" s="235" t="str">
        <f t="shared" si="94"/>
        <v/>
      </c>
      <c r="AN387" s="211" t="str">
        <f>IF(C387="","",IF(フラグ管理用!AP387=1,"",IF(AND(フラグ管理用!C387=1,フラグ管理用!G387=1),"",IF(AND(フラグ管理用!C387=2,フラグ管理用!D387=1,フラグ管理用!G387=1),"",IF(AND(フラグ管理用!C387=2,フラグ管理用!D387=2),"","error")))))</f>
        <v/>
      </c>
      <c r="AO387" s="240" t="str">
        <f t="shared" si="95"/>
        <v/>
      </c>
      <c r="AP387" s="240" t="str">
        <f t="shared" si="96"/>
        <v/>
      </c>
      <c r="AQ387" s="240" t="str">
        <f>IF(C387="","",IF(AND(フラグ管理用!B387=1,フラグ管理用!I387&gt;0),"",IF(AND(フラグ管理用!B387=2,フラグ管理用!I387&gt;14),"","error")))</f>
        <v/>
      </c>
      <c r="AR387" s="240" t="str">
        <f>IF(C387="","",IF(PRODUCT(フラグ管理用!H387:J387)=0,"error",""))</f>
        <v/>
      </c>
      <c r="AS387" s="240" t="str">
        <f t="shared" si="97"/>
        <v/>
      </c>
      <c r="AT387" s="240" t="str">
        <f>IF(C387="","",IF(AND(フラグ管理用!G387=1,フラグ管理用!K387=1),"",IF(AND(フラグ管理用!G387=2,フラグ管理用!K387&gt;1),"","error")))</f>
        <v/>
      </c>
      <c r="AU387" s="240" t="str">
        <f>IF(C387="","",IF(AND(フラグ管理用!K387=10,ISBLANK(L387)=FALSE),"",IF(AND(フラグ管理用!K387&lt;10,ISBLANK(L387)=TRUE),"","error")))</f>
        <v/>
      </c>
      <c r="AV387" s="211" t="str">
        <f t="shared" si="98"/>
        <v/>
      </c>
      <c r="AW387" s="211" t="str">
        <f t="shared" si="99"/>
        <v/>
      </c>
      <c r="AX387" s="211" t="str">
        <f>IF(C387="","",IF(AND(フラグ管理用!D387=2,フラグ管理用!G387=1),IF(Q387&lt;&gt;0,"error",""),""))</f>
        <v/>
      </c>
      <c r="AY387" s="211" t="str">
        <f>IF(C387="","",IF(フラグ管理用!G387=2,IF(OR(O387&lt;&gt;0,P387&lt;&gt;0,R387&lt;&gt;0),"error",""),""))</f>
        <v/>
      </c>
      <c r="AZ387" s="211" t="str">
        <f t="shared" si="100"/>
        <v/>
      </c>
      <c r="BA387" s="211" t="str">
        <f t="shared" si="101"/>
        <v/>
      </c>
      <c r="BB387" s="211" t="str">
        <f t="shared" si="102"/>
        <v/>
      </c>
      <c r="BC387" s="211" t="str">
        <f>IF(C387="","",IF(フラグ管理用!Y387=2,IF(AND(フラグ管理用!C387=2,フラグ管理用!V387=1),"","error"),""))</f>
        <v/>
      </c>
      <c r="BD387" s="211" t="str">
        <f t="shared" si="103"/>
        <v/>
      </c>
      <c r="BE387" s="211" t="str">
        <f>IF(C387="","",IF(フラグ管理用!Z387=30,"error",IF(AND(フラグ管理用!AI387="事業始期_通常",フラグ管理用!Z387&lt;18),"error",IF(AND(フラグ管理用!AI387="事業始期_補助",フラグ管理用!Z387&lt;15),"error",""))))</f>
        <v/>
      </c>
      <c r="BF387" s="211" t="str">
        <f t="shared" si="104"/>
        <v/>
      </c>
      <c r="BG387" s="211" t="str">
        <f>IF(C387="","",IF(AND(フラグ管理用!AJ387="事業終期_通常",OR(フラグ管理用!AA387&lt;18,フラグ管理用!AA387&gt;29)),"error",IF(AND(フラグ管理用!AJ387="事業終期_R3基金・R4",フラグ管理用!AA387&lt;18),"error","")))</f>
        <v/>
      </c>
      <c r="BH387" s="211" t="str">
        <f>IF(C387="","",IF(VLOOKUP(Z387,―!$X$2:$Y$31,2,FALSE)&lt;=VLOOKUP(AA387,―!$X$2:$Y$31,2,FALSE),"","error"))</f>
        <v/>
      </c>
      <c r="BI387" s="211" t="str">
        <f t="shared" si="105"/>
        <v/>
      </c>
      <c r="BJ387" s="211" t="str">
        <f t="shared" si="108"/>
        <v/>
      </c>
      <c r="BK387" s="211" t="str">
        <f t="shared" si="106"/>
        <v/>
      </c>
      <c r="BL387" s="211" t="str">
        <f>IF(C387="","",IF(AND(フラグ管理用!AK387="予算区分_地単_通常",フラグ管理用!AF387&gt;4),"error",IF(AND(フラグ管理用!AK387="予算区分_地単_協力金等",フラグ管理用!AF387&gt;9),"error",IF(AND(フラグ管理用!AK387="予算区分_補助",フラグ管理用!AF387&lt;9),"error",""))))</f>
        <v/>
      </c>
      <c r="BM387" s="241" t="str">
        <f>フラグ管理用!AO387</f>
        <v/>
      </c>
    </row>
    <row r="388" spans="1:65" x14ac:dyDescent="0.15">
      <c r="A388" s="84">
        <v>367</v>
      </c>
      <c r="B388" s="285"/>
      <c r="C388" s="61"/>
      <c r="D388" s="61"/>
      <c r="E388" s="62"/>
      <c r="F388" s="146" t="str">
        <f>IF(C388="補",VLOOKUP(E388,'事業名一覧 '!$A$3:$C$55,3,FALSE),"")</f>
        <v/>
      </c>
      <c r="G388" s="63"/>
      <c r="H388" s="154"/>
      <c r="I388" s="63"/>
      <c r="J388" s="63"/>
      <c r="K388" s="63"/>
      <c r="L388" s="62"/>
      <c r="M388" s="99" t="str">
        <f t="shared" si="91"/>
        <v/>
      </c>
      <c r="N388" s="99" t="str">
        <f t="shared" si="107"/>
        <v/>
      </c>
      <c r="O388" s="65"/>
      <c r="P388" s="65"/>
      <c r="Q388" s="65"/>
      <c r="R388" s="65"/>
      <c r="S388" s="65"/>
      <c r="T388" s="65"/>
      <c r="U388" s="62"/>
      <c r="V388" s="63"/>
      <c r="W388" s="63"/>
      <c r="X388" s="63"/>
      <c r="Y388" s="61"/>
      <c r="Z388" s="61"/>
      <c r="AA388" s="61"/>
      <c r="AB388" s="230"/>
      <c r="AC388" s="230"/>
      <c r="AD388" s="62"/>
      <c r="AE388" s="62"/>
      <c r="AF388" s="301"/>
      <c r="AG388" s="165"/>
      <c r="AH388" s="274"/>
      <c r="AI388" s="226"/>
      <c r="AJ388" s="293" t="str">
        <f t="shared" si="92"/>
        <v/>
      </c>
      <c r="AK388" s="297" t="str">
        <f>IF(C388="","",IF(AND(フラグ管理用!B388=2,O388&gt;0),"error",IF(AND(フラグ管理用!B388=1,SUM(P388:R388)&gt;0),"error","")))</f>
        <v/>
      </c>
      <c r="AL388" s="289" t="str">
        <f t="shared" si="93"/>
        <v/>
      </c>
      <c r="AM388" s="235" t="str">
        <f t="shared" si="94"/>
        <v/>
      </c>
      <c r="AN388" s="211" t="str">
        <f>IF(C388="","",IF(フラグ管理用!AP388=1,"",IF(AND(フラグ管理用!C388=1,フラグ管理用!G388=1),"",IF(AND(フラグ管理用!C388=2,フラグ管理用!D388=1,フラグ管理用!G388=1),"",IF(AND(フラグ管理用!C388=2,フラグ管理用!D388=2),"","error")))))</f>
        <v/>
      </c>
      <c r="AO388" s="240" t="str">
        <f t="shared" si="95"/>
        <v/>
      </c>
      <c r="AP388" s="240" t="str">
        <f t="shared" si="96"/>
        <v/>
      </c>
      <c r="AQ388" s="240" t="str">
        <f>IF(C388="","",IF(AND(フラグ管理用!B388=1,フラグ管理用!I388&gt;0),"",IF(AND(フラグ管理用!B388=2,フラグ管理用!I388&gt;14),"","error")))</f>
        <v/>
      </c>
      <c r="AR388" s="240" t="str">
        <f>IF(C388="","",IF(PRODUCT(フラグ管理用!H388:J388)=0,"error",""))</f>
        <v/>
      </c>
      <c r="AS388" s="240" t="str">
        <f t="shared" si="97"/>
        <v/>
      </c>
      <c r="AT388" s="240" t="str">
        <f>IF(C388="","",IF(AND(フラグ管理用!G388=1,フラグ管理用!K388=1),"",IF(AND(フラグ管理用!G388=2,フラグ管理用!K388&gt;1),"","error")))</f>
        <v/>
      </c>
      <c r="AU388" s="240" t="str">
        <f>IF(C388="","",IF(AND(フラグ管理用!K388=10,ISBLANK(L388)=FALSE),"",IF(AND(フラグ管理用!K388&lt;10,ISBLANK(L388)=TRUE),"","error")))</f>
        <v/>
      </c>
      <c r="AV388" s="211" t="str">
        <f t="shared" si="98"/>
        <v/>
      </c>
      <c r="AW388" s="211" t="str">
        <f t="shared" si="99"/>
        <v/>
      </c>
      <c r="AX388" s="211" t="str">
        <f>IF(C388="","",IF(AND(フラグ管理用!D388=2,フラグ管理用!G388=1),IF(Q388&lt;&gt;0,"error",""),""))</f>
        <v/>
      </c>
      <c r="AY388" s="211" t="str">
        <f>IF(C388="","",IF(フラグ管理用!G388=2,IF(OR(O388&lt;&gt;0,P388&lt;&gt;0,R388&lt;&gt;0),"error",""),""))</f>
        <v/>
      </c>
      <c r="AZ388" s="211" t="str">
        <f t="shared" si="100"/>
        <v/>
      </c>
      <c r="BA388" s="211" t="str">
        <f t="shared" si="101"/>
        <v/>
      </c>
      <c r="BB388" s="211" t="str">
        <f t="shared" si="102"/>
        <v/>
      </c>
      <c r="BC388" s="211" t="str">
        <f>IF(C388="","",IF(フラグ管理用!Y388=2,IF(AND(フラグ管理用!C388=2,フラグ管理用!V388=1),"","error"),""))</f>
        <v/>
      </c>
      <c r="BD388" s="211" t="str">
        <f t="shared" si="103"/>
        <v/>
      </c>
      <c r="BE388" s="211" t="str">
        <f>IF(C388="","",IF(フラグ管理用!Z388=30,"error",IF(AND(フラグ管理用!AI388="事業始期_通常",フラグ管理用!Z388&lt;18),"error",IF(AND(フラグ管理用!AI388="事業始期_補助",フラグ管理用!Z388&lt;15),"error",""))))</f>
        <v/>
      </c>
      <c r="BF388" s="211" t="str">
        <f t="shared" si="104"/>
        <v/>
      </c>
      <c r="BG388" s="211" t="str">
        <f>IF(C388="","",IF(AND(フラグ管理用!AJ388="事業終期_通常",OR(フラグ管理用!AA388&lt;18,フラグ管理用!AA388&gt;29)),"error",IF(AND(フラグ管理用!AJ388="事業終期_R3基金・R4",フラグ管理用!AA388&lt;18),"error","")))</f>
        <v/>
      </c>
      <c r="BH388" s="211" t="str">
        <f>IF(C388="","",IF(VLOOKUP(Z388,―!$X$2:$Y$31,2,FALSE)&lt;=VLOOKUP(AA388,―!$X$2:$Y$31,2,FALSE),"","error"))</f>
        <v/>
      </c>
      <c r="BI388" s="211" t="str">
        <f t="shared" si="105"/>
        <v/>
      </c>
      <c r="BJ388" s="211" t="str">
        <f t="shared" si="108"/>
        <v/>
      </c>
      <c r="BK388" s="211" t="str">
        <f t="shared" si="106"/>
        <v/>
      </c>
      <c r="BL388" s="211" t="str">
        <f>IF(C388="","",IF(AND(フラグ管理用!AK388="予算区分_地単_通常",フラグ管理用!AF388&gt;4),"error",IF(AND(フラグ管理用!AK388="予算区分_地単_協力金等",フラグ管理用!AF388&gt;9),"error",IF(AND(フラグ管理用!AK388="予算区分_補助",フラグ管理用!AF388&lt;9),"error",""))))</f>
        <v/>
      </c>
      <c r="BM388" s="241" t="str">
        <f>フラグ管理用!AO388</f>
        <v/>
      </c>
    </row>
    <row r="389" spans="1:65" x14ac:dyDescent="0.15">
      <c r="A389" s="84">
        <v>368</v>
      </c>
      <c r="B389" s="285"/>
      <c r="C389" s="61"/>
      <c r="D389" s="61"/>
      <c r="E389" s="62"/>
      <c r="F389" s="146" t="str">
        <f>IF(C389="補",VLOOKUP(E389,'事業名一覧 '!$A$3:$C$55,3,FALSE),"")</f>
        <v/>
      </c>
      <c r="G389" s="63"/>
      <c r="H389" s="154"/>
      <c r="I389" s="63"/>
      <c r="J389" s="63"/>
      <c r="K389" s="63"/>
      <c r="L389" s="62"/>
      <c r="M389" s="99" t="str">
        <f t="shared" si="91"/>
        <v/>
      </c>
      <c r="N389" s="99" t="str">
        <f t="shared" si="107"/>
        <v/>
      </c>
      <c r="O389" s="65"/>
      <c r="P389" s="65"/>
      <c r="Q389" s="65"/>
      <c r="R389" s="65"/>
      <c r="S389" s="65"/>
      <c r="T389" s="65"/>
      <c r="U389" s="62"/>
      <c r="V389" s="63"/>
      <c r="W389" s="63"/>
      <c r="X389" s="63"/>
      <c r="Y389" s="61"/>
      <c r="Z389" s="61"/>
      <c r="AA389" s="61"/>
      <c r="AB389" s="230"/>
      <c r="AC389" s="230"/>
      <c r="AD389" s="62"/>
      <c r="AE389" s="62"/>
      <c r="AF389" s="301"/>
      <c r="AG389" s="165"/>
      <c r="AH389" s="274"/>
      <c r="AI389" s="226"/>
      <c r="AJ389" s="293" t="str">
        <f t="shared" si="92"/>
        <v/>
      </c>
      <c r="AK389" s="297" t="str">
        <f>IF(C389="","",IF(AND(フラグ管理用!B389=2,O389&gt;0),"error",IF(AND(フラグ管理用!B389=1,SUM(P389:R389)&gt;0),"error","")))</f>
        <v/>
      </c>
      <c r="AL389" s="289" t="str">
        <f t="shared" si="93"/>
        <v/>
      </c>
      <c r="AM389" s="235" t="str">
        <f t="shared" si="94"/>
        <v/>
      </c>
      <c r="AN389" s="211" t="str">
        <f>IF(C389="","",IF(フラグ管理用!AP389=1,"",IF(AND(フラグ管理用!C389=1,フラグ管理用!G389=1),"",IF(AND(フラグ管理用!C389=2,フラグ管理用!D389=1,フラグ管理用!G389=1),"",IF(AND(フラグ管理用!C389=2,フラグ管理用!D389=2),"","error")))))</f>
        <v/>
      </c>
      <c r="AO389" s="240" t="str">
        <f t="shared" si="95"/>
        <v/>
      </c>
      <c r="AP389" s="240" t="str">
        <f t="shared" si="96"/>
        <v/>
      </c>
      <c r="AQ389" s="240" t="str">
        <f>IF(C389="","",IF(AND(フラグ管理用!B389=1,フラグ管理用!I389&gt;0),"",IF(AND(フラグ管理用!B389=2,フラグ管理用!I389&gt;14),"","error")))</f>
        <v/>
      </c>
      <c r="AR389" s="240" t="str">
        <f>IF(C389="","",IF(PRODUCT(フラグ管理用!H389:J389)=0,"error",""))</f>
        <v/>
      </c>
      <c r="AS389" s="240" t="str">
        <f t="shared" si="97"/>
        <v/>
      </c>
      <c r="AT389" s="240" t="str">
        <f>IF(C389="","",IF(AND(フラグ管理用!G389=1,フラグ管理用!K389=1),"",IF(AND(フラグ管理用!G389=2,フラグ管理用!K389&gt;1),"","error")))</f>
        <v/>
      </c>
      <c r="AU389" s="240" t="str">
        <f>IF(C389="","",IF(AND(フラグ管理用!K389=10,ISBLANK(L389)=FALSE),"",IF(AND(フラグ管理用!K389&lt;10,ISBLANK(L389)=TRUE),"","error")))</f>
        <v/>
      </c>
      <c r="AV389" s="211" t="str">
        <f t="shared" si="98"/>
        <v/>
      </c>
      <c r="AW389" s="211" t="str">
        <f t="shared" si="99"/>
        <v/>
      </c>
      <c r="AX389" s="211" t="str">
        <f>IF(C389="","",IF(AND(フラグ管理用!D389=2,フラグ管理用!G389=1),IF(Q389&lt;&gt;0,"error",""),""))</f>
        <v/>
      </c>
      <c r="AY389" s="211" t="str">
        <f>IF(C389="","",IF(フラグ管理用!G389=2,IF(OR(O389&lt;&gt;0,P389&lt;&gt;0,R389&lt;&gt;0),"error",""),""))</f>
        <v/>
      </c>
      <c r="AZ389" s="211" t="str">
        <f t="shared" si="100"/>
        <v/>
      </c>
      <c r="BA389" s="211" t="str">
        <f t="shared" si="101"/>
        <v/>
      </c>
      <c r="BB389" s="211" t="str">
        <f t="shared" si="102"/>
        <v/>
      </c>
      <c r="BC389" s="211" t="str">
        <f>IF(C389="","",IF(フラグ管理用!Y389=2,IF(AND(フラグ管理用!C389=2,フラグ管理用!V389=1),"","error"),""))</f>
        <v/>
      </c>
      <c r="BD389" s="211" t="str">
        <f t="shared" si="103"/>
        <v/>
      </c>
      <c r="BE389" s="211" t="str">
        <f>IF(C389="","",IF(フラグ管理用!Z389=30,"error",IF(AND(フラグ管理用!AI389="事業始期_通常",フラグ管理用!Z389&lt;18),"error",IF(AND(フラグ管理用!AI389="事業始期_補助",フラグ管理用!Z389&lt;15),"error",""))))</f>
        <v/>
      </c>
      <c r="BF389" s="211" t="str">
        <f t="shared" si="104"/>
        <v/>
      </c>
      <c r="BG389" s="211" t="str">
        <f>IF(C389="","",IF(AND(フラグ管理用!AJ389="事業終期_通常",OR(フラグ管理用!AA389&lt;18,フラグ管理用!AA389&gt;29)),"error",IF(AND(フラグ管理用!AJ389="事業終期_R3基金・R4",フラグ管理用!AA389&lt;18),"error","")))</f>
        <v/>
      </c>
      <c r="BH389" s="211" t="str">
        <f>IF(C389="","",IF(VLOOKUP(Z389,―!$X$2:$Y$31,2,FALSE)&lt;=VLOOKUP(AA389,―!$X$2:$Y$31,2,FALSE),"","error"))</f>
        <v/>
      </c>
      <c r="BI389" s="211" t="str">
        <f t="shared" si="105"/>
        <v/>
      </c>
      <c r="BJ389" s="211" t="str">
        <f t="shared" si="108"/>
        <v/>
      </c>
      <c r="BK389" s="211" t="str">
        <f t="shared" si="106"/>
        <v/>
      </c>
      <c r="BL389" s="211" t="str">
        <f>IF(C389="","",IF(AND(フラグ管理用!AK389="予算区分_地単_通常",フラグ管理用!AF389&gt;4),"error",IF(AND(フラグ管理用!AK389="予算区分_地単_協力金等",フラグ管理用!AF389&gt;9),"error",IF(AND(フラグ管理用!AK389="予算区分_補助",フラグ管理用!AF389&lt;9),"error",""))))</f>
        <v/>
      </c>
      <c r="BM389" s="241" t="str">
        <f>フラグ管理用!AO389</f>
        <v/>
      </c>
    </row>
    <row r="390" spans="1:65" x14ac:dyDescent="0.15">
      <c r="A390" s="84">
        <v>369</v>
      </c>
      <c r="B390" s="285"/>
      <c r="C390" s="61"/>
      <c r="D390" s="61"/>
      <c r="E390" s="62"/>
      <c r="F390" s="146" t="str">
        <f>IF(C390="補",VLOOKUP(E390,'事業名一覧 '!$A$3:$C$55,3,FALSE),"")</f>
        <v/>
      </c>
      <c r="G390" s="63"/>
      <c r="H390" s="154"/>
      <c r="I390" s="63"/>
      <c r="J390" s="63"/>
      <c r="K390" s="63"/>
      <c r="L390" s="62"/>
      <c r="M390" s="99" t="str">
        <f t="shared" si="91"/>
        <v/>
      </c>
      <c r="N390" s="99" t="str">
        <f t="shared" si="107"/>
        <v/>
      </c>
      <c r="O390" s="65"/>
      <c r="P390" s="65"/>
      <c r="Q390" s="65"/>
      <c r="R390" s="65"/>
      <c r="S390" s="65"/>
      <c r="T390" s="65"/>
      <c r="U390" s="62"/>
      <c r="V390" s="63"/>
      <c r="W390" s="63"/>
      <c r="X390" s="63"/>
      <c r="Y390" s="61"/>
      <c r="Z390" s="61"/>
      <c r="AA390" s="61"/>
      <c r="AB390" s="230"/>
      <c r="AC390" s="230"/>
      <c r="AD390" s="62"/>
      <c r="AE390" s="62"/>
      <c r="AF390" s="301"/>
      <c r="AG390" s="165"/>
      <c r="AH390" s="274"/>
      <c r="AI390" s="226"/>
      <c r="AJ390" s="293" t="str">
        <f t="shared" si="92"/>
        <v/>
      </c>
      <c r="AK390" s="297" t="str">
        <f>IF(C390="","",IF(AND(フラグ管理用!B390=2,O390&gt;0),"error",IF(AND(フラグ管理用!B390=1,SUM(P390:R390)&gt;0),"error","")))</f>
        <v/>
      </c>
      <c r="AL390" s="289" t="str">
        <f t="shared" si="93"/>
        <v/>
      </c>
      <c r="AM390" s="235" t="str">
        <f t="shared" si="94"/>
        <v/>
      </c>
      <c r="AN390" s="211" t="str">
        <f>IF(C390="","",IF(フラグ管理用!AP390=1,"",IF(AND(フラグ管理用!C390=1,フラグ管理用!G390=1),"",IF(AND(フラグ管理用!C390=2,フラグ管理用!D390=1,フラグ管理用!G390=1),"",IF(AND(フラグ管理用!C390=2,フラグ管理用!D390=2),"","error")))))</f>
        <v/>
      </c>
      <c r="AO390" s="240" t="str">
        <f t="shared" si="95"/>
        <v/>
      </c>
      <c r="AP390" s="240" t="str">
        <f t="shared" si="96"/>
        <v/>
      </c>
      <c r="AQ390" s="240" t="str">
        <f>IF(C390="","",IF(AND(フラグ管理用!B390=1,フラグ管理用!I390&gt;0),"",IF(AND(フラグ管理用!B390=2,フラグ管理用!I390&gt;14),"","error")))</f>
        <v/>
      </c>
      <c r="AR390" s="240" t="str">
        <f>IF(C390="","",IF(PRODUCT(フラグ管理用!H390:J390)=0,"error",""))</f>
        <v/>
      </c>
      <c r="AS390" s="240" t="str">
        <f t="shared" si="97"/>
        <v/>
      </c>
      <c r="AT390" s="240" t="str">
        <f>IF(C390="","",IF(AND(フラグ管理用!G390=1,フラグ管理用!K390=1),"",IF(AND(フラグ管理用!G390=2,フラグ管理用!K390&gt;1),"","error")))</f>
        <v/>
      </c>
      <c r="AU390" s="240" t="str">
        <f>IF(C390="","",IF(AND(フラグ管理用!K390=10,ISBLANK(L390)=FALSE),"",IF(AND(フラグ管理用!K390&lt;10,ISBLANK(L390)=TRUE),"","error")))</f>
        <v/>
      </c>
      <c r="AV390" s="211" t="str">
        <f t="shared" si="98"/>
        <v/>
      </c>
      <c r="AW390" s="211" t="str">
        <f t="shared" si="99"/>
        <v/>
      </c>
      <c r="AX390" s="211" t="str">
        <f>IF(C390="","",IF(AND(フラグ管理用!D390=2,フラグ管理用!G390=1),IF(Q390&lt;&gt;0,"error",""),""))</f>
        <v/>
      </c>
      <c r="AY390" s="211" t="str">
        <f>IF(C390="","",IF(フラグ管理用!G390=2,IF(OR(O390&lt;&gt;0,P390&lt;&gt;0,R390&lt;&gt;0),"error",""),""))</f>
        <v/>
      </c>
      <c r="AZ390" s="211" t="str">
        <f t="shared" si="100"/>
        <v/>
      </c>
      <c r="BA390" s="211" t="str">
        <f t="shared" si="101"/>
        <v/>
      </c>
      <c r="BB390" s="211" t="str">
        <f t="shared" si="102"/>
        <v/>
      </c>
      <c r="BC390" s="211" t="str">
        <f>IF(C390="","",IF(フラグ管理用!Y390=2,IF(AND(フラグ管理用!C390=2,フラグ管理用!V390=1),"","error"),""))</f>
        <v/>
      </c>
      <c r="BD390" s="211" t="str">
        <f t="shared" si="103"/>
        <v/>
      </c>
      <c r="BE390" s="211" t="str">
        <f>IF(C390="","",IF(フラグ管理用!Z390=30,"error",IF(AND(フラグ管理用!AI390="事業始期_通常",フラグ管理用!Z390&lt;18),"error",IF(AND(フラグ管理用!AI390="事業始期_補助",フラグ管理用!Z390&lt;15),"error",""))))</f>
        <v/>
      </c>
      <c r="BF390" s="211" t="str">
        <f t="shared" si="104"/>
        <v/>
      </c>
      <c r="BG390" s="211" t="str">
        <f>IF(C390="","",IF(AND(フラグ管理用!AJ390="事業終期_通常",OR(フラグ管理用!AA390&lt;18,フラグ管理用!AA390&gt;29)),"error",IF(AND(フラグ管理用!AJ390="事業終期_R3基金・R4",フラグ管理用!AA390&lt;18),"error","")))</f>
        <v/>
      </c>
      <c r="BH390" s="211" t="str">
        <f>IF(C390="","",IF(VLOOKUP(Z390,―!$X$2:$Y$31,2,FALSE)&lt;=VLOOKUP(AA390,―!$X$2:$Y$31,2,FALSE),"","error"))</f>
        <v/>
      </c>
      <c r="BI390" s="211" t="str">
        <f t="shared" si="105"/>
        <v/>
      </c>
      <c r="BJ390" s="211" t="str">
        <f t="shared" si="108"/>
        <v/>
      </c>
      <c r="BK390" s="211" t="str">
        <f t="shared" si="106"/>
        <v/>
      </c>
      <c r="BL390" s="211" t="str">
        <f>IF(C390="","",IF(AND(フラグ管理用!AK390="予算区分_地単_通常",フラグ管理用!AF390&gt;4),"error",IF(AND(フラグ管理用!AK390="予算区分_地単_協力金等",フラグ管理用!AF390&gt;9),"error",IF(AND(フラグ管理用!AK390="予算区分_補助",フラグ管理用!AF390&lt;9),"error",""))))</f>
        <v/>
      </c>
      <c r="BM390" s="241" t="str">
        <f>フラグ管理用!AO390</f>
        <v/>
      </c>
    </row>
    <row r="391" spans="1:65" x14ac:dyDescent="0.15">
      <c r="A391" s="84">
        <v>370</v>
      </c>
      <c r="B391" s="285"/>
      <c r="C391" s="61"/>
      <c r="D391" s="61"/>
      <c r="E391" s="62"/>
      <c r="F391" s="146" t="str">
        <f>IF(C391="補",VLOOKUP(E391,'事業名一覧 '!$A$3:$C$55,3,FALSE),"")</f>
        <v/>
      </c>
      <c r="G391" s="63"/>
      <c r="H391" s="154"/>
      <c r="I391" s="63"/>
      <c r="J391" s="63"/>
      <c r="K391" s="63"/>
      <c r="L391" s="62"/>
      <c r="M391" s="99" t="str">
        <f t="shared" si="91"/>
        <v/>
      </c>
      <c r="N391" s="99" t="str">
        <f t="shared" si="107"/>
        <v/>
      </c>
      <c r="O391" s="65"/>
      <c r="P391" s="65"/>
      <c r="Q391" s="65"/>
      <c r="R391" s="65"/>
      <c r="S391" s="65"/>
      <c r="T391" s="65"/>
      <c r="U391" s="62"/>
      <c r="V391" s="63"/>
      <c r="W391" s="63"/>
      <c r="X391" s="63"/>
      <c r="Y391" s="61"/>
      <c r="Z391" s="61"/>
      <c r="AA391" s="61"/>
      <c r="AB391" s="230"/>
      <c r="AC391" s="230"/>
      <c r="AD391" s="62"/>
      <c r="AE391" s="62"/>
      <c r="AF391" s="301"/>
      <c r="AG391" s="165"/>
      <c r="AH391" s="274"/>
      <c r="AI391" s="226"/>
      <c r="AJ391" s="293" t="str">
        <f t="shared" si="92"/>
        <v/>
      </c>
      <c r="AK391" s="297" t="str">
        <f>IF(C391="","",IF(AND(フラグ管理用!B391=2,O391&gt;0),"error",IF(AND(フラグ管理用!B391=1,SUM(P391:R391)&gt;0),"error","")))</f>
        <v/>
      </c>
      <c r="AL391" s="289" t="str">
        <f t="shared" si="93"/>
        <v/>
      </c>
      <c r="AM391" s="235" t="str">
        <f t="shared" si="94"/>
        <v/>
      </c>
      <c r="AN391" s="211" t="str">
        <f>IF(C391="","",IF(フラグ管理用!AP391=1,"",IF(AND(フラグ管理用!C391=1,フラグ管理用!G391=1),"",IF(AND(フラグ管理用!C391=2,フラグ管理用!D391=1,フラグ管理用!G391=1),"",IF(AND(フラグ管理用!C391=2,フラグ管理用!D391=2),"","error")))))</f>
        <v/>
      </c>
      <c r="AO391" s="240" t="str">
        <f t="shared" si="95"/>
        <v/>
      </c>
      <c r="AP391" s="240" t="str">
        <f t="shared" si="96"/>
        <v/>
      </c>
      <c r="AQ391" s="240" t="str">
        <f>IF(C391="","",IF(AND(フラグ管理用!B391=1,フラグ管理用!I391&gt;0),"",IF(AND(フラグ管理用!B391=2,フラグ管理用!I391&gt;14),"","error")))</f>
        <v/>
      </c>
      <c r="AR391" s="240" t="str">
        <f>IF(C391="","",IF(PRODUCT(フラグ管理用!H391:J391)=0,"error",""))</f>
        <v/>
      </c>
      <c r="AS391" s="240" t="str">
        <f t="shared" si="97"/>
        <v/>
      </c>
      <c r="AT391" s="240" t="str">
        <f>IF(C391="","",IF(AND(フラグ管理用!G391=1,フラグ管理用!K391=1),"",IF(AND(フラグ管理用!G391=2,フラグ管理用!K391&gt;1),"","error")))</f>
        <v/>
      </c>
      <c r="AU391" s="240" t="str">
        <f>IF(C391="","",IF(AND(フラグ管理用!K391=10,ISBLANK(L391)=FALSE),"",IF(AND(フラグ管理用!K391&lt;10,ISBLANK(L391)=TRUE),"","error")))</f>
        <v/>
      </c>
      <c r="AV391" s="211" t="str">
        <f t="shared" si="98"/>
        <v/>
      </c>
      <c r="AW391" s="211" t="str">
        <f t="shared" si="99"/>
        <v/>
      </c>
      <c r="AX391" s="211" t="str">
        <f>IF(C391="","",IF(AND(フラグ管理用!D391=2,フラグ管理用!G391=1),IF(Q391&lt;&gt;0,"error",""),""))</f>
        <v/>
      </c>
      <c r="AY391" s="211" t="str">
        <f>IF(C391="","",IF(フラグ管理用!G391=2,IF(OR(O391&lt;&gt;0,P391&lt;&gt;0,R391&lt;&gt;0),"error",""),""))</f>
        <v/>
      </c>
      <c r="AZ391" s="211" t="str">
        <f t="shared" si="100"/>
        <v/>
      </c>
      <c r="BA391" s="211" t="str">
        <f t="shared" si="101"/>
        <v/>
      </c>
      <c r="BB391" s="211" t="str">
        <f t="shared" si="102"/>
        <v/>
      </c>
      <c r="BC391" s="211" t="str">
        <f>IF(C391="","",IF(フラグ管理用!Y391=2,IF(AND(フラグ管理用!C391=2,フラグ管理用!V391=1),"","error"),""))</f>
        <v/>
      </c>
      <c r="BD391" s="211" t="str">
        <f t="shared" si="103"/>
        <v/>
      </c>
      <c r="BE391" s="211" t="str">
        <f>IF(C391="","",IF(フラグ管理用!Z391=30,"error",IF(AND(フラグ管理用!AI391="事業始期_通常",フラグ管理用!Z391&lt;18),"error",IF(AND(フラグ管理用!AI391="事業始期_補助",フラグ管理用!Z391&lt;15),"error",""))))</f>
        <v/>
      </c>
      <c r="BF391" s="211" t="str">
        <f t="shared" si="104"/>
        <v/>
      </c>
      <c r="BG391" s="211" t="str">
        <f>IF(C391="","",IF(AND(フラグ管理用!AJ391="事業終期_通常",OR(フラグ管理用!AA391&lt;18,フラグ管理用!AA391&gt;29)),"error",IF(AND(フラグ管理用!AJ391="事業終期_R3基金・R4",フラグ管理用!AA391&lt;18),"error","")))</f>
        <v/>
      </c>
      <c r="BH391" s="211" t="str">
        <f>IF(C391="","",IF(VLOOKUP(Z391,―!$X$2:$Y$31,2,FALSE)&lt;=VLOOKUP(AA391,―!$X$2:$Y$31,2,FALSE),"","error"))</f>
        <v/>
      </c>
      <c r="BI391" s="211" t="str">
        <f t="shared" si="105"/>
        <v/>
      </c>
      <c r="BJ391" s="211" t="str">
        <f t="shared" si="108"/>
        <v/>
      </c>
      <c r="BK391" s="211" t="str">
        <f t="shared" si="106"/>
        <v/>
      </c>
      <c r="BL391" s="211" t="str">
        <f>IF(C391="","",IF(AND(フラグ管理用!AK391="予算区分_地単_通常",フラグ管理用!AF391&gt;4),"error",IF(AND(フラグ管理用!AK391="予算区分_地単_協力金等",フラグ管理用!AF391&gt;9),"error",IF(AND(フラグ管理用!AK391="予算区分_補助",フラグ管理用!AF391&lt;9),"error",""))))</f>
        <v/>
      </c>
      <c r="BM391" s="241" t="str">
        <f>フラグ管理用!AO391</f>
        <v/>
      </c>
    </row>
    <row r="392" spans="1:65" x14ac:dyDescent="0.15">
      <c r="A392" s="84">
        <v>371</v>
      </c>
      <c r="B392" s="285"/>
      <c r="C392" s="61"/>
      <c r="D392" s="61"/>
      <c r="E392" s="62"/>
      <c r="F392" s="146" t="str">
        <f>IF(C392="補",VLOOKUP(E392,'事業名一覧 '!$A$3:$C$55,3,FALSE),"")</f>
        <v/>
      </c>
      <c r="G392" s="63"/>
      <c r="H392" s="154"/>
      <c r="I392" s="63"/>
      <c r="J392" s="63"/>
      <c r="K392" s="63"/>
      <c r="L392" s="62"/>
      <c r="M392" s="99" t="str">
        <f t="shared" si="91"/>
        <v/>
      </c>
      <c r="N392" s="99" t="str">
        <f t="shared" si="107"/>
        <v/>
      </c>
      <c r="O392" s="65"/>
      <c r="P392" s="65"/>
      <c r="Q392" s="65"/>
      <c r="R392" s="65"/>
      <c r="S392" s="65"/>
      <c r="T392" s="65"/>
      <c r="U392" s="62"/>
      <c r="V392" s="63"/>
      <c r="W392" s="63"/>
      <c r="X392" s="63"/>
      <c r="Y392" s="61"/>
      <c r="Z392" s="61"/>
      <c r="AA392" s="61"/>
      <c r="AB392" s="230"/>
      <c r="AC392" s="230"/>
      <c r="AD392" s="62"/>
      <c r="AE392" s="62"/>
      <c r="AF392" s="301"/>
      <c r="AG392" s="165"/>
      <c r="AH392" s="274"/>
      <c r="AI392" s="226"/>
      <c r="AJ392" s="293" t="str">
        <f t="shared" si="92"/>
        <v/>
      </c>
      <c r="AK392" s="297" t="str">
        <f>IF(C392="","",IF(AND(フラグ管理用!B392=2,O392&gt;0),"error",IF(AND(フラグ管理用!B392=1,SUM(P392:R392)&gt;0),"error","")))</f>
        <v/>
      </c>
      <c r="AL392" s="289" t="str">
        <f t="shared" si="93"/>
        <v/>
      </c>
      <c r="AM392" s="235" t="str">
        <f t="shared" si="94"/>
        <v/>
      </c>
      <c r="AN392" s="211" t="str">
        <f>IF(C392="","",IF(フラグ管理用!AP392=1,"",IF(AND(フラグ管理用!C392=1,フラグ管理用!G392=1),"",IF(AND(フラグ管理用!C392=2,フラグ管理用!D392=1,フラグ管理用!G392=1),"",IF(AND(フラグ管理用!C392=2,フラグ管理用!D392=2),"","error")))))</f>
        <v/>
      </c>
      <c r="AO392" s="240" t="str">
        <f t="shared" si="95"/>
        <v/>
      </c>
      <c r="AP392" s="240" t="str">
        <f t="shared" si="96"/>
        <v/>
      </c>
      <c r="AQ392" s="240" t="str">
        <f>IF(C392="","",IF(AND(フラグ管理用!B392=1,フラグ管理用!I392&gt;0),"",IF(AND(フラグ管理用!B392=2,フラグ管理用!I392&gt;14),"","error")))</f>
        <v/>
      </c>
      <c r="AR392" s="240" t="str">
        <f>IF(C392="","",IF(PRODUCT(フラグ管理用!H392:J392)=0,"error",""))</f>
        <v/>
      </c>
      <c r="AS392" s="240" t="str">
        <f t="shared" si="97"/>
        <v/>
      </c>
      <c r="AT392" s="240" t="str">
        <f>IF(C392="","",IF(AND(フラグ管理用!G392=1,フラグ管理用!K392=1),"",IF(AND(フラグ管理用!G392=2,フラグ管理用!K392&gt;1),"","error")))</f>
        <v/>
      </c>
      <c r="AU392" s="240" t="str">
        <f>IF(C392="","",IF(AND(フラグ管理用!K392=10,ISBLANK(L392)=FALSE),"",IF(AND(フラグ管理用!K392&lt;10,ISBLANK(L392)=TRUE),"","error")))</f>
        <v/>
      </c>
      <c r="AV392" s="211" t="str">
        <f t="shared" si="98"/>
        <v/>
      </c>
      <c r="AW392" s="211" t="str">
        <f t="shared" si="99"/>
        <v/>
      </c>
      <c r="AX392" s="211" t="str">
        <f>IF(C392="","",IF(AND(フラグ管理用!D392=2,フラグ管理用!G392=1),IF(Q392&lt;&gt;0,"error",""),""))</f>
        <v/>
      </c>
      <c r="AY392" s="211" t="str">
        <f>IF(C392="","",IF(フラグ管理用!G392=2,IF(OR(O392&lt;&gt;0,P392&lt;&gt;0,R392&lt;&gt;0),"error",""),""))</f>
        <v/>
      </c>
      <c r="AZ392" s="211" t="str">
        <f t="shared" si="100"/>
        <v/>
      </c>
      <c r="BA392" s="211" t="str">
        <f t="shared" si="101"/>
        <v/>
      </c>
      <c r="BB392" s="211" t="str">
        <f t="shared" si="102"/>
        <v/>
      </c>
      <c r="BC392" s="211" t="str">
        <f>IF(C392="","",IF(フラグ管理用!Y392=2,IF(AND(フラグ管理用!C392=2,フラグ管理用!V392=1),"","error"),""))</f>
        <v/>
      </c>
      <c r="BD392" s="211" t="str">
        <f t="shared" si="103"/>
        <v/>
      </c>
      <c r="BE392" s="211" t="str">
        <f>IF(C392="","",IF(フラグ管理用!Z392=30,"error",IF(AND(フラグ管理用!AI392="事業始期_通常",フラグ管理用!Z392&lt;18),"error",IF(AND(フラグ管理用!AI392="事業始期_補助",フラグ管理用!Z392&lt;15),"error",""))))</f>
        <v/>
      </c>
      <c r="BF392" s="211" t="str">
        <f t="shared" si="104"/>
        <v/>
      </c>
      <c r="BG392" s="211" t="str">
        <f>IF(C392="","",IF(AND(フラグ管理用!AJ392="事業終期_通常",OR(フラグ管理用!AA392&lt;18,フラグ管理用!AA392&gt;29)),"error",IF(AND(フラグ管理用!AJ392="事業終期_R3基金・R4",フラグ管理用!AA392&lt;18),"error","")))</f>
        <v/>
      </c>
      <c r="BH392" s="211" t="str">
        <f>IF(C392="","",IF(VLOOKUP(Z392,―!$X$2:$Y$31,2,FALSE)&lt;=VLOOKUP(AA392,―!$X$2:$Y$31,2,FALSE),"","error"))</f>
        <v/>
      </c>
      <c r="BI392" s="211" t="str">
        <f t="shared" si="105"/>
        <v/>
      </c>
      <c r="BJ392" s="211" t="str">
        <f t="shared" si="108"/>
        <v/>
      </c>
      <c r="BK392" s="211" t="str">
        <f t="shared" si="106"/>
        <v/>
      </c>
      <c r="BL392" s="211" t="str">
        <f>IF(C392="","",IF(AND(フラグ管理用!AK392="予算区分_地単_通常",フラグ管理用!AF392&gt;4),"error",IF(AND(フラグ管理用!AK392="予算区分_地単_協力金等",フラグ管理用!AF392&gt;9),"error",IF(AND(フラグ管理用!AK392="予算区分_補助",フラグ管理用!AF392&lt;9),"error",""))))</f>
        <v/>
      </c>
      <c r="BM392" s="241" t="str">
        <f>フラグ管理用!AO392</f>
        <v/>
      </c>
    </row>
    <row r="393" spans="1:65" x14ac:dyDescent="0.15">
      <c r="A393" s="84">
        <v>372</v>
      </c>
      <c r="B393" s="285"/>
      <c r="C393" s="61"/>
      <c r="D393" s="61"/>
      <c r="E393" s="62"/>
      <c r="F393" s="146" t="str">
        <f>IF(C393="補",VLOOKUP(E393,'事業名一覧 '!$A$3:$C$55,3,FALSE),"")</f>
        <v/>
      </c>
      <c r="G393" s="63"/>
      <c r="H393" s="154"/>
      <c r="I393" s="63"/>
      <c r="J393" s="63"/>
      <c r="K393" s="63"/>
      <c r="L393" s="62"/>
      <c r="M393" s="99" t="str">
        <f t="shared" si="91"/>
        <v/>
      </c>
      <c r="N393" s="99" t="str">
        <f t="shared" si="107"/>
        <v/>
      </c>
      <c r="O393" s="65"/>
      <c r="P393" s="65"/>
      <c r="Q393" s="65"/>
      <c r="R393" s="65"/>
      <c r="S393" s="65"/>
      <c r="T393" s="65"/>
      <c r="U393" s="62"/>
      <c r="V393" s="63"/>
      <c r="W393" s="63"/>
      <c r="X393" s="63"/>
      <c r="Y393" s="61"/>
      <c r="Z393" s="61"/>
      <c r="AA393" s="61"/>
      <c r="AB393" s="230"/>
      <c r="AC393" s="230"/>
      <c r="AD393" s="62"/>
      <c r="AE393" s="62"/>
      <c r="AF393" s="301"/>
      <c r="AG393" s="165"/>
      <c r="AH393" s="274"/>
      <c r="AI393" s="226"/>
      <c r="AJ393" s="293" t="str">
        <f t="shared" si="92"/>
        <v/>
      </c>
      <c r="AK393" s="297" t="str">
        <f>IF(C393="","",IF(AND(フラグ管理用!B393=2,O393&gt;0),"error",IF(AND(フラグ管理用!B393=1,SUM(P393:R393)&gt;0),"error","")))</f>
        <v/>
      </c>
      <c r="AL393" s="289" t="str">
        <f t="shared" si="93"/>
        <v/>
      </c>
      <c r="AM393" s="235" t="str">
        <f t="shared" si="94"/>
        <v/>
      </c>
      <c r="AN393" s="211" t="str">
        <f>IF(C393="","",IF(フラグ管理用!AP393=1,"",IF(AND(フラグ管理用!C393=1,フラグ管理用!G393=1),"",IF(AND(フラグ管理用!C393=2,フラグ管理用!D393=1,フラグ管理用!G393=1),"",IF(AND(フラグ管理用!C393=2,フラグ管理用!D393=2),"","error")))))</f>
        <v/>
      </c>
      <c r="AO393" s="240" t="str">
        <f t="shared" si="95"/>
        <v/>
      </c>
      <c r="AP393" s="240" t="str">
        <f t="shared" si="96"/>
        <v/>
      </c>
      <c r="AQ393" s="240" t="str">
        <f>IF(C393="","",IF(AND(フラグ管理用!B393=1,フラグ管理用!I393&gt;0),"",IF(AND(フラグ管理用!B393=2,フラグ管理用!I393&gt;14),"","error")))</f>
        <v/>
      </c>
      <c r="AR393" s="240" t="str">
        <f>IF(C393="","",IF(PRODUCT(フラグ管理用!H393:J393)=0,"error",""))</f>
        <v/>
      </c>
      <c r="AS393" s="240" t="str">
        <f t="shared" si="97"/>
        <v/>
      </c>
      <c r="AT393" s="240" t="str">
        <f>IF(C393="","",IF(AND(フラグ管理用!G393=1,フラグ管理用!K393=1),"",IF(AND(フラグ管理用!G393=2,フラグ管理用!K393&gt;1),"","error")))</f>
        <v/>
      </c>
      <c r="AU393" s="240" t="str">
        <f>IF(C393="","",IF(AND(フラグ管理用!K393=10,ISBLANK(L393)=FALSE),"",IF(AND(フラグ管理用!K393&lt;10,ISBLANK(L393)=TRUE),"","error")))</f>
        <v/>
      </c>
      <c r="AV393" s="211" t="str">
        <f t="shared" si="98"/>
        <v/>
      </c>
      <c r="AW393" s="211" t="str">
        <f t="shared" si="99"/>
        <v/>
      </c>
      <c r="AX393" s="211" t="str">
        <f>IF(C393="","",IF(AND(フラグ管理用!D393=2,フラグ管理用!G393=1),IF(Q393&lt;&gt;0,"error",""),""))</f>
        <v/>
      </c>
      <c r="AY393" s="211" t="str">
        <f>IF(C393="","",IF(フラグ管理用!G393=2,IF(OR(O393&lt;&gt;0,P393&lt;&gt;0,R393&lt;&gt;0),"error",""),""))</f>
        <v/>
      </c>
      <c r="AZ393" s="211" t="str">
        <f t="shared" si="100"/>
        <v/>
      </c>
      <c r="BA393" s="211" t="str">
        <f t="shared" si="101"/>
        <v/>
      </c>
      <c r="BB393" s="211" t="str">
        <f t="shared" si="102"/>
        <v/>
      </c>
      <c r="BC393" s="211" t="str">
        <f>IF(C393="","",IF(フラグ管理用!Y393=2,IF(AND(フラグ管理用!C393=2,フラグ管理用!V393=1),"","error"),""))</f>
        <v/>
      </c>
      <c r="BD393" s="211" t="str">
        <f t="shared" si="103"/>
        <v/>
      </c>
      <c r="BE393" s="211" t="str">
        <f>IF(C393="","",IF(フラグ管理用!Z393=30,"error",IF(AND(フラグ管理用!AI393="事業始期_通常",フラグ管理用!Z393&lt;18),"error",IF(AND(フラグ管理用!AI393="事業始期_補助",フラグ管理用!Z393&lt;15),"error",""))))</f>
        <v/>
      </c>
      <c r="BF393" s="211" t="str">
        <f t="shared" si="104"/>
        <v/>
      </c>
      <c r="BG393" s="211" t="str">
        <f>IF(C393="","",IF(AND(フラグ管理用!AJ393="事業終期_通常",OR(フラグ管理用!AA393&lt;18,フラグ管理用!AA393&gt;29)),"error",IF(AND(フラグ管理用!AJ393="事業終期_R3基金・R4",フラグ管理用!AA393&lt;18),"error","")))</f>
        <v/>
      </c>
      <c r="BH393" s="211" t="str">
        <f>IF(C393="","",IF(VLOOKUP(Z393,―!$X$2:$Y$31,2,FALSE)&lt;=VLOOKUP(AA393,―!$X$2:$Y$31,2,FALSE),"","error"))</f>
        <v/>
      </c>
      <c r="BI393" s="211" t="str">
        <f t="shared" si="105"/>
        <v/>
      </c>
      <c r="BJ393" s="211" t="str">
        <f t="shared" si="108"/>
        <v/>
      </c>
      <c r="BK393" s="211" t="str">
        <f t="shared" si="106"/>
        <v/>
      </c>
      <c r="BL393" s="211" t="str">
        <f>IF(C393="","",IF(AND(フラグ管理用!AK393="予算区分_地単_通常",フラグ管理用!AF393&gt;4),"error",IF(AND(フラグ管理用!AK393="予算区分_地単_協力金等",フラグ管理用!AF393&gt;9),"error",IF(AND(フラグ管理用!AK393="予算区分_補助",フラグ管理用!AF393&lt;9),"error",""))))</f>
        <v/>
      </c>
      <c r="BM393" s="241" t="str">
        <f>フラグ管理用!AO393</f>
        <v/>
      </c>
    </row>
    <row r="394" spans="1:65" x14ac:dyDescent="0.15">
      <c r="A394" s="84">
        <v>373</v>
      </c>
      <c r="B394" s="285"/>
      <c r="C394" s="61"/>
      <c r="D394" s="61"/>
      <c r="E394" s="62"/>
      <c r="F394" s="146" t="str">
        <f>IF(C394="補",VLOOKUP(E394,'事業名一覧 '!$A$3:$C$55,3,FALSE),"")</f>
        <v/>
      </c>
      <c r="G394" s="63"/>
      <c r="H394" s="154"/>
      <c r="I394" s="63"/>
      <c r="J394" s="63"/>
      <c r="K394" s="63"/>
      <c r="L394" s="62"/>
      <c r="M394" s="99" t="str">
        <f t="shared" si="91"/>
        <v/>
      </c>
      <c r="N394" s="99" t="str">
        <f t="shared" si="107"/>
        <v/>
      </c>
      <c r="O394" s="65"/>
      <c r="P394" s="65"/>
      <c r="Q394" s="65"/>
      <c r="R394" s="65"/>
      <c r="S394" s="65"/>
      <c r="T394" s="65"/>
      <c r="U394" s="62"/>
      <c r="V394" s="63"/>
      <c r="W394" s="63"/>
      <c r="X394" s="63"/>
      <c r="Y394" s="61"/>
      <c r="Z394" s="61"/>
      <c r="AA394" s="61"/>
      <c r="AB394" s="230"/>
      <c r="AC394" s="230"/>
      <c r="AD394" s="62"/>
      <c r="AE394" s="62"/>
      <c r="AF394" s="301"/>
      <c r="AG394" s="165"/>
      <c r="AH394" s="274"/>
      <c r="AI394" s="226"/>
      <c r="AJ394" s="293" t="str">
        <f t="shared" si="92"/>
        <v/>
      </c>
      <c r="AK394" s="297" t="str">
        <f>IF(C394="","",IF(AND(フラグ管理用!B394=2,O394&gt;0),"error",IF(AND(フラグ管理用!B394=1,SUM(P394:R394)&gt;0),"error","")))</f>
        <v/>
      </c>
      <c r="AL394" s="289" t="str">
        <f t="shared" si="93"/>
        <v/>
      </c>
      <c r="AM394" s="235" t="str">
        <f t="shared" si="94"/>
        <v/>
      </c>
      <c r="AN394" s="211" t="str">
        <f>IF(C394="","",IF(フラグ管理用!AP394=1,"",IF(AND(フラグ管理用!C394=1,フラグ管理用!G394=1),"",IF(AND(フラグ管理用!C394=2,フラグ管理用!D394=1,フラグ管理用!G394=1),"",IF(AND(フラグ管理用!C394=2,フラグ管理用!D394=2),"","error")))))</f>
        <v/>
      </c>
      <c r="AO394" s="240" t="str">
        <f t="shared" si="95"/>
        <v/>
      </c>
      <c r="AP394" s="240" t="str">
        <f t="shared" si="96"/>
        <v/>
      </c>
      <c r="AQ394" s="240" t="str">
        <f>IF(C394="","",IF(AND(フラグ管理用!B394=1,フラグ管理用!I394&gt;0),"",IF(AND(フラグ管理用!B394=2,フラグ管理用!I394&gt;14),"","error")))</f>
        <v/>
      </c>
      <c r="AR394" s="240" t="str">
        <f>IF(C394="","",IF(PRODUCT(フラグ管理用!H394:J394)=0,"error",""))</f>
        <v/>
      </c>
      <c r="AS394" s="240" t="str">
        <f t="shared" si="97"/>
        <v/>
      </c>
      <c r="AT394" s="240" t="str">
        <f>IF(C394="","",IF(AND(フラグ管理用!G394=1,フラグ管理用!K394=1),"",IF(AND(フラグ管理用!G394=2,フラグ管理用!K394&gt;1),"","error")))</f>
        <v/>
      </c>
      <c r="AU394" s="240" t="str">
        <f>IF(C394="","",IF(AND(フラグ管理用!K394=10,ISBLANK(L394)=FALSE),"",IF(AND(フラグ管理用!K394&lt;10,ISBLANK(L394)=TRUE),"","error")))</f>
        <v/>
      </c>
      <c r="AV394" s="211" t="str">
        <f t="shared" si="98"/>
        <v/>
      </c>
      <c r="AW394" s="211" t="str">
        <f t="shared" si="99"/>
        <v/>
      </c>
      <c r="AX394" s="211" t="str">
        <f>IF(C394="","",IF(AND(フラグ管理用!D394=2,フラグ管理用!G394=1),IF(Q394&lt;&gt;0,"error",""),""))</f>
        <v/>
      </c>
      <c r="AY394" s="211" t="str">
        <f>IF(C394="","",IF(フラグ管理用!G394=2,IF(OR(O394&lt;&gt;0,P394&lt;&gt;0,R394&lt;&gt;0),"error",""),""))</f>
        <v/>
      </c>
      <c r="AZ394" s="211" t="str">
        <f t="shared" si="100"/>
        <v/>
      </c>
      <c r="BA394" s="211" t="str">
        <f t="shared" si="101"/>
        <v/>
      </c>
      <c r="BB394" s="211" t="str">
        <f t="shared" si="102"/>
        <v/>
      </c>
      <c r="BC394" s="211" t="str">
        <f>IF(C394="","",IF(フラグ管理用!Y394=2,IF(AND(フラグ管理用!C394=2,フラグ管理用!V394=1),"","error"),""))</f>
        <v/>
      </c>
      <c r="BD394" s="211" t="str">
        <f t="shared" si="103"/>
        <v/>
      </c>
      <c r="BE394" s="211" t="str">
        <f>IF(C394="","",IF(フラグ管理用!Z394=30,"error",IF(AND(フラグ管理用!AI394="事業始期_通常",フラグ管理用!Z394&lt;18),"error",IF(AND(フラグ管理用!AI394="事業始期_補助",フラグ管理用!Z394&lt;15),"error",""))))</f>
        <v/>
      </c>
      <c r="BF394" s="211" t="str">
        <f t="shared" si="104"/>
        <v/>
      </c>
      <c r="BG394" s="211" t="str">
        <f>IF(C394="","",IF(AND(フラグ管理用!AJ394="事業終期_通常",OR(フラグ管理用!AA394&lt;18,フラグ管理用!AA394&gt;29)),"error",IF(AND(フラグ管理用!AJ394="事業終期_R3基金・R4",フラグ管理用!AA394&lt;18),"error","")))</f>
        <v/>
      </c>
      <c r="BH394" s="211" t="str">
        <f>IF(C394="","",IF(VLOOKUP(Z394,―!$X$2:$Y$31,2,FALSE)&lt;=VLOOKUP(AA394,―!$X$2:$Y$31,2,FALSE),"","error"))</f>
        <v/>
      </c>
      <c r="BI394" s="211" t="str">
        <f t="shared" si="105"/>
        <v/>
      </c>
      <c r="BJ394" s="211" t="str">
        <f t="shared" si="108"/>
        <v/>
      </c>
      <c r="BK394" s="211" t="str">
        <f t="shared" si="106"/>
        <v/>
      </c>
      <c r="BL394" s="211" t="str">
        <f>IF(C394="","",IF(AND(フラグ管理用!AK394="予算区分_地単_通常",フラグ管理用!AF394&gt;4),"error",IF(AND(フラグ管理用!AK394="予算区分_地単_協力金等",フラグ管理用!AF394&gt;9),"error",IF(AND(フラグ管理用!AK394="予算区分_補助",フラグ管理用!AF394&lt;9),"error",""))))</f>
        <v/>
      </c>
      <c r="BM394" s="241" t="str">
        <f>フラグ管理用!AO394</f>
        <v/>
      </c>
    </row>
    <row r="395" spans="1:65" x14ac:dyDescent="0.15">
      <c r="A395" s="84">
        <v>374</v>
      </c>
      <c r="B395" s="285"/>
      <c r="C395" s="61"/>
      <c r="D395" s="61"/>
      <c r="E395" s="62"/>
      <c r="F395" s="146" t="str">
        <f>IF(C395="補",VLOOKUP(E395,'事業名一覧 '!$A$3:$C$55,3,FALSE),"")</f>
        <v/>
      </c>
      <c r="G395" s="63"/>
      <c r="H395" s="154"/>
      <c r="I395" s="63"/>
      <c r="J395" s="63"/>
      <c r="K395" s="63"/>
      <c r="L395" s="62"/>
      <c r="M395" s="99" t="str">
        <f t="shared" si="91"/>
        <v/>
      </c>
      <c r="N395" s="99" t="str">
        <f t="shared" si="107"/>
        <v/>
      </c>
      <c r="O395" s="65"/>
      <c r="P395" s="65"/>
      <c r="Q395" s="65"/>
      <c r="R395" s="65"/>
      <c r="S395" s="65"/>
      <c r="T395" s="65"/>
      <c r="U395" s="62"/>
      <c r="V395" s="63"/>
      <c r="W395" s="63"/>
      <c r="X395" s="63"/>
      <c r="Y395" s="61"/>
      <c r="Z395" s="61"/>
      <c r="AA395" s="61"/>
      <c r="AB395" s="230"/>
      <c r="AC395" s="230"/>
      <c r="AD395" s="62"/>
      <c r="AE395" s="62"/>
      <c r="AF395" s="301"/>
      <c r="AG395" s="165"/>
      <c r="AH395" s="274"/>
      <c r="AI395" s="226"/>
      <c r="AJ395" s="293" t="str">
        <f t="shared" si="92"/>
        <v/>
      </c>
      <c r="AK395" s="297" t="str">
        <f>IF(C395="","",IF(AND(フラグ管理用!B395=2,O395&gt;0),"error",IF(AND(フラグ管理用!B395=1,SUM(P395:R395)&gt;0),"error","")))</f>
        <v/>
      </c>
      <c r="AL395" s="289" t="str">
        <f t="shared" si="93"/>
        <v/>
      </c>
      <c r="AM395" s="235" t="str">
        <f t="shared" si="94"/>
        <v/>
      </c>
      <c r="AN395" s="211" t="str">
        <f>IF(C395="","",IF(フラグ管理用!AP395=1,"",IF(AND(フラグ管理用!C395=1,フラグ管理用!G395=1),"",IF(AND(フラグ管理用!C395=2,フラグ管理用!D395=1,フラグ管理用!G395=1),"",IF(AND(フラグ管理用!C395=2,フラグ管理用!D395=2),"","error")))))</f>
        <v/>
      </c>
      <c r="AO395" s="240" t="str">
        <f t="shared" si="95"/>
        <v/>
      </c>
      <c r="AP395" s="240" t="str">
        <f t="shared" si="96"/>
        <v/>
      </c>
      <c r="AQ395" s="240" t="str">
        <f>IF(C395="","",IF(AND(フラグ管理用!B395=1,フラグ管理用!I395&gt;0),"",IF(AND(フラグ管理用!B395=2,フラグ管理用!I395&gt;14),"","error")))</f>
        <v/>
      </c>
      <c r="AR395" s="240" t="str">
        <f>IF(C395="","",IF(PRODUCT(フラグ管理用!H395:J395)=0,"error",""))</f>
        <v/>
      </c>
      <c r="AS395" s="240" t="str">
        <f t="shared" si="97"/>
        <v/>
      </c>
      <c r="AT395" s="240" t="str">
        <f>IF(C395="","",IF(AND(フラグ管理用!G395=1,フラグ管理用!K395=1),"",IF(AND(フラグ管理用!G395=2,フラグ管理用!K395&gt;1),"","error")))</f>
        <v/>
      </c>
      <c r="AU395" s="240" t="str">
        <f>IF(C395="","",IF(AND(フラグ管理用!K395=10,ISBLANK(L395)=FALSE),"",IF(AND(フラグ管理用!K395&lt;10,ISBLANK(L395)=TRUE),"","error")))</f>
        <v/>
      </c>
      <c r="AV395" s="211" t="str">
        <f t="shared" si="98"/>
        <v/>
      </c>
      <c r="AW395" s="211" t="str">
        <f t="shared" si="99"/>
        <v/>
      </c>
      <c r="AX395" s="211" t="str">
        <f>IF(C395="","",IF(AND(フラグ管理用!D395=2,フラグ管理用!G395=1),IF(Q395&lt;&gt;0,"error",""),""))</f>
        <v/>
      </c>
      <c r="AY395" s="211" t="str">
        <f>IF(C395="","",IF(フラグ管理用!G395=2,IF(OR(O395&lt;&gt;0,P395&lt;&gt;0,R395&lt;&gt;0),"error",""),""))</f>
        <v/>
      </c>
      <c r="AZ395" s="211" t="str">
        <f t="shared" si="100"/>
        <v/>
      </c>
      <c r="BA395" s="211" t="str">
        <f t="shared" si="101"/>
        <v/>
      </c>
      <c r="BB395" s="211" t="str">
        <f t="shared" si="102"/>
        <v/>
      </c>
      <c r="BC395" s="211" t="str">
        <f>IF(C395="","",IF(フラグ管理用!Y395=2,IF(AND(フラグ管理用!C395=2,フラグ管理用!V395=1),"","error"),""))</f>
        <v/>
      </c>
      <c r="BD395" s="211" t="str">
        <f t="shared" si="103"/>
        <v/>
      </c>
      <c r="BE395" s="211" t="str">
        <f>IF(C395="","",IF(フラグ管理用!Z395=30,"error",IF(AND(フラグ管理用!AI395="事業始期_通常",フラグ管理用!Z395&lt;18),"error",IF(AND(フラグ管理用!AI395="事業始期_補助",フラグ管理用!Z395&lt;15),"error",""))))</f>
        <v/>
      </c>
      <c r="BF395" s="211" t="str">
        <f t="shared" si="104"/>
        <v/>
      </c>
      <c r="BG395" s="211" t="str">
        <f>IF(C395="","",IF(AND(フラグ管理用!AJ395="事業終期_通常",OR(フラグ管理用!AA395&lt;18,フラグ管理用!AA395&gt;29)),"error",IF(AND(フラグ管理用!AJ395="事業終期_R3基金・R4",フラグ管理用!AA395&lt;18),"error","")))</f>
        <v/>
      </c>
      <c r="BH395" s="211" t="str">
        <f>IF(C395="","",IF(VLOOKUP(Z395,―!$X$2:$Y$31,2,FALSE)&lt;=VLOOKUP(AA395,―!$X$2:$Y$31,2,FALSE),"","error"))</f>
        <v/>
      </c>
      <c r="BI395" s="211" t="str">
        <f t="shared" si="105"/>
        <v/>
      </c>
      <c r="BJ395" s="211" t="str">
        <f t="shared" si="108"/>
        <v/>
      </c>
      <c r="BK395" s="211" t="str">
        <f t="shared" si="106"/>
        <v/>
      </c>
      <c r="BL395" s="211" t="str">
        <f>IF(C395="","",IF(AND(フラグ管理用!AK395="予算区分_地単_通常",フラグ管理用!AF395&gt;4),"error",IF(AND(フラグ管理用!AK395="予算区分_地単_協力金等",フラグ管理用!AF395&gt;9),"error",IF(AND(フラグ管理用!AK395="予算区分_補助",フラグ管理用!AF395&lt;9),"error",""))))</f>
        <v/>
      </c>
      <c r="BM395" s="241" t="str">
        <f>フラグ管理用!AO395</f>
        <v/>
      </c>
    </row>
    <row r="396" spans="1:65" x14ac:dyDescent="0.15">
      <c r="A396" s="84">
        <v>375</v>
      </c>
      <c r="B396" s="285"/>
      <c r="C396" s="61"/>
      <c r="D396" s="61"/>
      <c r="E396" s="62"/>
      <c r="F396" s="146" t="str">
        <f>IF(C396="補",VLOOKUP(E396,'事業名一覧 '!$A$3:$C$55,3,FALSE),"")</f>
        <v/>
      </c>
      <c r="G396" s="63"/>
      <c r="H396" s="154"/>
      <c r="I396" s="63"/>
      <c r="J396" s="63"/>
      <c r="K396" s="63"/>
      <c r="L396" s="62"/>
      <c r="M396" s="99" t="str">
        <f t="shared" si="91"/>
        <v/>
      </c>
      <c r="N396" s="99" t="str">
        <f t="shared" si="107"/>
        <v/>
      </c>
      <c r="O396" s="65"/>
      <c r="P396" s="65"/>
      <c r="Q396" s="65"/>
      <c r="R396" s="65"/>
      <c r="S396" s="65"/>
      <c r="T396" s="65"/>
      <c r="U396" s="62"/>
      <c r="V396" s="63"/>
      <c r="W396" s="63"/>
      <c r="X396" s="63"/>
      <c r="Y396" s="61"/>
      <c r="Z396" s="61"/>
      <c r="AA396" s="61"/>
      <c r="AB396" s="230"/>
      <c r="AC396" s="230"/>
      <c r="AD396" s="62"/>
      <c r="AE396" s="62"/>
      <c r="AF396" s="301"/>
      <c r="AG396" s="165"/>
      <c r="AH396" s="274"/>
      <c r="AI396" s="226"/>
      <c r="AJ396" s="293" t="str">
        <f t="shared" si="92"/>
        <v/>
      </c>
      <c r="AK396" s="297" t="str">
        <f>IF(C396="","",IF(AND(フラグ管理用!B396=2,O396&gt;0),"error",IF(AND(フラグ管理用!B396=1,SUM(P396:R396)&gt;0),"error","")))</f>
        <v/>
      </c>
      <c r="AL396" s="289" t="str">
        <f t="shared" si="93"/>
        <v/>
      </c>
      <c r="AM396" s="235" t="str">
        <f t="shared" si="94"/>
        <v/>
      </c>
      <c r="AN396" s="211" t="str">
        <f>IF(C396="","",IF(フラグ管理用!AP396=1,"",IF(AND(フラグ管理用!C396=1,フラグ管理用!G396=1),"",IF(AND(フラグ管理用!C396=2,フラグ管理用!D396=1,フラグ管理用!G396=1),"",IF(AND(フラグ管理用!C396=2,フラグ管理用!D396=2),"","error")))))</f>
        <v/>
      </c>
      <c r="AO396" s="240" t="str">
        <f t="shared" si="95"/>
        <v/>
      </c>
      <c r="AP396" s="240" t="str">
        <f t="shared" si="96"/>
        <v/>
      </c>
      <c r="AQ396" s="240" t="str">
        <f>IF(C396="","",IF(AND(フラグ管理用!B396=1,フラグ管理用!I396&gt;0),"",IF(AND(フラグ管理用!B396=2,フラグ管理用!I396&gt;14),"","error")))</f>
        <v/>
      </c>
      <c r="AR396" s="240" t="str">
        <f>IF(C396="","",IF(PRODUCT(フラグ管理用!H396:J396)=0,"error",""))</f>
        <v/>
      </c>
      <c r="AS396" s="240" t="str">
        <f t="shared" si="97"/>
        <v/>
      </c>
      <c r="AT396" s="240" t="str">
        <f>IF(C396="","",IF(AND(フラグ管理用!G396=1,フラグ管理用!K396=1),"",IF(AND(フラグ管理用!G396=2,フラグ管理用!K396&gt;1),"","error")))</f>
        <v/>
      </c>
      <c r="AU396" s="240" t="str">
        <f>IF(C396="","",IF(AND(フラグ管理用!K396=10,ISBLANK(L396)=FALSE),"",IF(AND(フラグ管理用!K396&lt;10,ISBLANK(L396)=TRUE),"","error")))</f>
        <v/>
      </c>
      <c r="AV396" s="211" t="str">
        <f t="shared" si="98"/>
        <v/>
      </c>
      <c r="AW396" s="211" t="str">
        <f t="shared" si="99"/>
        <v/>
      </c>
      <c r="AX396" s="211" t="str">
        <f>IF(C396="","",IF(AND(フラグ管理用!D396=2,フラグ管理用!G396=1),IF(Q396&lt;&gt;0,"error",""),""))</f>
        <v/>
      </c>
      <c r="AY396" s="211" t="str">
        <f>IF(C396="","",IF(フラグ管理用!G396=2,IF(OR(O396&lt;&gt;0,P396&lt;&gt;0,R396&lt;&gt;0),"error",""),""))</f>
        <v/>
      </c>
      <c r="AZ396" s="211" t="str">
        <f t="shared" si="100"/>
        <v/>
      </c>
      <c r="BA396" s="211" t="str">
        <f t="shared" si="101"/>
        <v/>
      </c>
      <c r="BB396" s="211" t="str">
        <f t="shared" si="102"/>
        <v/>
      </c>
      <c r="BC396" s="211" t="str">
        <f>IF(C396="","",IF(フラグ管理用!Y396=2,IF(AND(フラグ管理用!C396=2,フラグ管理用!V396=1),"","error"),""))</f>
        <v/>
      </c>
      <c r="BD396" s="211" t="str">
        <f t="shared" si="103"/>
        <v/>
      </c>
      <c r="BE396" s="211" t="str">
        <f>IF(C396="","",IF(フラグ管理用!Z396=30,"error",IF(AND(フラグ管理用!AI396="事業始期_通常",フラグ管理用!Z396&lt;18),"error",IF(AND(フラグ管理用!AI396="事業始期_補助",フラグ管理用!Z396&lt;15),"error",""))))</f>
        <v/>
      </c>
      <c r="BF396" s="211" t="str">
        <f t="shared" si="104"/>
        <v/>
      </c>
      <c r="BG396" s="211" t="str">
        <f>IF(C396="","",IF(AND(フラグ管理用!AJ396="事業終期_通常",OR(フラグ管理用!AA396&lt;18,フラグ管理用!AA396&gt;29)),"error",IF(AND(フラグ管理用!AJ396="事業終期_R3基金・R4",フラグ管理用!AA396&lt;18),"error","")))</f>
        <v/>
      </c>
      <c r="BH396" s="211" t="str">
        <f>IF(C396="","",IF(VLOOKUP(Z396,―!$X$2:$Y$31,2,FALSE)&lt;=VLOOKUP(AA396,―!$X$2:$Y$31,2,FALSE),"","error"))</f>
        <v/>
      </c>
      <c r="BI396" s="211" t="str">
        <f t="shared" si="105"/>
        <v/>
      </c>
      <c r="BJ396" s="211" t="str">
        <f t="shared" si="108"/>
        <v/>
      </c>
      <c r="BK396" s="211" t="str">
        <f t="shared" si="106"/>
        <v/>
      </c>
      <c r="BL396" s="211" t="str">
        <f>IF(C396="","",IF(AND(フラグ管理用!AK396="予算区分_地単_通常",フラグ管理用!AF396&gt;4),"error",IF(AND(フラグ管理用!AK396="予算区分_地単_協力金等",フラグ管理用!AF396&gt;9),"error",IF(AND(フラグ管理用!AK396="予算区分_補助",フラグ管理用!AF396&lt;9),"error",""))))</f>
        <v/>
      </c>
      <c r="BM396" s="241" t="str">
        <f>フラグ管理用!AO396</f>
        <v/>
      </c>
    </row>
    <row r="397" spans="1:65" x14ac:dyDescent="0.15">
      <c r="A397" s="84">
        <v>376</v>
      </c>
      <c r="B397" s="285"/>
      <c r="C397" s="61"/>
      <c r="D397" s="61"/>
      <c r="E397" s="62"/>
      <c r="F397" s="146" t="str">
        <f>IF(C397="補",VLOOKUP(E397,'事業名一覧 '!$A$3:$C$55,3,FALSE),"")</f>
        <v/>
      </c>
      <c r="G397" s="63"/>
      <c r="H397" s="154"/>
      <c r="I397" s="63"/>
      <c r="J397" s="63"/>
      <c r="K397" s="63"/>
      <c r="L397" s="62"/>
      <c r="M397" s="99" t="str">
        <f t="shared" si="91"/>
        <v/>
      </c>
      <c r="N397" s="99" t="str">
        <f t="shared" si="107"/>
        <v/>
      </c>
      <c r="O397" s="65"/>
      <c r="P397" s="65"/>
      <c r="Q397" s="65"/>
      <c r="R397" s="65"/>
      <c r="S397" s="65"/>
      <c r="T397" s="65"/>
      <c r="U397" s="62"/>
      <c r="V397" s="63"/>
      <c r="W397" s="63"/>
      <c r="X397" s="63"/>
      <c r="Y397" s="61"/>
      <c r="Z397" s="61"/>
      <c r="AA397" s="61"/>
      <c r="AB397" s="230"/>
      <c r="AC397" s="230"/>
      <c r="AD397" s="62"/>
      <c r="AE397" s="62"/>
      <c r="AF397" s="301"/>
      <c r="AG397" s="165"/>
      <c r="AH397" s="274"/>
      <c r="AI397" s="226"/>
      <c r="AJ397" s="293" t="str">
        <f t="shared" si="92"/>
        <v/>
      </c>
      <c r="AK397" s="297" t="str">
        <f>IF(C397="","",IF(AND(フラグ管理用!B397=2,O397&gt;0),"error",IF(AND(フラグ管理用!B397=1,SUM(P397:R397)&gt;0),"error","")))</f>
        <v/>
      </c>
      <c r="AL397" s="289" t="str">
        <f t="shared" si="93"/>
        <v/>
      </c>
      <c r="AM397" s="235" t="str">
        <f t="shared" si="94"/>
        <v/>
      </c>
      <c r="AN397" s="211" t="str">
        <f>IF(C397="","",IF(フラグ管理用!AP397=1,"",IF(AND(フラグ管理用!C397=1,フラグ管理用!G397=1),"",IF(AND(フラグ管理用!C397=2,フラグ管理用!D397=1,フラグ管理用!G397=1),"",IF(AND(フラグ管理用!C397=2,フラグ管理用!D397=2),"","error")))))</f>
        <v/>
      </c>
      <c r="AO397" s="240" t="str">
        <f t="shared" si="95"/>
        <v/>
      </c>
      <c r="AP397" s="240" t="str">
        <f t="shared" si="96"/>
        <v/>
      </c>
      <c r="AQ397" s="240" t="str">
        <f>IF(C397="","",IF(AND(フラグ管理用!B397=1,フラグ管理用!I397&gt;0),"",IF(AND(フラグ管理用!B397=2,フラグ管理用!I397&gt;14),"","error")))</f>
        <v/>
      </c>
      <c r="AR397" s="240" t="str">
        <f>IF(C397="","",IF(PRODUCT(フラグ管理用!H397:J397)=0,"error",""))</f>
        <v/>
      </c>
      <c r="AS397" s="240" t="str">
        <f t="shared" si="97"/>
        <v/>
      </c>
      <c r="AT397" s="240" t="str">
        <f>IF(C397="","",IF(AND(フラグ管理用!G397=1,フラグ管理用!K397=1),"",IF(AND(フラグ管理用!G397=2,フラグ管理用!K397&gt;1),"","error")))</f>
        <v/>
      </c>
      <c r="AU397" s="240" t="str">
        <f>IF(C397="","",IF(AND(フラグ管理用!K397=10,ISBLANK(L397)=FALSE),"",IF(AND(フラグ管理用!K397&lt;10,ISBLANK(L397)=TRUE),"","error")))</f>
        <v/>
      </c>
      <c r="AV397" s="211" t="str">
        <f t="shared" si="98"/>
        <v/>
      </c>
      <c r="AW397" s="211" t="str">
        <f t="shared" si="99"/>
        <v/>
      </c>
      <c r="AX397" s="211" t="str">
        <f>IF(C397="","",IF(AND(フラグ管理用!D397=2,フラグ管理用!G397=1),IF(Q397&lt;&gt;0,"error",""),""))</f>
        <v/>
      </c>
      <c r="AY397" s="211" t="str">
        <f>IF(C397="","",IF(フラグ管理用!G397=2,IF(OR(O397&lt;&gt;0,P397&lt;&gt;0,R397&lt;&gt;0),"error",""),""))</f>
        <v/>
      </c>
      <c r="AZ397" s="211" t="str">
        <f t="shared" si="100"/>
        <v/>
      </c>
      <c r="BA397" s="211" t="str">
        <f t="shared" si="101"/>
        <v/>
      </c>
      <c r="BB397" s="211" t="str">
        <f t="shared" si="102"/>
        <v/>
      </c>
      <c r="BC397" s="211" t="str">
        <f>IF(C397="","",IF(フラグ管理用!Y397=2,IF(AND(フラグ管理用!C397=2,フラグ管理用!V397=1),"","error"),""))</f>
        <v/>
      </c>
      <c r="BD397" s="211" t="str">
        <f t="shared" si="103"/>
        <v/>
      </c>
      <c r="BE397" s="211" t="str">
        <f>IF(C397="","",IF(フラグ管理用!Z397=30,"error",IF(AND(フラグ管理用!AI397="事業始期_通常",フラグ管理用!Z397&lt;18),"error",IF(AND(フラグ管理用!AI397="事業始期_補助",フラグ管理用!Z397&lt;15),"error",""))))</f>
        <v/>
      </c>
      <c r="BF397" s="211" t="str">
        <f t="shared" si="104"/>
        <v/>
      </c>
      <c r="BG397" s="211" t="str">
        <f>IF(C397="","",IF(AND(フラグ管理用!AJ397="事業終期_通常",OR(フラグ管理用!AA397&lt;18,フラグ管理用!AA397&gt;29)),"error",IF(AND(フラグ管理用!AJ397="事業終期_R3基金・R4",フラグ管理用!AA397&lt;18),"error","")))</f>
        <v/>
      </c>
      <c r="BH397" s="211" t="str">
        <f>IF(C397="","",IF(VLOOKUP(Z397,―!$X$2:$Y$31,2,FALSE)&lt;=VLOOKUP(AA397,―!$X$2:$Y$31,2,FALSE),"","error"))</f>
        <v/>
      </c>
      <c r="BI397" s="211" t="str">
        <f t="shared" si="105"/>
        <v/>
      </c>
      <c r="BJ397" s="211" t="str">
        <f t="shared" si="108"/>
        <v/>
      </c>
      <c r="BK397" s="211" t="str">
        <f t="shared" si="106"/>
        <v/>
      </c>
      <c r="BL397" s="211" t="str">
        <f>IF(C397="","",IF(AND(フラグ管理用!AK397="予算区分_地単_通常",フラグ管理用!AF397&gt;4),"error",IF(AND(フラグ管理用!AK397="予算区分_地単_協力金等",フラグ管理用!AF397&gt;9),"error",IF(AND(フラグ管理用!AK397="予算区分_補助",フラグ管理用!AF397&lt;9),"error",""))))</f>
        <v/>
      </c>
      <c r="BM397" s="241" t="str">
        <f>フラグ管理用!AO397</f>
        <v/>
      </c>
    </row>
    <row r="398" spans="1:65" x14ac:dyDescent="0.15">
      <c r="A398" s="84">
        <v>377</v>
      </c>
      <c r="B398" s="285"/>
      <c r="C398" s="61"/>
      <c r="D398" s="61"/>
      <c r="E398" s="62"/>
      <c r="F398" s="146" t="str">
        <f>IF(C398="補",VLOOKUP(E398,'事業名一覧 '!$A$3:$C$55,3,FALSE),"")</f>
        <v/>
      </c>
      <c r="G398" s="63"/>
      <c r="H398" s="154"/>
      <c r="I398" s="63"/>
      <c r="J398" s="63"/>
      <c r="K398" s="63"/>
      <c r="L398" s="62"/>
      <c r="M398" s="99" t="str">
        <f t="shared" si="91"/>
        <v/>
      </c>
      <c r="N398" s="99" t="str">
        <f t="shared" si="107"/>
        <v/>
      </c>
      <c r="O398" s="65"/>
      <c r="P398" s="65"/>
      <c r="Q398" s="65"/>
      <c r="R398" s="65"/>
      <c r="S398" s="65"/>
      <c r="T398" s="65"/>
      <c r="U398" s="62"/>
      <c r="V398" s="63"/>
      <c r="W398" s="63"/>
      <c r="X398" s="63"/>
      <c r="Y398" s="61"/>
      <c r="Z398" s="61"/>
      <c r="AA398" s="61"/>
      <c r="AB398" s="230"/>
      <c r="AC398" s="230"/>
      <c r="AD398" s="62"/>
      <c r="AE398" s="62"/>
      <c r="AF398" s="301"/>
      <c r="AG398" s="165"/>
      <c r="AH398" s="274"/>
      <c r="AI398" s="226"/>
      <c r="AJ398" s="293" t="str">
        <f t="shared" si="92"/>
        <v/>
      </c>
      <c r="AK398" s="297" t="str">
        <f>IF(C398="","",IF(AND(フラグ管理用!B398=2,O398&gt;0),"error",IF(AND(フラグ管理用!B398=1,SUM(P398:R398)&gt;0),"error","")))</f>
        <v/>
      </c>
      <c r="AL398" s="289" t="str">
        <f t="shared" si="93"/>
        <v/>
      </c>
      <c r="AM398" s="235" t="str">
        <f t="shared" si="94"/>
        <v/>
      </c>
      <c r="AN398" s="211" t="str">
        <f>IF(C398="","",IF(フラグ管理用!AP398=1,"",IF(AND(フラグ管理用!C398=1,フラグ管理用!G398=1),"",IF(AND(フラグ管理用!C398=2,フラグ管理用!D398=1,フラグ管理用!G398=1),"",IF(AND(フラグ管理用!C398=2,フラグ管理用!D398=2),"","error")))))</f>
        <v/>
      </c>
      <c r="AO398" s="240" t="str">
        <f t="shared" si="95"/>
        <v/>
      </c>
      <c r="AP398" s="240" t="str">
        <f t="shared" si="96"/>
        <v/>
      </c>
      <c r="AQ398" s="240" t="str">
        <f>IF(C398="","",IF(AND(フラグ管理用!B398=1,フラグ管理用!I398&gt;0),"",IF(AND(フラグ管理用!B398=2,フラグ管理用!I398&gt;14),"","error")))</f>
        <v/>
      </c>
      <c r="AR398" s="240" t="str">
        <f>IF(C398="","",IF(PRODUCT(フラグ管理用!H398:J398)=0,"error",""))</f>
        <v/>
      </c>
      <c r="AS398" s="240" t="str">
        <f t="shared" si="97"/>
        <v/>
      </c>
      <c r="AT398" s="240" t="str">
        <f>IF(C398="","",IF(AND(フラグ管理用!G398=1,フラグ管理用!K398=1),"",IF(AND(フラグ管理用!G398=2,フラグ管理用!K398&gt;1),"","error")))</f>
        <v/>
      </c>
      <c r="AU398" s="240" t="str">
        <f>IF(C398="","",IF(AND(フラグ管理用!K398=10,ISBLANK(L398)=FALSE),"",IF(AND(フラグ管理用!K398&lt;10,ISBLANK(L398)=TRUE),"","error")))</f>
        <v/>
      </c>
      <c r="AV398" s="211" t="str">
        <f t="shared" si="98"/>
        <v/>
      </c>
      <c r="AW398" s="211" t="str">
        <f t="shared" si="99"/>
        <v/>
      </c>
      <c r="AX398" s="211" t="str">
        <f>IF(C398="","",IF(AND(フラグ管理用!D398=2,フラグ管理用!G398=1),IF(Q398&lt;&gt;0,"error",""),""))</f>
        <v/>
      </c>
      <c r="AY398" s="211" t="str">
        <f>IF(C398="","",IF(フラグ管理用!G398=2,IF(OR(O398&lt;&gt;0,P398&lt;&gt;0,R398&lt;&gt;0),"error",""),""))</f>
        <v/>
      </c>
      <c r="AZ398" s="211" t="str">
        <f t="shared" si="100"/>
        <v/>
      </c>
      <c r="BA398" s="211" t="str">
        <f t="shared" si="101"/>
        <v/>
      </c>
      <c r="BB398" s="211" t="str">
        <f t="shared" si="102"/>
        <v/>
      </c>
      <c r="BC398" s="211" t="str">
        <f>IF(C398="","",IF(フラグ管理用!Y398=2,IF(AND(フラグ管理用!C398=2,フラグ管理用!V398=1),"","error"),""))</f>
        <v/>
      </c>
      <c r="BD398" s="211" t="str">
        <f t="shared" si="103"/>
        <v/>
      </c>
      <c r="BE398" s="211" t="str">
        <f>IF(C398="","",IF(フラグ管理用!Z398=30,"error",IF(AND(フラグ管理用!AI398="事業始期_通常",フラグ管理用!Z398&lt;18),"error",IF(AND(フラグ管理用!AI398="事業始期_補助",フラグ管理用!Z398&lt;15),"error",""))))</f>
        <v/>
      </c>
      <c r="BF398" s="211" t="str">
        <f t="shared" si="104"/>
        <v/>
      </c>
      <c r="BG398" s="211" t="str">
        <f>IF(C398="","",IF(AND(フラグ管理用!AJ398="事業終期_通常",OR(フラグ管理用!AA398&lt;18,フラグ管理用!AA398&gt;29)),"error",IF(AND(フラグ管理用!AJ398="事業終期_R3基金・R4",フラグ管理用!AA398&lt;18),"error","")))</f>
        <v/>
      </c>
      <c r="BH398" s="211" t="str">
        <f>IF(C398="","",IF(VLOOKUP(Z398,―!$X$2:$Y$31,2,FALSE)&lt;=VLOOKUP(AA398,―!$X$2:$Y$31,2,FALSE),"","error"))</f>
        <v/>
      </c>
      <c r="BI398" s="211" t="str">
        <f t="shared" si="105"/>
        <v/>
      </c>
      <c r="BJ398" s="211" t="str">
        <f t="shared" si="108"/>
        <v/>
      </c>
      <c r="BK398" s="211" t="str">
        <f t="shared" si="106"/>
        <v/>
      </c>
      <c r="BL398" s="211" t="str">
        <f>IF(C398="","",IF(AND(フラグ管理用!AK398="予算区分_地単_通常",フラグ管理用!AF398&gt;4),"error",IF(AND(フラグ管理用!AK398="予算区分_地単_協力金等",フラグ管理用!AF398&gt;9),"error",IF(AND(フラグ管理用!AK398="予算区分_補助",フラグ管理用!AF398&lt;9),"error",""))))</f>
        <v/>
      </c>
      <c r="BM398" s="241" t="str">
        <f>フラグ管理用!AO398</f>
        <v/>
      </c>
    </row>
    <row r="399" spans="1:65" x14ac:dyDescent="0.15">
      <c r="A399" s="84">
        <v>378</v>
      </c>
      <c r="B399" s="285"/>
      <c r="C399" s="61"/>
      <c r="D399" s="61"/>
      <c r="E399" s="62"/>
      <c r="F399" s="146" t="str">
        <f>IF(C399="補",VLOOKUP(E399,'事業名一覧 '!$A$3:$C$55,3,FALSE),"")</f>
        <v/>
      </c>
      <c r="G399" s="63"/>
      <c r="H399" s="154"/>
      <c r="I399" s="63"/>
      <c r="J399" s="63"/>
      <c r="K399" s="63"/>
      <c r="L399" s="62"/>
      <c r="M399" s="99" t="str">
        <f t="shared" si="91"/>
        <v/>
      </c>
      <c r="N399" s="99" t="str">
        <f t="shared" si="107"/>
        <v/>
      </c>
      <c r="O399" s="65"/>
      <c r="P399" s="65"/>
      <c r="Q399" s="65"/>
      <c r="R399" s="65"/>
      <c r="S399" s="65"/>
      <c r="T399" s="65"/>
      <c r="U399" s="62"/>
      <c r="V399" s="63"/>
      <c r="W399" s="63"/>
      <c r="X399" s="63"/>
      <c r="Y399" s="61"/>
      <c r="Z399" s="61"/>
      <c r="AA399" s="61"/>
      <c r="AB399" s="230"/>
      <c r="AC399" s="230"/>
      <c r="AD399" s="62"/>
      <c r="AE399" s="62"/>
      <c r="AF399" s="301"/>
      <c r="AG399" s="165"/>
      <c r="AH399" s="274"/>
      <c r="AI399" s="226"/>
      <c r="AJ399" s="293" t="str">
        <f t="shared" si="92"/>
        <v/>
      </c>
      <c r="AK399" s="297" t="str">
        <f>IF(C399="","",IF(AND(フラグ管理用!B399=2,O399&gt;0),"error",IF(AND(フラグ管理用!B399=1,SUM(P399:R399)&gt;0),"error","")))</f>
        <v/>
      </c>
      <c r="AL399" s="289" t="str">
        <f t="shared" si="93"/>
        <v/>
      </c>
      <c r="AM399" s="235" t="str">
        <f t="shared" si="94"/>
        <v/>
      </c>
      <c r="AN399" s="211" t="str">
        <f>IF(C399="","",IF(フラグ管理用!AP399=1,"",IF(AND(フラグ管理用!C399=1,フラグ管理用!G399=1),"",IF(AND(フラグ管理用!C399=2,フラグ管理用!D399=1,フラグ管理用!G399=1),"",IF(AND(フラグ管理用!C399=2,フラグ管理用!D399=2),"","error")))))</f>
        <v/>
      </c>
      <c r="AO399" s="240" t="str">
        <f t="shared" si="95"/>
        <v/>
      </c>
      <c r="AP399" s="240" t="str">
        <f t="shared" si="96"/>
        <v/>
      </c>
      <c r="AQ399" s="240" t="str">
        <f>IF(C399="","",IF(AND(フラグ管理用!B399=1,フラグ管理用!I399&gt;0),"",IF(AND(フラグ管理用!B399=2,フラグ管理用!I399&gt;14),"","error")))</f>
        <v/>
      </c>
      <c r="AR399" s="240" t="str">
        <f>IF(C399="","",IF(PRODUCT(フラグ管理用!H399:J399)=0,"error",""))</f>
        <v/>
      </c>
      <c r="AS399" s="240" t="str">
        <f t="shared" si="97"/>
        <v/>
      </c>
      <c r="AT399" s="240" t="str">
        <f>IF(C399="","",IF(AND(フラグ管理用!G399=1,フラグ管理用!K399=1),"",IF(AND(フラグ管理用!G399=2,フラグ管理用!K399&gt;1),"","error")))</f>
        <v/>
      </c>
      <c r="AU399" s="240" t="str">
        <f>IF(C399="","",IF(AND(フラグ管理用!K399=10,ISBLANK(L399)=FALSE),"",IF(AND(フラグ管理用!K399&lt;10,ISBLANK(L399)=TRUE),"","error")))</f>
        <v/>
      </c>
      <c r="AV399" s="211" t="str">
        <f t="shared" si="98"/>
        <v/>
      </c>
      <c r="AW399" s="211" t="str">
        <f t="shared" si="99"/>
        <v/>
      </c>
      <c r="AX399" s="211" t="str">
        <f>IF(C399="","",IF(AND(フラグ管理用!D399=2,フラグ管理用!G399=1),IF(Q399&lt;&gt;0,"error",""),""))</f>
        <v/>
      </c>
      <c r="AY399" s="211" t="str">
        <f>IF(C399="","",IF(フラグ管理用!G399=2,IF(OR(O399&lt;&gt;0,P399&lt;&gt;0,R399&lt;&gt;0),"error",""),""))</f>
        <v/>
      </c>
      <c r="AZ399" s="211" t="str">
        <f t="shared" si="100"/>
        <v/>
      </c>
      <c r="BA399" s="211" t="str">
        <f t="shared" si="101"/>
        <v/>
      </c>
      <c r="BB399" s="211" t="str">
        <f t="shared" si="102"/>
        <v/>
      </c>
      <c r="BC399" s="211" t="str">
        <f>IF(C399="","",IF(フラグ管理用!Y399=2,IF(AND(フラグ管理用!C399=2,フラグ管理用!V399=1),"","error"),""))</f>
        <v/>
      </c>
      <c r="BD399" s="211" t="str">
        <f t="shared" si="103"/>
        <v/>
      </c>
      <c r="BE399" s="211" t="str">
        <f>IF(C399="","",IF(フラグ管理用!Z399=30,"error",IF(AND(フラグ管理用!AI399="事業始期_通常",フラグ管理用!Z399&lt;18),"error",IF(AND(フラグ管理用!AI399="事業始期_補助",フラグ管理用!Z399&lt;15),"error",""))))</f>
        <v/>
      </c>
      <c r="BF399" s="211" t="str">
        <f t="shared" si="104"/>
        <v/>
      </c>
      <c r="BG399" s="211" t="str">
        <f>IF(C399="","",IF(AND(フラグ管理用!AJ399="事業終期_通常",OR(フラグ管理用!AA399&lt;18,フラグ管理用!AA399&gt;29)),"error",IF(AND(フラグ管理用!AJ399="事業終期_R3基金・R4",フラグ管理用!AA399&lt;18),"error","")))</f>
        <v/>
      </c>
      <c r="BH399" s="211" t="str">
        <f>IF(C399="","",IF(VLOOKUP(Z399,―!$X$2:$Y$31,2,FALSE)&lt;=VLOOKUP(AA399,―!$X$2:$Y$31,2,FALSE),"","error"))</f>
        <v/>
      </c>
      <c r="BI399" s="211" t="str">
        <f t="shared" si="105"/>
        <v/>
      </c>
      <c r="BJ399" s="211" t="str">
        <f t="shared" si="108"/>
        <v/>
      </c>
      <c r="BK399" s="211" t="str">
        <f t="shared" si="106"/>
        <v/>
      </c>
      <c r="BL399" s="211" t="str">
        <f>IF(C399="","",IF(AND(フラグ管理用!AK399="予算区分_地単_通常",フラグ管理用!AF399&gt;4),"error",IF(AND(フラグ管理用!AK399="予算区分_地単_協力金等",フラグ管理用!AF399&gt;9),"error",IF(AND(フラグ管理用!AK399="予算区分_補助",フラグ管理用!AF399&lt;9),"error",""))))</f>
        <v/>
      </c>
      <c r="BM399" s="241" t="str">
        <f>フラグ管理用!AO399</f>
        <v/>
      </c>
    </row>
    <row r="400" spans="1:65" x14ac:dyDescent="0.15">
      <c r="A400" s="84">
        <v>379</v>
      </c>
      <c r="B400" s="285"/>
      <c r="C400" s="61"/>
      <c r="D400" s="61"/>
      <c r="E400" s="62"/>
      <c r="F400" s="146" t="str">
        <f>IF(C400="補",VLOOKUP(E400,'事業名一覧 '!$A$3:$C$55,3,FALSE),"")</f>
        <v/>
      </c>
      <c r="G400" s="63"/>
      <c r="H400" s="154"/>
      <c r="I400" s="63"/>
      <c r="J400" s="63"/>
      <c r="K400" s="63"/>
      <c r="L400" s="62"/>
      <c r="M400" s="99" t="str">
        <f t="shared" si="91"/>
        <v/>
      </c>
      <c r="N400" s="99" t="str">
        <f t="shared" si="107"/>
        <v/>
      </c>
      <c r="O400" s="65"/>
      <c r="P400" s="65"/>
      <c r="Q400" s="65"/>
      <c r="R400" s="65"/>
      <c r="S400" s="65"/>
      <c r="T400" s="65"/>
      <c r="U400" s="62"/>
      <c r="V400" s="63"/>
      <c r="W400" s="63"/>
      <c r="X400" s="63"/>
      <c r="Y400" s="61"/>
      <c r="Z400" s="61"/>
      <c r="AA400" s="61"/>
      <c r="AB400" s="230"/>
      <c r="AC400" s="230"/>
      <c r="AD400" s="62"/>
      <c r="AE400" s="62"/>
      <c r="AF400" s="301"/>
      <c r="AG400" s="165"/>
      <c r="AH400" s="274"/>
      <c r="AI400" s="226"/>
      <c r="AJ400" s="293" t="str">
        <f t="shared" si="92"/>
        <v/>
      </c>
      <c r="AK400" s="297" t="str">
        <f>IF(C400="","",IF(AND(フラグ管理用!B400=2,O400&gt;0),"error",IF(AND(フラグ管理用!B400=1,SUM(P400:R400)&gt;0),"error","")))</f>
        <v/>
      </c>
      <c r="AL400" s="289" t="str">
        <f t="shared" si="93"/>
        <v/>
      </c>
      <c r="AM400" s="235" t="str">
        <f t="shared" si="94"/>
        <v/>
      </c>
      <c r="AN400" s="211" t="str">
        <f>IF(C400="","",IF(フラグ管理用!AP400=1,"",IF(AND(フラグ管理用!C400=1,フラグ管理用!G400=1),"",IF(AND(フラグ管理用!C400=2,フラグ管理用!D400=1,フラグ管理用!G400=1),"",IF(AND(フラグ管理用!C400=2,フラグ管理用!D400=2),"","error")))))</f>
        <v/>
      </c>
      <c r="AO400" s="240" t="str">
        <f t="shared" si="95"/>
        <v/>
      </c>
      <c r="AP400" s="240" t="str">
        <f t="shared" si="96"/>
        <v/>
      </c>
      <c r="AQ400" s="240" t="str">
        <f>IF(C400="","",IF(AND(フラグ管理用!B400=1,フラグ管理用!I400&gt;0),"",IF(AND(フラグ管理用!B400=2,フラグ管理用!I400&gt;14),"","error")))</f>
        <v/>
      </c>
      <c r="AR400" s="240" t="str">
        <f>IF(C400="","",IF(PRODUCT(フラグ管理用!H400:J400)=0,"error",""))</f>
        <v/>
      </c>
      <c r="AS400" s="240" t="str">
        <f t="shared" si="97"/>
        <v/>
      </c>
      <c r="AT400" s="240" t="str">
        <f>IF(C400="","",IF(AND(フラグ管理用!G400=1,フラグ管理用!K400=1),"",IF(AND(フラグ管理用!G400=2,フラグ管理用!K400&gt;1),"","error")))</f>
        <v/>
      </c>
      <c r="AU400" s="240" t="str">
        <f>IF(C400="","",IF(AND(フラグ管理用!K400=10,ISBLANK(L400)=FALSE),"",IF(AND(フラグ管理用!K400&lt;10,ISBLANK(L400)=TRUE),"","error")))</f>
        <v/>
      </c>
      <c r="AV400" s="211" t="str">
        <f t="shared" si="98"/>
        <v/>
      </c>
      <c r="AW400" s="211" t="str">
        <f t="shared" si="99"/>
        <v/>
      </c>
      <c r="AX400" s="211" t="str">
        <f>IF(C400="","",IF(AND(フラグ管理用!D400=2,フラグ管理用!G400=1),IF(Q400&lt;&gt;0,"error",""),""))</f>
        <v/>
      </c>
      <c r="AY400" s="211" t="str">
        <f>IF(C400="","",IF(フラグ管理用!G400=2,IF(OR(O400&lt;&gt;0,P400&lt;&gt;0,R400&lt;&gt;0),"error",""),""))</f>
        <v/>
      </c>
      <c r="AZ400" s="211" t="str">
        <f t="shared" si="100"/>
        <v/>
      </c>
      <c r="BA400" s="211" t="str">
        <f t="shared" si="101"/>
        <v/>
      </c>
      <c r="BB400" s="211" t="str">
        <f t="shared" si="102"/>
        <v/>
      </c>
      <c r="BC400" s="211" t="str">
        <f>IF(C400="","",IF(フラグ管理用!Y400=2,IF(AND(フラグ管理用!C400=2,フラグ管理用!V400=1),"","error"),""))</f>
        <v/>
      </c>
      <c r="BD400" s="211" t="str">
        <f t="shared" si="103"/>
        <v/>
      </c>
      <c r="BE400" s="211" t="str">
        <f>IF(C400="","",IF(フラグ管理用!Z400=30,"error",IF(AND(フラグ管理用!AI400="事業始期_通常",フラグ管理用!Z400&lt;18),"error",IF(AND(フラグ管理用!AI400="事業始期_補助",フラグ管理用!Z400&lt;15),"error",""))))</f>
        <v/>
      </c>
      <c r="BF400" s="211" t="str">
        <f t="shared" si="104"/>
        <v/>
      </c>
      <c r="BG400" s="211" t="str">
        <f>IF(C400="","",IF(AND(フラグ管理用!AJ400="事業終期_通常",OR(フラグ管理用!AA400&lt;18,フラグ管理用!AA400&gt;29)),"error",IF(AND(フラグ管理用!AJ400="事業終期_R3基金・R4",フラグ管理用!AA400&lt;18),"error","")))</f>
        <v/>
      </c>
      <c r="BH400" s="211" t="str">
        <f>IF(C400="","",IF(VLOOKUP(Z400,―!$X$2:$Y$31,2,FALSE)&lt;=VLOOKUP(AA400,―!$X$2:$Y$31,2,FALSE),"","error"))</f>
        <v/>
      </c>
      <c r="BI400" s="211" t="str">
        <f t="shared" si="105"/>
        <v/>
      </c>
      <c r="BJ400" s="211" t="str">
        <f t="shared" si="108"/>
        <v/>
      </c>
      <c r="BK400" s="211" t="str">
        <f t="shared" si="106"/>
        <v/>
      </c>
      <c r="BL400" s="211" t="str">
        <f>IF(C400="","",IF(AND(フラグ管理用!AK400="予算区分_地単_通常",フラグ管理用!AF400&gt;4),"error",IF(AND(フラグ管理用!AK400="予算区分_地単_協力金等",フラグ管理用!AF400&gt;9),"error",IF(AND(フラグ管理用!AK400="予算区分_補助",フラグ管理用!AF400&lt;9),"error",""))))</f>
        <v/>
      </c>
      <c r="BM400" s="241" t="str">
        <f>フラグ管理用!AO400</f>
        <v/>
      </c>
    </row>
    <row r="401" spans="1:65" x14ac:dyDescent="0.15">
      <c r="A401" s="84">
        <v>380</v>
      </c>
      <c r="B401" s="285"/>
      <c r="C401" s="61"/>
      <c r="D401" s="61"/>
      <c r="E401" s="62"/>
      <c r="F401" s="146" t="str">
        <f>IF(C401="補",VLOOKUP(E401,'事業名一覧 '!$A$3:$C$55,3,FALSE),"")</f>
        <v/>
      </c>
      <c r="G401" s="63"/>
      <c r="H401" s="154"/>
      <c r="I401" s="63"/>
      <c r="J401" s="63"/>
      <c r="K401" s="63"/>
      <c r="L401" s="62"/>
      <c r="M401" s="99" t="str">
        <f t="shared" si="91"/>
        <v/>
      </c>
      <c r="N401" s="99" t="str">
        <f t="shared" si="107"/>
        <v/>
      </c>
      <c r="O401" s="65"/>
      <c r="P401" s="65"/>
      <c r="Q401" s="65"/>
      <c r="R401" s="65"/>
      <c r="S401" s="65"/>
      <c r="T401" s="65"/>
      <c r="U401" s="62"/>
      <c r="V401" s="63"/>
      <c r="W401" s="63"/>
      <c r="X401" s="63"/>
      <c r="Y401" s="61"/>
      <c r="Z401" s="61"/>
      <c r="AA401" s="61"/>
      <c r="AB401" s="230"/>
      <c r="AC401" s="230"/>
      <c r="AD401" s="62"/>
      <c r="AE401" s="62"/>
      <c r="AF401" s="301"/>
      <c r="AG401" s="165"/>
      <c r="AH401" s="274"/>
      <c r="AI401" s="226"/>
      <c r="AJ401" s="293" t="str">
        <f t="shared" si="92"/>
        <v/>
      </c>
      <c r="AK401" s="297" t="str">
        <f>IF(C401="","",IF(AND(フラグ管理用!B401=2,O401&gt;0),"error",IF(AND(フラグ管理用!B401=1,SUM(P401:R401)&gt;0),"error","")))</f>
        <v/>
      </c>
      <c r="AL401" s="289" t="str">
        <f t="shared" si="93"/>
        <v/>
      </c>
      <c r="AM401" s="235" t="str">
        <f t="shared" si="94"/>
        <v/>
      </c>
      <c r="AN401" s="211" t="str">
        <f>IF(C401="","",IF(フラグ管理用!AP401=1,"",IF(AND(フラグ管理用!C401=1,フラグ管理用!G401=1),"",IF(AND(フラグ管理用!C401=2,フラグ管理用!D401=1,フラグ管理用!G401=1),"",IF(AND(フラグ管理用!C401=2,フラグ管理用!D401=2),"","error")))))</f>
        <v/>
      </c>
      <c r="AO401" s="240" t="str">
        <f t="shared" si="95"/>
        <v/>
      </c>
      <c r="AP401" s="240" t="str">
        <f t="shared" si="96"/>
        <v/>
      </c>
      <c r="AQ401" s="240" t="str">
        <f>IF(C401="","",IF(AND(フラグ管理用!B401=1,フラグ管理用!I401&gt;0),"",IF(AND(フラグ管理用!B401=2,フラグ管理用!I401&gt;14),"","error")))</f>
        <v/>
      </c>
      <c r="AR401" s="240" t="str">
        <f>IF(C401="","",IF(PRODUCT(フラグ管理用!H401:J401)=0,"error",""))</f>
        <v/>
      </c>
      <c r="AS401" s="240" t="str">
        <f t="shared" si="97"/>
        <v/>
      </c>
      <c r="AT401" s="240" t="str">
        <f>IF(C401="","",IF(AND(フラグ管理用!G401=1,フラグ管理用!K401=1),"",IF(AND(フラグ管理用!G401=2,フラグ管理用!K401&gt;1),"","error")))</f>
        <v/>
      </c>
      <c r="AU401" s="240" t="str">
        <f>IF(C401="","",IF(AND(フラグ管理用!K401=10,ISBLANK(L401)=FALSE),"",IF(AND(フラグ管理用!K401&lt;10,ISBLANK(L401)=TRUE),"","error")))</f>
        <v/>
      </c>
      <c r="AV401" s="211" t="str">
        <f t="shared" si="98"/>
        <v/>
      </c>
      <c r="AW401" s="211" t="str">
        <f t="shared" si="99"/>
        <v/>
      </c>
      <c r="AX401" s="211" t="str">
        <f>IF(C401="","",IF(AND(フラグ管理用!D401=2,フラグ管理用!G401=1),IF(Q401&lt;&gt;0,"error",""),""))</f>
        <v/>
      </c>
      <c r="AY401" s="211" t="str">
        <f>IF(C401="","",IF(フラグ管理用!G401=2,IF(OR(O401&lt;&gt;0,P401&lt;&gt;0,R401&lt;&gt;0),"error",""),""))</f>
        <v/>
      </c>
      <c r="AZ401" s="211" t="str">
        <f t="shared" si="100"/>
        <v/>
      </c>
      <c r="BA401" s="211" t="str">
        <f t="shared" si="101"/>
        <v/>
      </c>
      <c r="BB401" s="211" t="str">
        <f t="shared" si="102"/>
        <v/>
      </c>
      <c r="BC401" s="211" t="str">
        <f>IF(C401="","",IF(フラグ管理用!Y401=2,IF(AND(フラグ管理用!C401=2,フラグ管理用!V401=1),"","error"),""))</f>
        <v/>
      </c>
      <c r="BD401" s="211" t="str">
        <f t="shared" si="103"/>
        <v/>
      </c>
      <c r="BE401" s="211" t="str">
        <f>IF(C401="","",IF(フラグ管理用!Z401=30,"error",IF(AND(フラグ管理用!AI401="事業始期_通常",フラグ管理用!Z401&lt;18),"error",IF(AND(フラグ管理用!AI401="事業始期_補助",フラグ管理用!Z401&lt;15),"error",""))))</f>
        <v/>
      </c>
      <c r="BF401" s="211" t="str">
        <f t="shared" si="104"/>
        <v/>
      </c>
      <c r="BG401" s="211" t="str">
        <f>IF(C401="","",IF(AND(フラグ管理用!AJ401="事業終期_通常",OR(フラグ管理用!AA401&lt;18,フラグ管理用!AA401&gt;29)),"error",IF(AND(フラグ管理用!AJ401="事業終期_R3基金・R4",フラグ管理用!AA401&lt;18),"error","")))</f>
        <v/>
      </c>
      <c r="BH401" s="211" t="str">
        <f>IF(C401="","",IF(VLOOKUP(Z401,―!$X$2:$Y$31,2,FALSE)&lt;=VLOOKUP(AA401,―!$X$2:$Y$31,2,FALSE),"","error"))</f>
        <v/>
      </c>
      <c r="BI401" s="211" t="str">
        <f t="shared" si="105"/>
        <v/>
      </c>
      <c r="BJ401" s="211" t="str">
        <f t="shared" si="108"/>
        <v/>
      </c>
      <c r="BK401" s="211" t="str">
        <f t="shared" si="106"/>
        <v/>
      </c>
      <c r="BL401" s="211" t="str">
        <f>IF(C401="","",IF(AND(フラグ管理用!AK401="予算区分_地単_通常",フラグ管理用!AF401&gt;4),"error",IF(AND(フラグ管理用!AK401="予算区分_地単_協力金等",フラグ管理用!AF401&gt;9),"error",IF(AND(フラグ管理用!AK401="予算区分_補助",フラグ管理用!AF401&lt;9),"error",""))))</f>
        <v/>
      </c>
      <c r="BM401" s="241" t="str">
        <f>フラグ管理用!AO401</f>
        <v/>
      </c>
    </row>
    <row r="402" spans="1:65" x14ac:dyDescent="0.15">
      <c r="A402" s="84">
        <v>381</v>
      </c>
      <c r="B402" s="285"/>
      <c r="C402" s="61"/>
      <c r="D402" s="61"/>
      <c r="E402" s="62"/>
      <c r="F402" s="146" t="str">
        <f>IF(C402="補",VLOOKUP(E402,'事業名一覧 '!$A$3:$C$55,3,FALSE),"")</f>
        <v/>
      </c>
      <c r="G402" s="63"/>
      <c r="H402" s="154"/>
      <c r="I402" s="63"/>
      <c r="J402" s="63"/>
      <c r="K402" s="63"/>
      <c r="L402" s="62"/>
      <c r="M402" s="99" t="str">
        <f t="shared" si="91"/>
        <v/>
      </c>
      <c r="N402" s="99" t="str">
        <f t="shared" si="107"/>
        <v/>
      </c>
      <c r="O402" s="65"/>
      <c r="P402" s="65"/>
      <c r="Q402" s="65"/>
      <c r="R402" s="65"/>
      <c r="S402" s="65"/>
      <c r="T402" s="65"/>
      <c r="U402" s="62"/>
      <c r="V402" s="63"/>
      <c r="W402" s="63"/>
      <c r="X402" s="63"/>
      <c r="Y402" s="61"/>
      <c r="Z402" s="61"/>
      <c r="AA402" s="61"/>
      <c r="AB402" s="230"/>
      <c r="AC402" s="230"/>
      <c r="AD402" s="62"/>
      <c r="AE402" s="62"/>
      <c r="AF402" s="301"/>
      <c r="AG402" s="165"/>
      <c r="AH402" s="274"/>
      <c r="AI402" s="226"/>
      <c r="AJ402" s="293" t="str">
        <f t="shared" si="92"/>
        <v/>
      </c>
      <c r="AK402" s="297" t="str">
        <f>IF(C402="","",IF(AND(フラグ管理用!B402=2,O402&gt;0),"error",IF(AND(フラグ管理用!B402=1,SUM(P402:R402)&gt;0),"error","")))</f>
        <v/>
      </c>
      <c r="AL402" s="289" t="str">
        <f t="shared" si="93"/>
        <v/>
      </c>
      <c r="AM402" s="235" t="str">
        <f t="shared" si="94"/>
        <v/>
      </c>
      <c r="AN402" s="211" t="str">
        <f>IF(C402="","",IF(フラグ管理用!AP402=1,"",IF(AND(フラグ管理用!C402=1,フラグ管理用!G402=1),"",IF(AND(フラグ管理用!C402=2,フラグ管理用!D402=1,フラグ管理用!G402=1),"",IF(AND(フラグ管理用!C402=2,フラグ管理用!D402=2),"","error")))))</f>
        <v/>
      </c>
      <c r="AO402" s="240" t="str">
        <f t="shared" si="95"/>
        <v/>
      </c>
      <c r="AP402" s="240" t="str">
        <f t="shared" si="96"/>
        <v/>
      </c>
      <c r="AQ402" s="240" t="str">
        <f>IF(C402="","",IF(AND(フラグ管理用!B402=1,フラグ管理用!I402&gt;0),"",IF(AND(フラグ管理用!B402=2,フラグ管理用!I402&gt;14),"","error")))</f>
        <v/>
      </c>
      <c r="AR402" s="240" t="str">
        <f>IF(C402="","",IF(PRODUCT(フラグ管理用!H402:J402)=0,"error",""))</f>
        <v/>
      </c>
      <c r="AS402" s="240" t="str">
        <f t="shared" si="97"/>
        <v/>
      </c>
      <c r="AT402" s="240" t="str">
        <f>IF(C402="","",IF(AND(フラグ管理用!G402=1,フラグ管理用!K402=1),"",IF(AND(フラグ管理用!G402=2,フラグ管理用!K402&gt;1),"","error")))</f>
        <v/>
      </c>
      <c r="AU402" s="240" t="str">
        <f>IF(C402="","",IF(AND(フラグ管理用!K402=10,ISBLANK(L402)=FALSE),"",IF(AND(フラグ管理用!K402&lt;10,ISBLANK(L402)=TRUE),"","error")))</f>
        <v/>
      </c>
      <c r="AV402" s="211" t="str">
        <f t="shared" si="98"/>
        <v/>
      </c>
      <c r="AW402" s="211" t="str">
        <f t="shared" si="99"/>
        <v/>
      </c>
      <c r="AX402" s="211" t="str">
        <f>IF(C402="","",IF(AND(フラグ管理用!D402=2,フラグ管理用!G402=1),IF(Q402&lt;&gt;0,"error",""),""))</f>
        <v/>
      </c>
      <c r="AY402" s="211" t="str">
        <f>IF(C402="","",IF(フラグ管理用!G402=2,IF(OR(O402&lt;&gt;0,P402&lt;&gt;0,R402&lt;&gt;0),"error",""),""))</f>
        <v/>
      </c>
      <c r="AZ402" s="211" t="str">
        <f t="shared" si="100"/>
        <v/>
      </c>
      <c r="BA402" s="211" t="str">
        <f t="shared" si="101"/>
        <v/>
      </c>
      <c r="BB402" s="211" t="str">
        <f t="shared" si="102"/>
        <v/>
      </c>
      <c r="BC402" s="211" t="str">
        <f>IF(C402="","",IF(フラグ管理用!Y402=2,IF(AND(フラグ管理用!C402=2,フラグ管理用!V402=1),"","error"),""))</f>
        <v/>
      </c>
      <c r="BD402" s="211" t="str">
        <f t="shared" si="103"/>
        <v/>
      </c>
      <c r="BE402" s="211" t="str">
        <f>IF(C402="","",IF(フラグ管理用!Z402=30,"error",IF(AND(フラグ管理用!AI402="事業始期_通常",フラグ管理用!Z402&lt;18),"error",IF(AND(フラグ管理用!AI402="事業始期_補助",フラグ管理用!Z402&lt;15),"error",""))))</f>
        <v/>
      </c>
      <c r="BF402" s="211" t="str">
        <f t="shared" si="104"/>
        <v/>
      </c>
      <c r="BG402" s="211" t="str">
        <f>IF(C402="","",IF(AND(フラグ管理用!AJ402="事業終期_通常",OR(フラグ管理用!AA402&lt;18,フラグ管理用!AA402&gt;29)),"error",IF(AND(フラグ管理用!AJ402="事業終期_R3基金・R4",フラグ管理用!AA402&lt;18),"error","")))</f>
        <v/>
      </c>
      <c r="BH402" s="211" t="str">
        <f>IF(C402="","",IF(VLOOKUP(Z402,―!$X$2:$Y$31,2,FALSE)&lt;=VLOOKUP(AA402,―!$X$2:$Y$31,2,FALSE),"","error"))</f>
        <v/>
      </c>
      <c r="BI402" s="211" t="str">
        <f t="shared" si="105"/>
        <v/>
      </c>
      <c r="BJ402" s="211" t="str">
        <f t="shared" si="108"/>
        <v/>
      </c>
      <c r="BK402" s="211" t="str">
        <f t="shared" si="106"/>
        <v/>
      </c>
      <c r="BL402" s="211" t="str">
        <f>IF(C402="","",IF(AND(フラグ管理用!AK402="予算区分_地単_通常",フラグ管理用!AF402&gt;4),"error",IF(AND(フラグ管理用!AK402="予算区分_地単_協力金等",フラグ管理用!AF402&gt;9),"error",IF(AND(フラグ管理用!AK402="予算区分_補助",フラグ管理用!AF402&lt;9),"error",""))))</f>
        <v/>
      </c>
      <c r="BM402" s="241" t="str">
        <f>フラグ管理用!AO402</f>
        <v/>
      </c>
    </row>
    <row r="403" spans="1:65" x14ac:dyDescent="0.15">
      <c r="A403" s="84">
        <v>382</v>
      </c>
      <c r="B403" s="285"/>
      <c r="C403" s="61"/>
      <c r="D403" s="61"/>
      <c r="E403" s="62"/>
      <c r="F403" s="146" t="str">
        <f>IF(C403="補",VLOOKUP(E403,'事業名一覧 '!$A$3:$C$55,3,FALSE),"")</f>
        <v/>
      </c>
      <c r="G403" s="63"/>
      <c r="H403" s="154"/>
      <c r="I403" s="63"/>
      <c r="J403" s="63"/>
      <c r="K403" s="63"/>
      <c r="L403" s="62"/>
      <c r="M403" s="99" t="str">
        <f t="shared" si="91"/>
        <v/>
      </c>
      <c r="N403" s="99" t="str">
        <f t="shared" si="107"/>
        <v/>
      </c>
      <c r="O403" s="65"/>
      <c r="P403" s="65"/>
      <c r="Q403" s="65"/>
      <c r="R403" s="65"/>
      <c r="S403" s="65"/>
      <c r="T403" s="65"/>
      <c r="U403" s="62"/>
      <c r="V403" s="63"/>
      <c r="W403" s="63"/>
      <c r="X403" s="63"/>
      <c r="Y403" s="61"/>
      <c r="Z403" s="61"/>
      <c r="AA403" s="61"/>
      <c r="AB403" s="230"/>
      <c r="AC403" s="230"/>
      <c r="AD403" s="62"/>
      <c r="AE403" s="62"/>
      <c r="AF403" s="301"/>
      <c r="AG403" s="165"/>
      <c r="AH403" s="274"/>
      <c r="AI403" s="226"/>
      <c r="AJ403" s="293" t="str">
        <f t="shared" si="92"/>
        <v/>
      </c>
      <c r="AK403" s="297" t="str">
        <f>IF(C403="","",IF(AND(フラグ管理用!B403=2,O403&gt;0),"error",IF(AND(フラグ管理用!B403=1,SUM(P403:R403)&gt;0),"error","")))</f>
        <v/>
      </c>
      <c r="AL403" s="289" t="str">
        <f t="shared" si="93"/>
        <v/>
      </c>
      <c r="AM403" s="235" t="str">
        <f t="shared" si="94"/>
        <v/>
      </c>
      <c r="AN403" s="211" t="str">
        <f>IF(C403="","",IF(フラグ管理用!AP403=1,"",IF(AND(フラグ管理用!C403=1,フラグ管理用!G403=1),"",IF(AND(フラグ管理用!C403=2,フラグ管理用!D403=1,フラグ管理用!G403=1),"",IF(AND(フラグ管理用!C403=2,フラグ管理用!D403=2),"","error")))))</f>
        <v/>
      </c>
      <c r="AO403" s="240" t="str">
        <f t="shared" si="95"/>
        <v/>
      </c>
      <c r="AP403" s="240" t="str">
        <f t="shared" si="96"/>
        <v/>
      </c>
      <c r="AQ403" s="240" t="str">
        <f>IF(C403="","",IF(AND(フラグ管理用!B403=1,フラグ管理用!I403&gt;0),"",IF(AND(フラグ管理用!B403=2,フラグ管理用!I403&gt;14),"","error")))</f>
        <v/>
      </c>
      <c r="AR403" s="240" t="str">
        <f>IF(C403="","",IF(PRODUCT(フラグ管理用!H403:J403)=0,"error",""))</f>
        <v/>
      </c>
      <c r="AS403" s="240" t="str">
        <f t="shared" si="97"/>
        <v/>
      </c>
      <c r="AT403" s="240" t="str">
        <f>IF(C403="","",IF(AND(フラグ管理用!G403=1,フラグ管理用!K403=1),"",IF(AND(フラグ管理用!G403=2,フラグ管理用!K403&gt;1),"","error")))</f>
        <v/>
      </c>
      <c r="AU403" s="240" t="str">
        <f>IF(C403="","",IF(AND(フラグ管理用!K403=10,ISBLANK(L403)=FALSE),"",IF(AND(フラグ管理用!K403&lt;10,ISBLANK(L403)=TRUE),"","error")))</f>
        <v/>
      </c>
      <c r="AV403" s="211" t="str">
        <f t="shared" si="98"/>
        <v/>
      </c>
      <c r="AW403" s="211" t="str">
        <f t="shared" si="99"/>
        <v/>
      </c>
      <c r="AX403" s="211" t="str">
        <f>IF(C403="","",IF(AND(フラグ管理用!D403=2,フラグ管理用!G403=1),IF(Q403&lt;&gt;0,"error",""),""))</f>
        <v/>
      </c>
      <c r="AY403" s="211" t="str">
        <f>IF(C403="","",IF(フラグ管理用!G403=2,IF(OR(O403&lt;&gt;0,P403&lt;&gt;0,R403&lt;&gt;0),"error",""),""))</f>
        <v/>
      </c>
      <c r="AZ403" s="211" t="str">
        <f t="shared" si="100"/>
        <v/>
      </c>
      <c r="BA403" s="211" t="str">
        <f t="shared" si="101"/>
        <v/>
      </c>
      <c r="BB403" s="211" t="str">
        <f t="shared" si="102"/>
        <v/>
      </c>
      <c r="BC403" s="211" t="str">
        <f>IF(C403="","",IF(フラグ管理用!Y403=2,IF(AND(フラグ管理用!C403=2,フラグ管理用!V403=1),"","error"),""))</f>
        <v/>
      </c>
      <c r="BD403" s="211" t="str">
        <f t="shared" si="103"/>
        <v/>
      </c>
      <c r="BE403" s="211" t="str">
        <f>IF(C403="","",IF(フラグ管理用!Z403=30,"error",IF(AND(フラグ管理用!AI403="事業始期_通常",フラグ管理用!Z403&lt;18),"error",IF(AND(フラグ管理用!AI403="事業始期_補助",フラグ管理用!Z403&lt;15),"error",""))))</f>
        <v/>
      </c>
      <c r="BF403" s="211" t="str">
        <f t="shared" si="104"/>
        <v/>
      </c>
      <c r="BG403" s="211" t="str">
        <f>IF(C403="","",IF(AND(フラグ管理用!AJ403="事業終期_通常",OR(フラグ管理用!AA403&lt;18,フラグ管理用!AA403&gt;29)),"error",IF(AND(フラグ管理用!AJ403="事業終期_R3基金・R4",フラグ管理用!AA403&lt;18),"error","")))</f>
        <v/>
      </c>
      <c r="BH403" s="211" t="str">
        <f>IF(C403="","",IF(VLOOKUP(Z403,―!$X$2:$Y$31,2,FALSE)&lt;=VLOOKUP(AA403,―!$X$2:$Y$31,2,FALSE),"","error"))</f>
        <v/>
      </c>
      <c r="BI403" s="211" t="str">
        <f t="shared" si="105"/>
        <v/>
      </c>
      <c r="BJ403" s="211" t="str">
        <f t="shared" si="108"/>
        <v/>
      </c>
      <c r="BK403" s="211" t="str">
        <f t="shared" si="106"/>
        <v/>
      </c>
      <c r="BL403" s="211" t="str">
        <f>IF(C403="","",IF(AND(フラグ管理用!AK403="予算区分_地単_通常",フラグ管理用!AF403&gt;4),"error",IF(AND(フラグ管理用!AK403="予算区分_地単_協力金等",フラグ管理用!AF403&gt;9),"error",IF(AND(フラグ管理用!AK403="予算区分_補助",フラグ管理用!AF403&lt;9),"error",""))))</f>
        <v/>
      </c>
      <c r="BM403" s="241" t="str">
        <f>フラグ管理用!AO403</f>
        <v/>
      </c>
    </row>
    <row r="404" spans="1:65" x14ac:dyDescent="0.15">
      <c r="A404" s="84">
        <v>383</v>
      </c>
      <c r="B404" s="285"/>
      <c r="C404" s="61"/>
      <c r="D404" s="61"/>
      <c r="E404" s="62"/>
      <c r="F404" s="146" t="str">
        <f>IF(C404="補",VLOOKUP(E404,'事業名一覧 '!$A$3:$C$55,3,FALSE),"")</f>
        <v/>
      </c>
      <c r="G404" s="63"/>
      <c r="H404" s="154"/>
      <c r="I404" s="63"/>
      <c r="J404" s="63"/>
      <c r="K404" s="63"/>
      <c r="L404" s="62"/>
      <c r="M404" s="99" t="str">
        <f t="shared" si="91"/>
        <v/>
      </c>
      <c r="N404" s="99" t="str">
        <f t="shared" si="107"/>
        <v/>
      </c>
      <c r="O404" s="65"/>
      <c r="P404" s="65"/>
      <c r="Q404" s="65"/>
      <c r="R404" s="65"/>
      <c r="S404" s="65"/>
      <c r="T404" s="65"/>
      <c r="U404" s="62"/>
      <c r="V404" s="63"/>
      <c r="W404" s="63"/>
      <c r="X404" s="63"/>
      <c r="Y404" s="61"/>
      <c r="Z404" s="61"/>
      <c r="AA404" s="61"/>
      <c r="AB404" s="230"/>
      <c r="AC404" s="230"/>
      <c r="AD404" s="62"/>
      <c r="AE404" s="62"/>
      <c r="AF404" s="301"/>
      <c r="AG404" s="165"/>
      <c r="AH404" s="274"/>
      <c r="AI404" s="226"/>
      <c r="AJ404" s="293" t="str">
        <f t="shared" si="92"/>
        <v/>
      </c>
      <c r="AK404" s="297" t="str">
        <f>IF(C404="","",IF(AND(フラグ管理用!B404=2,O404&gt;0),"error",IF(AND(フラグ管理用!B404=1,SUM(P404:R404)&gt;0),"error","")))</f>
        <v/>
      </c>
      <c r="AL404" s="289" t="str">
        <f t="shared" si="93"/>
        <v/>
      </c>
      <c r="AM404" s="235" t="str">
        <f t="shared" si="94"/>
        <v/>
      </c>
      <c r="AN404" s="211" t="str">
        <f>IF(C404="","",IF(フラグ管理用!AP404=1,"",IF(AND(フラグ管理用!C404=1,フラグ管理用!G404=1),"",IF(AND(フラグ管理用!C404=2,フラグ管理用!D404=1,フラグ管理用!G404=1),"",IF(AND(フラグ管理用!C404=2,フラグ管理用!D404=2),"","error")))))</f>
        <v/>
      </c>
      <c r="AO404" s="240" t="str">
        <f t="shared" si="95"/>
        <v/>
      </c>
      <c r="AP404" s="240" t="str">
        <f t="shared" si="96"/>
        <v/>
      </c>
      <c r="AQ404" s="240" t="str">
        <f>IF(C404="","",IF(AND(フラグ管理用!B404=1,フラグ管理用!I404&gt;0),"",IF(AND(フラグ管理用!B404=2,フラグ管理用!I404&gt;14),"","error")))</f>
        <v/>
      </c>
      <c r="AR404" s="240" t="str">
        <f>IF(C404="","",IF(PRODUCT(フラグ管理用!H404:J404)=0,"error",""))</f>
        <v/>
      </c>
      <c r="AS404" s="240" t="str">
        <f t="shared" si="97"/>
        <v/>
      </c>
      <c r="AT404" s="240" t="str">
        <f>IF(C404="","",IF(AND(フラグ管理用!G404=1,フラグ管理用!K404=1),"",IF(AND(フラグ管理用!G404=2,フラグ管理用!K404&gt;1),"","error")))</f>
        <v/>
      </c>
      <c r="AU404" s="240" t="str">
        <f>IF(C404="","",IF(AND(フラグ管理用!K404=10,ISBLANK(L404)=FALSE),"",IF(AND(フラグ管理用!K404&lt;10,ISBLANK(L404)=TRUE),"","error")))</f>
        <v/>
      </c>
      <c r="AV404" s="211" t="str">
        <f t="shared" si="98"/>
        <v/>
      </c>
      <c r="AW404" s="211" t="str">
        <f t="shared" si="99"/>
        <v/>
      </c>
      <c r="AX404" s="211" t="str">
        <f>IF(C404="","",IF(AND(フラグ管理用!D404=2,フラグ管理用!G404=1),IF(Q404&lt;&gt;0,"error",""),""))</f>
        <v/>
      </c>
      <c r="AY404" s="211" t="str">
        <f>IF(C404="","",IF(フラグ管理用!G404=2,IF(OR(O404&lt;&gt;0,P404&lt;&gt;0,R404&lt;&gt;0),"error",""),""))</f>
        <v/>
      </c>
      <c r="AZ404" s="211" t="str">
        <f t="shared" si="100"/>
        <v/>
      </c>
      <c r="BA404" s="211" t="str">
        <f t="shared" si="101"/>
        <v/>
      </c>
      <c r="BB404" s="211" t="str">
        <f t="shared" si="102"/>
        <v/>
      </c>
      <c r="BC404" s="211" t="str">
        <f>IF(C404="","",IF(フラグ管理用!Y404=2,IF(AND(フラグ管理用!C404=2,フラグ管理用!V404=1),"","error"),""))</f>
        <v/>
      </c>
      <c r="BD404" s="211" t="str">
        <f t="shared" si="103"/>
        <v/>
      </c>
      <c r="BE404" s="211" t="str">
        <f>IF(C404="","",IF(フラグ管理用!Z404=30,"error",IF(AND(フラグ管理用!AI404="事業始期_通常",フラグ管理用!Z404&lt;18),"error",IF(AND(フラグ管理用!AI404="事業始期_補助",フラグ管理用!Z404&lt;15),"error",""))))</f>
        <v/>
      </c>
      <c r="BF404" s="211" t="str">
        <f t="shared" si="104"/>
        <v/>
      </c>
      <c r="BG404" s="211" t="str">
        <f>IF(C404="","",IF(AND(フラグ管理用!AJ404="事業終期_通常",OR(フラグ管理用!AA404&lt;18,フラグ管理用!AA404&gt;29)),"error",IF(AND(フラグ管理用!AJ404="事業終期_R3基金・R4",フラグ管理用!AA404&lt;18),"error","")))</f>
        <v/>
      </c>
      <c r="BH404" s="211" t="str">
        <f>IF(C404="","",IF(VLOOKUP(Z404,―!$X$2:$Y$31,2,FALSE)&lt;=VLOOKUP(AA404,―!$X$2:$Y$31,2,FALSE),"","error"))</f>
        <v/>
      </c>
      <c r="BI404" s="211" t="str">
        <f t="shared" si="105"/>
        <v/>
      </c>
      <c r="BJ404" s="211" t="str">
        <f t="shared" si="108"/>
        <v/>
      </c>
      <c r="BK404" s="211" t="str">
        <f t="shared" si="106"/>
        <v/>
      </c>
      <c r="BL404" s="211" t="str">
        <f>IF(C404="","",IF(AND(フラグ管理用!AK404="予算区分_地単_通常",フラグ管理用!AF404&gt;4),"error",IF(AND(フラグ管理用!AK404="予算区分_地単_協力金等",フラグ管理用!AF404&gt;9),"error",IF(AND(フラグ管理用!AK404="予算区分_補助",フラグ管理用!AF404&lt;9),"error",""))))</f>
        <v/>
      </c>
      <c r="BM404" s="241" t="str">
        <f>フラグ管理用!AO404</f>
        <v/>
      </c>
    </row>
    <row r="405" spans="1:65" x14ac:dyDescent="0.15">
      <c r="A405" s="84">
        <v>384</v>
      </c>
      <c r="B405" s="285"/>
      <c r="C405" s="61"/>
      <c r="D405" s="61"/>
      <c r="E405" s="62"/>
      <c r="F405" s="146" t="str">
        <f>IF(C405="補",VLOOKUP(E405,'事業名一覧 '!$A$3:$C$55,3,FALSE),"")</f>
        <v/>
      </c>
      <c r="G405" s="63"/>
      <c r="H405" s="154"/>
      <c r="I405" s="63"/>
      <c r="J405" s="63"/>
      <c r="K405" s="63"/>
      <c r="L405" s="62"/>
      <c r="M405" s="99" t="str">
        <f t="shared" si="91"/>
        <v/>
      </c>
      <c r="N405" s="99" t="str">
        <f t="shared" si="107"/>
        <v/>
      </c>
      <c r="O405" s="65"/>
      <c r="P405" s="65"/>
      <c r="Q405" s="65"/>
      <c r="R405" s="65"/>
      <c r="S405" s="65"/>
      <c r="T405" s="65"/>
      <c r="U405" s="62"/>
      <c r="V405" s="63"/>
      <c r="W405" s="63"/>
      <c r="X405" s="63"/>
      <c r="Y405" s="61"/>
      <c r="Z405" s="61"/>
      <c r="AA405" s="61"/>
      <c r="AB405" s="230"/>
      <c r="AC405" s="230"/>
      <c r="AD405" s="62"/>
      <c r="AE405" s="62"/>
      <c r="AF405" s="301"/>
      <c r="AG405" s="165"/>
      <c r="AH405" s="274"/>
      <c r="AI405" s="226"/>
      <c r="AJ405" s="293" t="str">
        <f t="shared" si="92"/>
        <v/>
      </c>
      <c r="AK405" s="297" t="str">
        <f>IF(C405="","",IF(AND(フラグ管理用!B405=2,O405&gt;0),"error",IF(AND(フラグ管理用!B405=1,SUM(P405:R405)&gt;0),"error","")))</f>
        <v/>
      </c>
      <c r="AL405" s="289" t="str">
        <f t="shared" si="93"/>
        <v/>
      </c>
      <c r="AM405" s="235" t="str">
        <f t="shared" si="94"/>
        <v/>
      </c>
      <c r="AN405" s="211" t="str">
        <f>IF(C405="","",IF(フラグ管理用!AP405=1,"",IF(AND(フラグ管理用!C405=1,フラグ管理用!G405=1),"",IF(AND(フラグ管理用!C405=2,フラグ管理用!D405=1,フラグ管理用!G405=1),"",IF(AND(フラグ管理用!C405=2,フラグ管理用!D405=2),"","error")))))</f>
        <v/>
      </c>
      <c r="AO405" s="240" t="str">
        <f t="shared" si="95"/>
        <v/>
      </c>
      <c r="AP405" s="240" t="str">
        <f t="shared" si="96"/>
        <v/>
      </c>
      <c r="AQ405" s="240" t="str">
        <f>IF(C405="","",IF(AND(フラグ管理用!B405=1,フラグ管理用!I405&gt;0),"",IF(AND(フラグ管理用!B405=2,フラグ管理用!I405&gt;14),"","error")))</f>
        <v/>
      </c>
      <c r="AR405" s="240" t="str">
        <f>IF(C405="","",IF(PRODUCT(フラグ管理用!H405:J405)=0,"error",""))</f>
        <v/>
      </c>
      <c r="AS405" s="240" t="str">
        <f t="shared" si="97"/>
        <v/>
      </c>
      <c r="AT405" s="240" t="str">
        <f>IF(C405="","",IF(AND(フラグ管理用!G405=1,フラグ管理用!K405=1),"",IF(AND(フラグ管理用!G405=2,フラグ管理用!K405&gt;1),"","error")))</f>
        <v/>
      </c>
      <c r="AU405" s="240" t="str">
        <f>IF(C405="","",IF(AND(フラグ管理用!K405=10,ISBLANK(L405)=FALSE),"",IF(AND(フラグ管理用!K405&lt;10,ISBLANK(L405)=TRUE),"","error")))</f>
        <v/>
      </c>
      <c r="AV405" s="211" t="str">
        <f t="shared" si="98"/>
        <v/>
      </c>
      <c r="AW405" s="211" t="str">
        <f t="shared" si="99"/>
        <v/>
      </c>
      <c r="AX405" s="211" t="str">
        <f>IF(C405="","",IF(AND(フラグ管理用!D405=2,フラグ管理用!G405=1),IF(Q405&lt;&gt;0,"error",""),""))</f>
        <v/>
      </c>
      <c r="AY405" s="211" t="str">
        <f>IF(C405="","",IF(フラグ管理用!G405=2,IF(OR(O405&lt;&gt;0,P405&lt;&gt;0,R405&lt;&gt;0),"error",""),""))</f>
        <v/>
      </c>
      <c r="AZ405" s="211" t="str">
        <f t="shared" si="100"/>
        <v/>
      </c>
      <c r="BA405" s="211" t="str">
        <f t="shared" si="101"/>
        <v/>
      </c>
      <c r="BB405" s="211" t="str">
        <f t="shared" si="102"/>
        <v/>
      </c>
      <c r="BC405" s="211" t="str">
        <f>IF(C405="","",IF(フラグ管理用!Y405=2,IF(AND(フラグ管理用!C405=2,フラグ管理用!V405=1),"","error"),""))</f>
        <v/>
      </c>
      <c r="BD405" s="211" t="str">
        <f t="shared" si="103"/>
        <v/>
      </c>
      <c r="BE405" s="211" t="str">
        <f>IF(C405="","",IF(フラグ管理用!Z405=30,"error",IF(AND(フラグ管理用!AI405="事業始期_通常",フラグ管理用!Z405&lt;18),"error",IF(AND(フラグ管理用!AI405="事業始期_補助",フラグ管理用!Z405&lt;15),"error",""))))</f>
        <v/>
      </c>
      <c r="BF405" s="211" t="str">
        <f t="shared" si="104"/>
        <v/>
      </c>
      <c r="BG405" s="211" t="str">
        <f>IF(C405="","",IF(AND(フラグ管理用!AJ405="事業終期_通常",OR(フラグ管理用!AA405&lt;18,フラグ管理用!AA405&gt;29)),"error",IF(AND(フラグ管理用!AJ405="事業終期_R3基金・R4",フラグ管理用!AA405&lt;18),"error","")))</f>
        <v/>
      </c>
      <c r="BH405" s="211" t="str">
        <f>IF(C405="","",IF(VLOOKUP(Z405,―!$X$2:$Y$31,2,FALSE)&lt;=VLOOKUP(AA405,―!$X$2:$Y$31,2,FALSE),"","error"))</f>
        <v/>
      </c>
      <c r="BI405" s="211" t="str">
        <f t="shared" si="105"/>
        <v/>
      </c>
      <c r="BJ405" s="211" t="str">
        <f t="shared" si="108"/>
        <v/>
      </c>
      <c r="BK405" s="211" t="str">
        <f t="shared" si="106"/>
        <v/>
      </c>
      <c r="BL405" s="211" t="str">
        <f>IF(C405="","",IF(AND(フラグ管理用!AK405="予算区分_地単_通常",フラグ管理用!AF405&gt;4),"error",IF(AND(フラグ管理用!AK405="予算区分_地単_協力金等",フラグ管理用!AF405&gt;9),"error",IF(AND(フラグ管理用!AK405="予算区分_補助",フラグ管理用!AF405&lt;9),"error",""))))</f>
        <v/>
      </c>
      <c r="BM405" s="241" t="str">
        <f>フラグ管理用!AO405</f>
        <v/>
      </c>
    </row>
    <row r="406" spans="1:65" x14ac:dyDescent="0.15">
      <c r="A406" s="84">
        <v>385</v>
      </c>
      <c r="B406" s="285"/>
      <c r="C406" s="61"/>
      <c r="D406" s="61"/>
      <c r="E406" s="62"/>
      <c r="F406" s="146" t="str">
        <f>IF(C406="補",VLOOKUP(E406,'事業名一覧 '!$A$3:$C$55,3,FALSE),"")</f>
        <v/>
      </c>
      <c r="G406" s="63"/>
      <c r="H406" s="154"/>
      <c r="I406" s="63"/>
      <c r="J406" s="63"/>
      <c r="K406" s="63"/>
      <c r="L406" s="62"/>
      <c r="M406" s="99" t="str">
        <f t="shared" ref="M406:M421" si="109">IF(C406="","",SUM(N406,S406,T406))</f>
        <v/>
      </c>
      <c r="N406" s="99" t="str">
        <f t="shared" si="107"/>
        <v/>
      </c>
      <c r="O406" s="65"/>
      <c r="P406" s="65"/>
      <c r="Q406" s="65"/>
      <c r="R406" s="65"/>
      <c r="S406" s="65"/>
      <c r="T406" s="65"/>
      <c r="U406" s="62"/>
      <c r="V406" s="63"/>
      <c r="W406" s="63"/>
      <c r="X406" s="63"/>
      <c r="Y406" s="61"/>
      <c r="Z406" s="61"/>
      <c r="AA406" s="61"/>
      <c r="AB406" s="230"/>
      <c r="AC406" s="230"/>
      <c r="AD406" s="62"/>
      <c r="AE406" s="62"/>
      <c r="AF406" s="301"/>
      <c r="AG406" s="165"/>
      <c r="AH406" s="274"/>
      <c r="AI406" s="226"/>
      <c r="AJ406" s="293" t="str">
        <f t="shared" ref="AJ406:AJ421" si="110">IF(C406="","",IF(B406="","error",""))</f>
        <v/>
      </c>
      <c r="AK406" s="297" t="str">
        <f>IF(C406="","",IF(AND(フラグ管理用!B406=2,O406&gt;0),"error",IF(AND(フラグ管理用!B406=1,SUM(P406:R406)&gt;0),"error","")))</f>
        <v/>
      </c>
      <c r="AL406" s="289" t="str">
        <f t="shared" ref="AL406:AL421" si="111">IF(C406="","",IF(D406="","error",""))</f>
        <v/>
      </c>
      <c r="AM406" s="235" t="str">
        <f t="shared" ref="AM406:AM421" si="112">IF(C406="","",IF(G406="","error",""))</f>
        <v/>
      </c>
      <c r="AN406" s="211" t="str">
        <f>IF(C406="","",IF(フラグ管理用!AP406=1,"",IF(AND(フラグ管理用!C406=1,フラグ管理用!G406=1),"",IF(AND(フラグ管理用!C406=2,フラグ管理用!D406=1,フラグ管理用!G406=1),"",IF(AND(フラグ管理用!C406=2,フラグ管理用!D406=2),"","error")))))</f>
        <v/>
      </c>
      <c r="AO406" s="240" t="str">
        <f t="shared" ref="AO406:AO421" si="113">IF(C406="","",IF(ISERROR(F406)=TRUE,"error",""))</f>
        <v/>
      </c>
      <c r="AP406" s="240" t="str">
        <f t="shared" ref="AP406:AP421" si="114">IF(C406="","",IF(OR(H406="",I406="",J406=""),"error",""))</f>
        <v/>
      </c>
      <c r="AQ406" s="240" t="str">
        <f>IF(C406="","",IF(AND(フラグ管理用!B406=1,フラグ管理用!I406&gt;0),"",IF(AND(フラグ管理用!B406=2,フラグ管理用!I406&gt;14),"","error")))</f>
        <v/>
      </c>
      <c r="AR406" s="240" t="str">
        <f>IF(C406="","",IF(PRODUCT(フラグ管理用!H406:J406)=0,"error",""))</f>
        <v/>
      </c>
      <c r="AS406" s="240" t="str">
        <f t="shared" ref="AS406:AS421" si="115">IF(C406="","",IF(K406="","error",""))</f>
        <v/>
      </c>
      <c r="AT406" s="240" t="str">
        <f>IF(C406="","",IF(AND(フラグ管理用!G406=1,フラグ管理用!K406=1),"",IF(AND(フラグ管理用!G406=2,フラグ管理用!K406&gt;1),"","error")))</f>
        <v/>
      </c>
      <c r="AU406" s="240" t="str">
        <f>IF(C406="","",IF(AND(フラグ管理用!K406=10,ISBLANK(L406)=FALSE),"",IF(AND(フラグ管理用!K406&lt;10,ISBLANK(L406)=TRUE),"","error")))</f>
        <v/>
      </c>
      <c r="AV406" s="211" t="str">
        <f t="shared" ref="AV406:AV421" si="116">IF(C406="","",IF(C406="単",IF(S406&lt;&gt;0,"error",""),""))</f>
        <v/>
      </c>
      <c r="AW406" s="211" t="str">
        <f t="shared" ref="AW406:AW421" si="117">IF(C406="","",IF(D406="－",IF(OR(P406&lt;&gt;0,Q406&lt;&gt;0),"error",""),""))</f>
        <v/>
      </c>
      <c r="AX406" s="211" t="str">
        <f>IF(C406="","",IF(AND(フラグ管理用!D406=2,フラグ管理用!G406=1),IF(Q406&lt;&gt;0,"error",""),""))</f>
        <v/>
      </c>
      <c r="AY406" s="211" t="str">
        <f>IF(C406="","",IF(フラグ管理用!G406=2,IF(OR(O406&lt;&gt;0,P406&lt;&gt;0,R406&lt;&gt;0),"error",""),""))</f>
        <v/>
      </c>
      <c r="AZ406" s="211" t="str">
        <f t="shared" ref="AZ406:AZ421" si="118">IF(C406="","",IF(OR(AND(O406&lt;&gt;0,P406&lt;&gt;0),AND(O406&lt;&gt;0,Q406&lt;&gt;0),AND(O406&lt;&gt;0,R406&lt;&gt;0),AND(P406&lt;&gt;0,Q406&lt;&gt;0),AND(P406&lt;&gt;0,R406&lt;&gt;0),AND(Q406&lt;&gt;0,R406&lt;&gt;0)),"error",""))</f>
        <v/>
      </c>
      <c r="BA406" s="211" t="str">
        <f t="shared" ref="BA406:BA421" si="119">IF(C406="","",IF(N406&gt;0,"","error"))</f>
        <v/>
      </c>
      <c r="BB406" s="211" t="str">
        <f t="shared" ref="BB406:BB421" si="120">IF(C406="","",IF(OR(V406="",W406="",X406="",Y406=""),"error",""))</f>
        <v/>
      </c>
      <c r="BC406" s="211" t="str">
        <f>IF(C406="","",IF(フラグ管理用!Y406=2,IF(AND(フラグ管理用!C406=2,フラグ管理用!V406=1),"","error"),""))</f>
        <v/>
      </c>
      <c r="BD406" s="211" t="str">
        <f t="shared" ref="BD406:BD421" si="121">IF(C406="","",IF(Z406="","error",""))</f>
        <v/>
      </c>
      <c r="BE406" s="211" t="str">
        <f>IF(C406="","",IF(フラグ管理用!Z406=30,"error",IF(AND(フラグ管理用!AI406="事業始期_通常",フラグ管理用!Z406&lt;18),"error",IF(AND(フラグ管理用!AI406="事業始期_補助",フラグ管理用!Z406&lt;15),"error",""))))</f>
        <v/>
      </c>
      <c r="BF406" s="211" t="str">
        <f t="shared" ref="BF406:BF421" si="122">IF(C406="","",IF(AA406="","error",""))</f>
        <v/>
      </c>
      <c r="BG406" s="211" t="str">
        <f>IF(C406="","",IF(AND(フラグ管理用!AJ406="事業終期_通常",OR(フラグ管理用!AA406&lt;18,フラグ管理用!AA406&gt;29)),"error",IF(AND(フラグ管理用!AJ406="事業終期_R3基金・R4",フラグ管理用!AA406&lt;18),"error","")))</f>
        <v/>
      </c>
      <c r="BH406" s="211" t="str">
        <f>IF(C406="","",IF(VLOOKUP(Z406,―!$X$2:$Y$31,2,FALSE)&lt;=VLOOKUP(AA406,―!$X$2:$Y$31,2,FALSE),"","error"))</f>
        <v/>
      </c>
      <c r="BI406" s="211" t="str">
        <f t="shared" ref="BI406:BI421" si="123">IF(C406="","",IF(OR(AB406="",AC406=""),"error",""))</f>
        <v/>
      </c>
      <c r="BJ406" s="211" t="str">
        <f t="shared" si="108"/>
        <v/>
      </c>
      <c r="BK406" s="211" t="str">
        <f t="shared" ref="BK406:BK421" si="124">IF(C406="","",IF(AG406="","error",""))</f>
        <v/>
      </c>
      <c r="BL406" s="211" t="str">
        <f>IF(C406="","",IF(AND(フラグ管理用!AK406="予算区分_地単_通常",フラグ管理用!AF406&gt;4),"error",IF(AND(フラグ管理用!AK406="予算区分_地単_協力金等",フラグ管理用!AF406&gt;9),"error",IF(AND(フラグ管理用!AK406="予算区分_補助",フラグ管理用!AF406&lt;9),"error",""))))</f>
        <v/>
      </c>
      <c r="BM406" s="241" t="str">
        <f>フラグ管理用!AO406</f>
        <v/>
      </c>
    </row>
    <row r="407" spans="1:65" x14ac:dyDescent="0.15">
      <c r="A407" s="84">
        <v>386</v>
      </c>
      <c r="B407" s="285"/>
      <c r="C407" s="61"/>
      <c r="D407" s="61"/>
      <c r="E407" s="62"/>
      <c r="F407" s="146" t="str">
        <f>IF(C407="補",VLOOKUP(E407,'事業名一覧 '!$A$3:$C$55,3,FALSE),"")</f>
        <v/>
      </c>
      <c r="G407" s="63"/>
      <c r="H407" s="154"/>
      <c r="I407" s="63"/>
      <c r="J407" s="63"/>
      <c r="K407" s="63"/>
      <c r="L407" s="62"/>
      <c r="M407" s="99" t="str">
        <f t="shared" si="109"/>
        <v/>
      </c>
      <c r="N407" s="99" t="str">
        <f t="shared" ref="N407:N421" si="125">IF(C407="","",SUM(O407:R407))</f>
        <v/>
      </c>
      <c r="O407" s="65"/>
      <c r="P407" s="65"/>
      <c r="Q407" s="65"/>
      <c r="R407" s="65"/>
      <c r="S407" s="65"/>
      <c r="T407" s="65"/>
      <c r="U407" s="62"/>
      <c r="V407" s="63"/>
      <c r="W407" s="63"/>
      <c r="X407" s="63"/>
      <c r="Y407" s="61"/>
      <c r="Z407" s="61"/>
      <c r="AA407" s="61"/>
      <c r="AB407" s="230"/>
      <c r="AC407" s="230"/>
      <c r="AD407" s="62"/>
      <c r="AE407" s="62"/>
      <c r="AF407" s="301"/>
      <c r="AG407" s="165"/>
      <c r="AH407" s="274"/>
      <c r="AI407" s="226"/>
      <c r="AJ407" s="293" t="str">
        <f t="shared" si="110"/>
        <v/>
      </c>
      <c r="AK407" s="297" t="str">
        <f>IF(C407="","",IF(AND(フラグ管理用!B407=2,O407&gt;0),"error",IF(AND(フラグ管理用!B407=1,SUM(P407:R407)&gt;0),"error","")))</f>
        <v/>
      </c>
      <c r="AL407" s="289" t="str">
        <f t="shared" si="111"/>
        <v/>
      </c>
      <c r="AM407" s="235" t="str">
        <f t="shared" si="112"/>
        <v/>
      </c>
      <c r="AN407" s="211" t="str">
        <f>IF(C407="","",IF(フラグ管理用!AP407=1,"",IF(AND(フラグ管理用!C407=1,フラグ管理用!G407=1),"",IF(AND(フラグ管理用!C407=2,フラグ管理用!D407=1,フラグ管理用!G407=1),"",IF(AND(フラグ管理用!C407=2,フラグ管理用!D407=2),"","error")))))</f>
        <v/>
      </c>
      <c r="AO407" s="240" t="str">
        <f t="shared" si="113"/>
        <v/>
      </c>
      <c r="AP407" s="240" t="str">
        <f t="shared" si="114"/>
        <v/>
      </c>
      <c r="AQ407" s="240" t="str">
        <f>IF(C407="","",IF(AND(フラグ管理用!B407=1,フラグ管理用!I407&gt;0),"",IF(AND(フラグ管理用!B407=2,フラグ管理用!I407&gt;14),"","error")))</f>
        <v/>
      </c>
      <c r="AR407" s="240" t="str">
        <f>IF(C407="","",IF(PRODUCT(フラグ管理用!H407:J407)=0,"error",""))</f>
        <v/>
      </c>
      <c r="AS407" s="240" t="str">
        <f t="shared" si="115"/>
        <v/>
      </c>
      <c r="AT407" s="240" t="str">
        <f>IF(C407="","",IF(AND(フラグ管理用!G407=1,フラグ管理用!K407=1),"",IF(AND(フラグ管理用!G407=2,フラグ管理用!K407&gt;1),"","error")))</f>
        <v/>
      </c>
      <c r="AU407" s="240" t="str">
        <f>IF(C407="","",IF(AND(フラグ管理用!K407=10,ISBLANK(L407)=FALSE),"",IF(AND(フラグ管理用!K407&lt;10,ISBLANK(L407)=TRUE),"","error")))</f>
        <v/>
      </c>
      <c r="AV407" s="211" t="str">
        <f t="shared" si="116"/>
        <v/>
      </c>
      <c r="AW407" s="211" t="str">
        <f t="shared" si="117"/>
        <v/>
      </c>
      <c r="AX407" s="211" t="str">
        <f>IF(C407="","",IF(AND(フラグ管理用!D407=2,フラグ管理用!G407=1),IF(Q407&lt;&gt;0,"error",""),""))</f>
        <v/>
      </c>
      <c r="AY407" s="211" t="str">
        <f>IF(C407="","",IF(フラグ管理用!G407=2,IF(OR(O407&lt;&gt;0,P407&lt;&gt;0,R407&lt;&gt;0),"error",""),""))</f>
        <v/>
      </c>
      <c r="AZ407" s="211" t="str">
        <f t="shared" si="118"/>
        <v/>
      </c>
      <c r="BA407" s="211" t="str">
        <f t="shared" si="119"/>
        <v/>
      </c>
      <c r="BB407" s="211" t="str">
        <f t="shared" si="120"/>
        <v/>
      </c>
      <c r="BC407" s="211" t="str">
        <f>IF(C407="","",IF(フラグ管理用!Y407=2,IF(AND(フラグ管理用!C407=2,フラグ管理用!V407=1),"","error"),""))</f>
        <v/>
      </c>
      <c r="BD407" s="211" t="str">
        <f t="shared" si="121"/>
        <v/>
      </c>
      <c r="BE407" s="211" t="str">
        <f>IF(C407="","",IF(フラグ管理用!Z407=30,"error",IF(AND(フラグ管理用!AI407="事業始期_通常",フラグ管理用!Z407&lt;18),"error",IF(AND(フラグ管理用!AI407="事業始期_補助",フラグ管理用!Z407&lt;15),"error",""))))</f>
        <v/>
      </c>
      <c r="BF407" s="211" t="str">
        <f t="shared" si="122"/>
        <v/>
      </c>
      <c r="BG407" s="211" t="str">
        <f>IF(C407="","",IF(AND(フラグ管理用!AJ407="事業終期_通常",OR(フラグ管理用!AA407&lt;18,フラグ管理用!AA407&gt;29)),"error",IF(AND(フラグ管理用!AJ407="事業終期_R3基金・R4",フラグ管理用!AA407&lt;18),"error","")))</f>
        <v/>
      </c>
      <c r="BH407" s="211" t="str">
        <f>IF(C407="","",IF(VLOOKUP(Z407,―!$X$2:$Y$31,2,FALSE)&lt;=VLOOKUP(AA407,―!$X$2:$Y$31,2,FALSE),"","error"))</f>
        <v/>
      </c>
      <c r="BI407" s="211" t="str">
        <f t="shared" si="123"/>
        <v/>
      </c>
      <c r="BJ407" s="211" t="str">
        <f t="shared" ref="BJ407:BJ421" si="126">IF(C407="","",IF(AND(Y407="－",AA407="R5.4以降",AF407=""),"error",""))</f>
        <v/>
      </c>
      <c r="BK407" s="211" t="str">
        <f t="shared" si="124"/>
        <v/>
      </c>
      <c r="BL407" s="211" t="str">
        <f>IF(C407="","",IF(AND(フラグ管理用!AK407="予算区分_地単_通常",フラグ管理用!AF407&gt;4),"error",IF(AND(フラグ管理用!AK407="予算区分_地単_協力金等",フラグ管理用!AF407&gt;9),"error",IF(AND(フラグ管理用!AK407="予算区分_補助",フラグ管理用!AF407&lt;9),"error",""))))</f>
        <v/>
      </c>
      <c r="BM407" s="241" t="str">
        <f>フラグ管理用!AO407</f>
        <v/>
      </c>
    </row>
    <row r="408" spans="1:65" x14ac:dyDescent="0.15">
      <c r="A408" s="84">
        <v>387</v>
      </c>
      <c r="B408" s="285"/>
      <c r="C408" s="61"/>
      <c r="D408" s="61"/>
      <c r="E408" s="62"/>
      <c r="F408" s="146" t="str">
        <f>IF(C408="補",VLOOKUP(E408,'事業名一覧 '!$A$3:$C$55,3,FALSE),"")</f>
        <v/>
      </c>
      <c r="G408" s="63"/>
      <c r="H408" s="154"/>
      <c r="I408" s="63"/>
      <c r="J408" s="63"/>
      <c r="K408" s="63"/>
      <c r="L408" s="62"/>
      <c r="M408" s="99" t="str">
        <f t="shared" si="109"/>
        <v/>
      </c>
      <c r="N408" s="99" t="str">
        <f t="shared" si="125"/>
        <v/>
      </c>
      <c r="O408" s="65"/>
      <c r="P408" s="65"/>
      <c r="Q408" s="65"/>
      <c r="R408" s="65"/>
      <c r="S408" s="65"/>
      <c r="T408" s="65"/>
      <c r="U408" s="62"/>
      <c r="V408" s="63"/>
      <c r="W408" s="63"/>
      <c r="X408" s="63"/>
      <c r="Y408" s="61"/>
      <c r="Z408" s="61"/>
      <c r="AA408" s="61"/>
      <c r="AB408" s="230"/>
      <c r="AC408" s="230"/>
      <c r="AD408" s="62"/>
      <c r="AE408" s="62"/>
      <c r="AF408" s="301"/>
      <c r="AG408" s="165"/>
      <c r="AH408" s="274"/>
      <c r="AI408" s="226"/>
      <c r="AJ408" s="293" t="str">
        <f t="shared" si="110"/>
        <v/>
      </c>
      <c r="AK408" s="297" t="str">
        <f>IF(C408="","",IF(AND(フラグ管理用!B408=2,O408&gt;0),"error",IF(AND(フラグ管理用!B408=1,SUM(P408:R408)&gt;0),"error","")))</f>
        <v/>
      </c>
      <c r="AL408" s="289" t="str">
        <f t="shared" si="111"/>
        <v/>
      </c>
      <c r="AM408" s="235" t="str">
        <f t="shared" si="112"/>
        <v/>
      </c>
      <c r="AN408" s="211" t="str">
        <f>IF(C408="","",IF(フラグ管理用!AP408=1,"",IF(AND(フラグ管理用!C408=1,フラグ管理用!G408=1),"",IF(AND(フラグ管理用!C408=2,フラグ管理用!D408=1,フラグ管理用!G408=1),"",IF(AND(フラグ管理用!C408=2,フラグ管理用!D408=2),"","error")))))</f>
        <v/>
      </c>
      <c r="AO408" s="240" t="str">
        <f t="shared" si="113"/>
        <v/>
      </c>
      <c r="AP408" s="240" t="str">
        <f t="shared" si="114"/>
        <v/>
      </c>
      <c r="AQ408" s="240" t="str">
        <f>IF(C408="","",IF(AND(フラグ管理用!B408=1,フラグ管理用!I408&gt;0),"",IF(AND(フラグ管理用!B408=2,フラグ管理用!I408&gt;14),"","error")))</f>
        <v/>
      </c>
      <c r="AR408" s="240" t="str">
        <f>IF(C408="","",IF(PRODUCT(フラグ管理用!H408:J408)=0,"error",""))</f>
        <v/>
      </c>
      <c r="AS408" s="240" t="str">
        <f t="shared" si="115"/>
        <v/>
      </c>
      <c r="AT408" s="240" t="str">
        <f>IF(C408="","",IF(AND(フラグ管理用!G408=1,フラグ管理用!K408=1),"",IF(AND(フラグ管理用!G408=2,フラグ管理用!K408&gt;1),"","error")))</f>
        <v/>
      </c>
      <c r="AU408" s="240" t="str">
        <f>IF(C408="","",IF(AND(フラグ管理用!K408=10,ISBLANK(L408)=FALSE),"",IF(AND(フラグ管理用!K408&lt;10,ISBLANK(L408)=TRUE),"","error")))</f>
        <v/>
      </c>
      <c r="AV408" s="211" t="str">
        <f t="shared" si="116"/>
        <v/>
      </c>
      <c r="AW408" s="211" t="str">
        <f t="shared" si="117"/>
        <v/>
      </c>
      <c r="AX408" s="211" t="str">
        <f>IF(C408="","",IF(AND(フラグ管理用!D408=2,フラグ管理用!G408=1),IF(Q408&lt;&gt;0,"error",""),""))</f>
        <v/>
      </c>
      <c r="AY408" s="211" t="str">
        <f>IF(C408="","",IF(フラグ管理用!G408=2,IF(OR(O408&lt;&gt;0,P408&lt;&gt;0,R408&lt;&gt;0),"error",""),""))</f>
        <v/>
      </c>
      <c r="AZ408" s="211" t="str">
        <f t="shared" si="118"/>
        <v/>
      </c>
      <c r="BA408" s="211" t="str">
        <f t="shared" si="119"/>
        <v/>
      </c>
      <c r="BB408" s="211" t="str">
        <f t="shared" si="120"/>
        <v/>
      </c>
      <c r="BC408" s="211" t="str">
        <f>IF(C408="","",IF(フラグ管理用!Y408=2,IF(AND(フラグ管理用!C408=2,フラグ管理用!V408=1),"","error"),""))</f>
        <v/>
      </c>
      <c r="BD408" s="211" t="str">
        <f t="shared" si="121"/>
        <v/>
      </c>
      <c r="BE408" s="211" t="str">
        <f>IF(C408="","",IF(フラグ管理用!Z408=30,"error",IF(AND(フラグ管理用!AI408="事業始期_通常",フラグ管理用!Z408&lt;18),"error",IF(AND(フラグ管理用!AI408="事業始期_補助",フラグ管理用!Z408&lt;15),"error",""))))</f>
        <v/>
      </c>
      <c r="BF408" s="211" t="str">
        <f t="shared" si="122"/>
        <v/>
      </c>
      <c r="BG408" s="211" t="str">
        <f>IF(C408="","",IF(AND(フラグ管理用!AJ408="事業終期_通常",OR(フラグ管理用!AA408&lt;18,フラグ管理用!AA408&gt;29)),"error",IF(AND(フラグ管理用!AJ408="事業終期_R3基金・R4",フラグ管理用!AA408&lt;18),"error","")))</f>
        <v/>
      </c>
      <c r="BH408" s="211" t="str">
        <f>IF(C408="","",IF(VLOOKUP(Z408,―!$X$2:$Y$31,2,FALSE)&lt;=VLOOKUP(AA408,―!$X$2:$Y$31,2,FALSE),"","error"))</f>
        <v/>
      </c>
      <c r="BI408" s="211" t="str">
        <f t="shared" si="123"/>
        <v/>
      </c>
      <c r="BJ408" s="211" t="str">
        <f t="shared" si="126"/>
        <v/>
      </c>
      <c r="BK408" s="211" t="str">
        <f t="shared" si="124"/>
        <v/>
      </c>
      <c r="BL408" s="211" t="str">
        <f>IF(C408="","",IF(AND(フラグ管理用!AK408="予算区分_地単_通常",フラグ管理用!AF408&gt;4),"error",IF(AND(フラグ管理用!AK408="予算区分_地単_協力金等",フラグ管理用!AF408&gt;9),"error",IF(AND(フラグ管理用!AK408="予算区分_補助",フラグ管理用!AF408&lt;9),"error",""))))</f>
        <v/>
      </c>
      <c r="BM408" s="241" t="str">
        <f>フラグ管理用!AO408</f>
        <v/>
      </c>
    </row>
    <row r="409" spans="1:65" x14ac:dyDescent="0.15">
      <c r="A409" s="84">
        <v>388</v>
      </c>
      <c r="B409" s="285"/>
      <c r="C409" s="61"/>
      <c r="D409" s="61"/>
      <c r="E409" s="62"/>
      <c r="F409" s="146" t="str">
        <f>IF(C409="補",VLOOKUP(E409,'事業名一覧 '!$A$3:$C$55,3,FALSE),"")</f>
        <v/>
      </c>
      <c r="G409" s="63"/>
      <c r="H409" s="154"/>
      <c r="I409" s="63"/>
      <c r="J409" s="63"/>
      <c r="K409" s="63"/>
      <c r="L409" s="62"/>
      <c r="M409" s="99" t="str">
        <f t="shared" si="109"/>
        <v/>
      </c>
      <c r="N409" s="99" t="str">
        <f t="shared" si="125"/>
        <v/>
      </c>
      <c r="O409" s="65"/>
      <c r="P409" s="65"/>
      <c r="Q409" s="65"/>
      <c r="R409" s="65"/>
      <c r="S409" s="65"/>
      <c r="T409" s="65"/>
      <c r="U409" s="62"/>
      <c r="V409" s="63"/>
      <c r="W409" s="63"/>
      <c r="X409" s="63"/>
      <c r="Y409" s="61"/>
      <c r="Z409" s="61"/>
      <c r="AA409" s="61"/>
      <c r="AB409" s="230"/>
      <c r="AC409" s="230"/>
      <c r="AD409" s="62"/>
      <c r="AE409" s="62"/>
      <c r="AF409" s="301"/>
      <c r="AG409" s="165"/>
      <c r="AH409" s="274"/>
      <c r="AI409" s="226"/>
      <c r="AJ409" s="293" t="str">
        <f t="shared" si="110"/>
        <v/>
      </c>
      <c r="AK409" s="297" t="str">
        <f>IF(C409="","",IF(AND(フラグ管理用!B409=2,O409&gt;0),"error",IF(AND(フラグ管理用!B409=1,SUM(P409:R409)&gt;0),"error","")))</f>
        <v/>
      </c>
      <c r="AL409" s="289" t="str">
        <f t="shared" si="111"/>
        <v/>
      </c>
      <c r="AM409" s="235" t="str">
        <f t="shared" si="112"/>
        <v/>
      </c>
      <c r="AN409" s="211" t="str">
        <f>IF(C409="","",IF(フラグ管理用!AP409=1,"",IF(AND(フラグ管理用!C409=1,フラグ管理用!G409=1),"",IF(AND(フラグ管理用!C409=2,フラグ管理用!D409=1,フラグ管理用!G409=1),"",IF(AND(フラグ管理用!C409=2,フラグ管理用!D409=2),"","error")))))</f>
        <v/>
      </c>
      <c r="AO409" s="240" t="str">
        <f t="shared" si="113"/>
        <v/>
      </c>
      <c r="AP409" s="240" t="str">
        <f t="shared" si="114"/>
        <v/>
      </c>
      <c r="AQ409" s="240" t="str">
        <f>IF(C409="","",IF(AND(フラグ管理用!B409=1,フラグ管理用!I409&gt;0),"",IF(AND(フラグ管理用!B409=2,フラグ管理用!I409&gt;14),"","error")))</f>
        <v/>
      </c>
      <c r="AR409" s="240" t="str">
        <f>IF(C409="","",IF(PRODUCT(フラグ管理用!H409:J409)=0,"error",""))</f>
        <v/>
      </c>
      <c r="AS409" s="240" t="str">
        <f t="shared" si="115"/>
        <v/>
      </c>
      <c r="AT409" s="240" t="str">
        <f>IF(C409="","",IF(AND(フラグ管理用!G409=1,フラグ管理用!K409=1),"",IF(AND(フラグ管理用!G409=2,フラグ管理用!K409&gt;1),"","error")))</f>
        <v/>
      </c>
      <c r="AU409" s="240" t="str">
        <f>IF(C409="","",IF(AND(フラグ管理用!K409=10,ISBLANK(L409)=FALSE),"",IF(AND(フラグ管理用!K409&lt;10,ISBLANK(L409)=TRUE),"","error")))</f>
        <v/>
      </c>
      <c r="AV409" s="211" t="str">
        <f t="shared" si="116"/>
        <v/>
      </c>
      <c r="AW409" s="211" t="str">
        <f t="shared" si="117"/>
        <v/>
      </c>
      <c r="AX409" s="211" t="str">
        <f>IF(C409="","",IF(AND(フラグ管理用!D409=2,フラグ管理用!G409=1),IF(Q409&lt;&gt;0,"error",""),""))</f>
        <v/>
      </c>
      <c r="AY409" s="211" t="str">
        <f>IF(C409="","",IF(フラグ管理用!G409=2,IF(OR(O409&lt;&gt;0,P409&lt;&gt;0,R409&lt;&gt;0),"error",""),""))</f>
        <v/>
      </c>
      <c r="AZ409" s="211" t="str">
        <f t="shared" si="118"/>
        <v/>
      </c>
      <c r="BA409" s="211" t="str">
        <f t="shared" si="119"/>
        <v/>
      </c>
      <c r="BB409" s="211" t="str">
        <f t="shared" si="120"/>
        <v/>
      </c>
      <c r="BC409" s="211" t="str">
        <f>IF(C409="","",IF(フラグ管理用!Y409=2,IF(AND(フラグ管理用!C409=2,フラグ管理用!V409=1),"","error"),""))</f>
        <v/>
      </c>
      <c r="BD409" s="211" t="str">
        <f t="shared" si="121"/>
        <v/>
      </c>
      <c r="BE409" s="211" t="str">
        <f>IF(C409="","",IF(フラグ管理用!Z409=30,"error",IF(AND(フラグ管理用!AI409="事業始期_通常",フラグ管理用!Z409&lt;18),"error",IF(AND(フラグ管理用!AI409="事業始期_補助",フラグ管理用!Z409&lt;15),"error",""))))</f>
        <v/>
      </c>
      <c r="BF409" s="211" t="str">
        <f t="shared" si="122"/>
        <v/>
      </c>
      <c r="BG409" s="211" t="str">
        <f>IF(C409="","",IF(AND(フラグ管理用!AJ409="事業終期_通常",OR(フラグ管理用!AA409&lt;18,フラグ管理用!AA409&gt;29)),"error",IF(AND(フラグ管理用!AJ409="事業終期_R3基金・R4",フラグ管理用!AA409&lt;18),"error","")))</f>
        <v/>
      </c>
      <c r="BH409" s="211" t="str">
        <f>IF(C409="","",IF(VLOOKUP(Z409,―!$X$2:$Y$31,2,FALSE)&lt;=VLOOKUP(AA409,―!$X$2:$Y$31,2,FALSE),"","error"))</f>
        <v/>
      </c>
      <c r="BI409" s="211" t="str">
        <f t="shared" si="123"/>
        <v/>
      </c>
      <c r="BJ409" s="211" t="str">
        <f t="shared" si="126"/>
        <v/>
      </c>
      <c r="BK409" s="211" t="str">
        <f t="shared" si="124"/>
        <v/>
      </c>
      <c r="BL409" s="211" t="str">
        <f>IF(C409="","",IF(AND(フラグ管理用!AK409="予算区分_地単_通常",フラグ管理用!AF409&gt;4),"error",IF(AND(フラグ管理用!AK409="予算区分_地単_協力金等",フラグ管理用!AF409&gt;9),"error",IF(AND(フラグ管理用!AK409="予算区分_補助",フラグ管理用!AF409&lt;9),"error",""))))</f>
        <v/>
      </c>
      <c r="BM409" s="241" t="str">
        <f>フラグ管理用!AO409</f>
        <v/>
      </c>
    </row>
    <row r="410" spans="1:65" x14ac:dyDescent="0.15">
      <c r="A410" s="84">
        <v>389</v>
      </c>
      <c r="B410" s="285"/>
      <c r="C410" s="61"/>
      <c r="D410" s="61"/>
      <c r="E410" s="62"/>
      <c r="F410" s="146" t="str">
        <f>IF(C410="補",VLOOKUP(E410,'事業名一覧 '!$A$3:$C$55,3,FALSE),"")</f>
        <v/>
      </c>
      <c r="G410" s="63"/>
      <c r="H410" s="154"/>
      <c r="I410" s="63"/>
      <c r="J410" s="63"/>
      <c r="K410" s="63"/>
      <c r="L410" s="62"/>
      <c r="M410" s="99" t="str">
        <f t="shared" si="109"/>
        <v/>
      </c>
      <c r="N410" s="99" t="str">
        <f t="shared" si="125"/>
        <v/>
      </c>
      <c r="O410" s="65"/>
      <c r="P410" s="65"/>
      <c r="Q410" s="65"/>
      <c r="R410" s="65"/>
      <c r="S410" s="65"/>
      <c r="T410" s="65"/>
      <c r="U410" s="62"/>
      <c r="V410" s="63"/>
      <c r="W410" s="63"/>
      <c r="X410" s="63"/>
      <c r="Y410" s="61"/>
      <c r="Z410" s="61"/>
      <c r="AA410" s="61"/>
      <c r="AB410" s="230"/>
      <c r="AC410" s="230"/>
      <c r="AD410" s="62"/>
      <c r="AE410" s="62"/>
      <c r="AF410" s="301"/>
      <c r="AG410" s="165"/>
      <c r="AH410" s="274"/>
      <c r="AI410" s="226"/>
      <c r="AJ410" s="293" t="str">
        <f t="shared" si="110"/>
        <v/>
      </c>
      <c r="AK410" s="297" t="str">
        <f>IF(C410="","",IF(AND(フラグ管理用!B410=2,O410&gt;0),"error",IF(AND(フラグ管理用!B410=1,SUM(P410:R410)&gt;0),"error","")))</f>
        <v/>
      </c>
      <c r="AL410" s="289" t="str">
        <f t="shared" si="111"/>
        <v/>
      </c>
      <c r="AM410" s="235" t="str">
        <f t="shared" si="112"/>
        <v/>
      </c>
      <c r="AN410" s="211" t="str">
        <f>IF(C410="","",IF(フラグ管理用!AP410=1,"",IF(AND(フラグ管理用!C410=1,フラグ管理用!G410=1),"",IF(AND(フラグ管理用!C410=2,フラグ管理用!D410=1,フラグ管理用!G410=1),"",IF(AND(フラグ管理用!C410=2,フラグ管理用!D410=2),"","error")))))</f>
        <v/>
      </c>
      <c r="AO410" s="240" t="str">
        <f t="shared" si="113"/>
        <v/>
      </c>
      <c r="AP410" s="240" t="str">
        <f t="shared" si="114"/>
        <v/>
      </c>
      <c r="AQ410" s="240" t="str">
        <f>IF(C410="","",IF(AND(フラグ管理用!B410=1,フラグ管理用!I410&gt;0),"",IF(AND(フラグ管理用!B410=2,フラグ管理用!I410&gt;14),"","error")))</f>
        <v/>
      </c>
      <c r="AR410" s="240" t="str">
        <f>IF(C410="","",IF(PRODUCT(フラグ管理用!H410:J410)=0,"error",""))</f>
        <v/>
      </c>
      <c r="AS410" s="240" t="str">
        <f t="shared" si="115"/>
        <v/>
      </c>
      <c r="AT410" s="240" t="str">
        <f>IF(C410="","",IF(AND(フラグ管理用!G410=1,フラグ管理用!K410=1),"",IF(AND(フラグ管理用!G410=2,フラグ管理用!K410&gt;1),"","error")))</f>
        <v/>
      </c>
      <c r="AU410" s="240" t="str">
        <f>IF(C410="","",IF(AND(フラグ管理用!K410=10,ISBLANK(L410)=FALSE),"",IF(AND(フラグ管理用!K410&lt;10,ISBLANK(L410)=TRUE),"","error")))</f>
        <v/>
      </c>
      <c r="AV410" s="211" t="str">
        <f t="shared" si="116"/>
        <v/>
      </c>
      <c r="AW410" s="211" t="str">
        <f t="shared" si="117"/>
        <v/>
      </c>
      <c r="AX410" s="211" t="str">
        <f>IF(C410="","",IF(AND(フラグ管理用!D410=2,フラグ管理用!G410=1),IF(Q410&lt;&gt;0,"error",""),""))</f>
        <v/>
      </c>
      <c r="AY410" s="211" t="str">
        <f>IF(C410="","",IF(フラグ管理用!G410=2,IF(OR(O410&lt;&gt;0,P410&lt;&gt;0,R410&lt;&gt;0),"error",""),""))</f>
        <v/>
      </c>
      <c r="AZ410" s="211" t="str">
        <f t="shared" si="118"/>
        <v/>
      </c>
      <c r="BA410" s="211" t="str">
        <f t="shared" si="119"/>
        <v/>
      </c>
      <c r="BB410" s="211" t="str">
        <f t="shared" si="120"/>
        <v/>
      </c>
      <c r="BC410" s="211" t="str">
        <f>IF(C410="","",IF(フラグ管理用!Y410=2,IF(AND(フラグ管理用!C410=2,フラグ管理用!V410=1),"","error"),""))</f>
        <v/>
      </c>
      <c r="BD410" s="211" t="str">
        <f t="shared" si="121"/>
        <v/>
      </c>
      <c r="BE410" s="211" t="str">
        <f>IF(C410="","",IF(フラグ管理用!Z410=30,"error",IF(AND(フラグ管理用!AI410="事業始期_通常",フラグ管理用!Z410&lt;18),"error",IF(AND(フラグ管理用!AI410="事業始期_補助",フラグ管理用!Z410&lt;15),"error",""))))</f>
        <v/>
      </c>
      <c r="BF410" s="211" t="str">
        <f t="shared" si="122"/>
        <v/>
      </c>
      <c r="BG410" s="211" t="str">
        <f>IF(C410="","",IF(AND(フラグ管理用!AJ410="事業終期_通常",OR(フラグ管理用!AA410&lt;18,フラグ管理用!AA410&gt;29)),"error",IF(AND(フラグ管理用!AJ410="事業終期_R3基金・R4",フラグ管理用!AA410&lt;18),"error","")))</f>
        <v/>
      </c>
      <c r="BH410" s="211" t="str">
        <f>IF(C410="","",IF(VLOOKUP(Z410,―!$X$2:$Y$31,2,FALSE)&lt;=VLOOKUP(AA410,―!$X$2:$Y$31,2,FALSE),"","error"))</f>
        <v/>
      </c>
      <c r="BI410" s="211" t="str">
        <f t="shared" si="123"/>
        <v/>
      </c>
      <c r="BJ410" s="211" t="str">
        <f t="shared" si="126"/>
        <v/>
      </c>
      <c r="BK410" s="211" t="str">
        <f t="shared" si="124"/>
        <v/>
      </c>
      <c r="BL410" s="211" t="str">
        <f>IF(C410="","",IF(AND(フラグ管理用!AK410="予算区分_地単_通常",フラグ管理用!AF410&gt;4),"error",IF(AND(フラグ管理用!AK410="予算区分_地単_協力金等",フラグ管理用!AF410&gt;9),"error",IF(AND(フラグ管理用!AK410="予算区分_補助",フラグ管理用!AF410&lt;9),"error",""))))</f>
        <v/>
      </c>
      <c r="BM410" s="241" t="str">
        <f>フラグ管理用!AO410</f>
        <v/>
      </c>
    </row>
    <row r="411" spans="1:65" x14ac:dyDescent="0.15">
      <c r="A411" s="84">
        <v>390</v>
      </c>
      <c r="B411" s="285"/>
      <c r="C411" s="61"/>
      <c r="D411" s="61"/>
      <c r="E411" s="62"/>
      <c r="F411" s="146" t="str">
        <f>IF(C411="補",VLOOKUP(E411,'事業名一覧 '!$A$3:$C$55,3,FALSE),"")</f>
        <v/>
      </c>
      <c r="G411" s="63"/>
      <c r="H411" s="154"/>
      <c r="I411" s="63"/>
      <c r="J411" s="63"/>
      <c r="K411" s="63"/>
      <c r="L411" s="62"/>
      <c r="M411" s="99" t="str">
        <f t="shared" si="109"/>
        <v/>
      </c>
      <c r="N411" s="99" t="str">
        <f t="shared" si="125"/>
        <v/>
      </c>
      <c r="O411" s="65"/>
      <c r="P411" s="65"/>
      <c r="Q411" s="65"/>
      <c r="R411" s="65"/>
      <c r="S411" s="65"/>
      <c r="T411" s="65"/>
      <c r="U411" s="62"/>
      <c r="V411" s="63"/>
      <c r="W411" s="63"/>
      <c r="X411" s="63"/>
      <c r="Y411" s="61"/>
      <c r="Z411" s="61"/>
      <c r="AA411" s="61"/>
      <c r="AB411" s="230"/>
      <c r="AC411" s="230"/>
      <c r="AD411" s="62"/>
      <c r="AE411" s="62"/>
      <c r="AF411" s="301"/>
      <c r="AG411" s="165"/>
      <c r="AH411" s="274"/>
      <c r="AI411" s="226"/>
      <c r="AJ411" s="293" t="str">
        <f t="shared" si="110"/>
        <v/>
      </c>
      <c r="AK411" s="297" t="str">
        <f>IF(C411="","",IF(AND(フラグ管理用!B411=2,O411&gt;0),"error",IF(AND(フラグ管理用!B411=1,SUM(P411:R411)&gt;0),"error","")))</f>
        <v/>
      </c>
      <c r="AL411" s="289" t="str">
        <f t="shared" si="111"/>
        <v/>
      </c>
      <c r="AM411" s="235" t="str">
        <f t="shared" si="112"/>
        <v/>
      </c>
      <c r="AN411" s="211" t="str">
        <f>IF(C411="","",IF(フラグ管理用!AP411=1,"",IF(AND(フラグ管理用!C411=1,フラグ管理用!G411=1),"",IF(AND(フラグ管理用!C411=2,フラグ管理用!D411=1,フラグ管理用!G411=1),"",IF(AND(フラグ管理用!C411=2,フラグ管理用!D411=2),"","error")))))</f>
        <v/>
      </c>
      <c r="AO411" s="240" t="str">
        <f t="shared" si="113"/>
        <v/>
      </c>
      <c r="AP411" s="240" t="str">
        <f t="shared" si="114"/>
        <v/>
      </c>
      <c r="AQ411" s="240" t="str">
        <f>IF(C411="","",IF(AND(フラグ管理用!B411=1,フラグ管理用!I411&gt;0),"",IF(AND(フラグ管理用!B411=2,フラグ管理用!I411&gt;14),"","error")))</f>
        <v/>
      </c>
      <c r="AR411" s="240" t="str">
        <f>IF(C411="","",IF(PRODUCT(フラグ管理用!H411:J411)=0,"error",""))</f>
        <v/>
      </c>
      <c r="AS411" s="240" t="str">
        <f t="shared" si="115"/>
        <v/>
      </c>
      <c r="AT411" s="240" t="str">
        <f>IF(C411="","",IF(AND(フラグ管理用!G411=1,フラグ管理用!K411=1),"",IF(AND(フラグ管理用!G411=2,フラグ管理用!K411&gt;1),"","error")))</f>
        <v/>
      </c>
      <c r="AU411" s="240" t="str">
        <f>IF(C411="","",IF(AND(フラグ管理用!K411=10,ISBLANK(L411)=FALSE),"",IF(AND(フラグ管理用!K411&lt;10,ISBLANK(L411)=TRUE),"","error")))</f>
        <v/>
      </c>
      <c r="AV411" s="211" t="str">
        <f t="shared" si="116"/>
        <v/>
      </c>
      <c r="AW411" s="211" t="str">
        <f t="shared" si="117"/>
        <v/>
      </c>
      <c r="AX411" s="211" t="str">
        <f>IF(C411="","",IF(AND(フラグ管理用!D411=2,フラグ管理用!G411=1),IF(Q411&lt;&gt;0,"error",""),""))</f>
        <v/>
      </c>
      <c r="AY411" s="211" t="str">
        <f>IF(C411="","",IF(フラグ管理用!G411=2,IF(OR(O411&lt;&gt;0,P411&lt;&gt;0,R411&lt;&gt;0),"error",""),""))</f>
        <v/>
      </c>
      <c r="AZ411" s="211" t="str">
        <f t="shared" si="118"/>
        <v/>
      </c>
      <c r="BA411" s="211" t="str">
        <f t="shared" si="119"/>
        <v/>
      </c>
      <c r="BB411" s="211" t="str">
        <f t="shared" si="120"/>
        <v/>
      </c>
      <c r="BC411" s="211" t="str">
        <f>IF(C411="","",IF(フラグ管理用!Y411=2,IF(AND(フラグ管理用!C411=2,フラグ管理用!V411=1),"","error"),""))</f>
        <v/>
      </c>
      <c r="BD411" s="211" t="str">
        <f t="shared" si="121"/>
        <v/>
      </c>
      <c r="BE411" s="211" t="str">
        <f>IF(C411="","",IF(フラグ管理用!Z411=30,"error",IF(AND(フラグ管理用!AI411="事業始期_通常",フラグ管理用!Z411&lt;18),"error",IF(AND(フラグ管理用!AI411="事業始期_補助",フラグ管理用!Z411&lt;15),"error",""))))</f>
        <v/>
      </c>
      <c r="BF411" s="211" t="str">
        <f t="shared" si="122"/>
        <v/>
      </c>
      <c r="BG411" s="211" t="str">
        <f>IF(C411="","",IF(AND(フラグ管理用!AJ411="事業終期_通常",OR(フラグ管理用!AA411&lt;18,フラグ管理用!AA411&gt;29)),"error",IF(AND(フラグ管理用!AJ411="事業終期_R3基金・R4",フラグ管理用!AA411&lt;18),"error","")))</f>
        <v/>
      </c>
      <c r="BH411" s="211" t="str">
        <f>IF(C411="","",IF(VLOOKUP(Z411,―!$X$2:$Y$31,2,FALSE)&lt;=VLOOKUP(AA411,―!$X$2:$Y$31,2,FALSE),"","error"))</f>
        <v/>
      </c>
      <c r="BI411" s="211" t="str">
        <f t="shared" si="123"/>
        <v/>
      </c>
      <c r="BJ411" s="211" t="str">
        <f t="shared" si="126"/>
        <v/>
      </c>
      <c r="BK411" s="211" t="str">
        <f t="shared" si="124"/>
        <v/>
      </c>
      <c r="BL411" s="211" t="str">
        <f>IF(C411="","",IF(AND(フラグ管理用!AK411="予算区分_地単_通常",フラグ管理用!AF411&gt;4),"error",IF(AND(フラグ管理用!AK411="予算区分_地単_協力金等",フラグ管理用!AF411&gt;9),"error",IF(AND(フラグ管理用!AK411="予算区分_補助",フラグ管理用!AF411&lt;9),"error",""))))</f>
        <v/>
      </c>
      <c r="BM411" s="241" t="str">
        <f>フラグ管理用!AO411</f>
        <v/>
      </c>
    </row>
    <row r="412" spans="1:65" x14ac:dyDescent="0.15">
      <c r="A412" s="84">
        <v>391</v>
      </c>
      <c r="B412" s="285"/>
      <c r="C412" s="61"/>
      <c r="D412" s="61"/>
      <c r="E412" s="62"/>
      <c r="F412" s="146" t="str">
        <f>IF(C412="補",VLOOKUP(E412,'事業名一覧 '!$A$3:$C$55,3,FALSE),"")</f>
        <v/>
      </c>
      <c r="G412" s="63"/>
      <c r="H412" s="154"/>
      <c r="I412" s="63"/>
      <c r="J412" s="63"/>
      <c r="K412" s="63"/>
      <c r="L412" s="62"/>
      <c r="M412" s="99" t="str">
        <f t="shared" si="109"/>
        <v/>
      </c>
      <c r="N412" s="99" t="str">
        <f t="shared" si="125"/>
        <v/>
      </c>
      <c r="O412" s="65"/>
      <c r="P412" s="65"/>
      <c r="Q412" s="65"/>
      <c r="R412" s="65"/>
      <c r="S412" s="65"/>
      <c r="T412" s="65"/>
      <c r="U412" s="62"/>
      <c r="V412" s="63"/>
      <c r="W412" s="63"/>
      <c r="X412" s="63"/>
      <c r="Y412" s="61"/>
      <c r="Z412" s="61"/>
      <c r="AA412" s="61"/>
      <c r="AB412" s="230"/>
      <c r="AC412" s="230"/>
      <c r="AD412" s="62"/>
      <c r="AE412" s="62"/>
      <c r="AF412" s="301"/>
      <c r="AG412" s="165"/>
      <c r="AH412" s="274"/>
      <c r="AI412" s="226"/>
      <c r="AJ412" s="293" t="str">
        <f t="shared" si="110"/>
        <v/>
      </c>
      <c r="AK412" s="297" t="str">
        <f>IF(C412="","",IF(AND(フラグ管理用!B412=2,O412&gt;0),"error",IF(AND(フラグ管理用!B412=1,SUM(P412:R412)&gt;0),"error","")))</f>
        <v/>
      </c>
      <c r="AL412" s="289" t="str">
        <f t="shared" si="111"/>
        <v/>
      </c>
      <c r="AM412" s="235" t="str">
        <f t="shared" si="112"/>
        <v/>
      </c>
      <c r="AN412" s="211" t="str">
        <f>IF(C412="","",IF(フラグ管理用!AP412=1,"",IF(AND(フラグ管理用!C412=1,フラグ管理用!G412=1),"",IF(AND(フラグ管理用!C412=2,フラグ管理用!D412=1,フラグ管理用!G412=1),"",IF(AND(フラグ管理用!C412=2,フラグ管理用!D412=2),"","error")))))</f>
        <v/>
      </c>
      <c r="AO412" s="240" t="str">
        <f t="shared" si="113"/>
        <v/>
      </c>
      <c r="AP412" s="240" t="str">
        <f t="shared" si="114"/>
        <v/>
      </c>
      <c r="AQ412" s="240" t="str">
        <f>IF(C412="","",IF(AND(フラグ管理用!B412=1,フラグ管理用!I412&gt;0),"",IF(AND(フラグ管理用!B412=2,フラグ管理用!I412&gt;14),"","error")))</f>
        <v/>
      </c>
      <c r="AR412" s="240" t="str">
        <f>IF(C412="","",IF(PRODUCT(フラグ管理用!H412:J412)=0,"error",""))</f>
        <v/>
      </c>
      <c r="AS412" s="240" t="str">
        <f t="shared" si="115"/>
        <v/>
      </c>
      <c r="AT412" s="240" t="str">
        <f>IF(C412="","",IF(AND(フラグ管理用!G412=1,フラグ管理用!K412=1),"",IF(AND(フラグ管理用!G412=2,フラグ管理用!K412&gt;1),"","error")))</f>
        <v/>
      </c>
      <c r="AU412" s="240" t="str">
        <f>IF(C412="","",IF(AND(フラグ管理用!K412=10,ISBLANK(L412)=FALSE),"",IF(AND(フラグ管理用!K412&lt;10,ISBLANK(L412)=TRUE),"","error")))</f>
        <v/>
      </c>
      <c r="AV412" s="211" t="str">
        <f t="shared" si="116"/>
        <v/>
      </c>
      <c r="AW412" s="211" t="str">
        <f t="shared" si="117"/>
        <v/>
      </c>
      <c r="AX412" s="211" t="str">
        <f>IF(C412="","",IF(AND(フラグ管理用!D412=2,フラグ管理用!G412=1),IF(Q412&lt;&gt;0,"error",""),""))</f>
        <v/>
      </c>
      <c r="AY412" s="211" t="str">
        <f>IF(C412="","",IF(フラグ管理用!G412=2,IF(OR(O412&lt;&gt;0,P412&lt;&gt;0,R412&lt;&gt;0),"error",""),""))</f>
        <v/>
      </c>
      <c r="AZ412" s="211" t="str">
        <f t="shared" si="118"/>
        <v/>
      </c>
      <c r="BA412" s="211" t="str">
        <f t="shared" si="119"/>
        <v/>
      </c>
      <c r="BB412" s="211" t="str">
        <f t="shared" si="120"/>
        <v/>
      </c>
      <c r="BC412" s="211" t="str">
        <f>IF(C412="","",IF(フラグ管理用!Y412=2,IF(AND(フラグ管理用!C412=2,フラグ管理用!V412=1),"","error"),""))</f>
        <v/>
      </c>
      <c r="BD412" s="211" t="str">
        <f t="shared" si="121"/>
        <v/>
      </c>
      <c r="BE412" s="211" t="str">
        <f>IF(C412="","",IF(フラグ管理用!Z412=30,"error",IF(AND(フラグ管理用!AI412="事業始期_通常",フラグ管理用!Z412&lt;18),"error",IF(AND(フラグ管理用!AI412="事業始期_補助",フラグ管理用!Z412&lt;15),"error",""))))</f>
        <v/>
      </c>
      <c r="BF412" s="211" t="str">
        <f t="shared" si="122"/>
        <v/>
      </c>
      <c r="BG412" s="211" t="str">
        <f>IF(C412="","",IF(AND(フラグ管理用!AJ412="事業終期_通常",OR(フラグ管理用!AA412&lt;18,フラグ管理用!AA412&gt;29)),"error",IF(AND(フラグ管理用!AJ412="事業終期_R3基金・R4",フラグ管理用!AA412&lt;18),"error","")))</f>
        <v/>
      </c>
      <c r="BH412" s="211" t="str">
        <f>IF(C412="","",IF(VLOOKUP(Z412,―!$X$2:$Y$31,2,FALSE)&lt;=VLOOKUP(AA412,―!$X$2:$Y$31,2,FALSE),"","error"))</f>
        <v/>
      </c>
      <c r="BI412" s="211" t="str">
        <f t="shared" si="123"/>
        <v/>
      </c>
      <c r="BJ412" s="211" t="str">
        <f t="shared" si="126"/>
        <v/>
      </c>
      <c r="BK412" s="211" t="str">
        <f t="shared" si="124"/>
        <v/>
      </c>
      <c r="BL412" s="211" t="str">
        <f>IF(C412="","",IF(AND(フラグ管理用!AK412="予算区分_地単_通常",フラグ管理用!AF412&gt;4),"error",IF(AND(フラグ管理用!AK412="予算区分_地単_協力金等",フラグ管理用!AF412&gt;9),"error",IF(AND(フラグ管理用!AK412="予算区分_補助",フラグ管理用!AF412&lt;9),"error",""))))</f>
        <v/>
      </c>
      <c r="BM412" s="241" t="str">
        <f>フラグ管理用!AO412</f>
        <v/>
      </c>
    </row>
    <row r="413" spans="1:65" x14ac:dyDescent="0.15">
      <c r="A413" s="84">
        <v>392</v>
      </c>
      <c r="B413" s="285"/>
      <c r="C413" s="61"/>
      <c r="D413" s="61"/>
      <c r="E413" s="62"/>
      <c r="F413" s="146" t="str">
        <f>IF(C413="補",VLOOKUP(E413,'事業名一覧 '!$A$3:$C$55,3,FALSE),"")</f>
        <v/>
      </c>
      <c r="G413" s="63"/>
      <c r="H413" s="154"/>
      <c r="I413" s="63"/>
      <c r="J413" s="63"/>
      <c r="K413" s="63"/>
      <c r="L413" s="62"/>
      <c r="M413" s="99" t="str">
        <f t="shared" si="109"/>
        <v/>
      </c>
      <c r="N413" s="99" t="str">
        <f t="shared" si="125"/>
        <v/>
      </c>
      <c r="O413" s="65"/>
      <c r="P413" s="65"/>
      <c r="Q413" s="65"/>
      <c r="R413" s="65"/>
      <c r="S413" s="65"/>
      <c r="T413" s="65"/>
      <c r="U413" s="62"/>
      <c r="V413" s="63"/>
      <c r="W413" s="63"/>
      <c r="X413" s="63"/>
      <c r="Y413" s="61"/>
      <c r="Z413" s="61"/>
      <c r="AA413" s="61"/>
      <c r="AB413" s="230"/>
      <c r="AC413" s="230"/>
      <c r="AD413" s="62"/>
      <c r="AE413" s="62"/>
      <c r="AF413" s="301"/>
      <c r="AG413" s="165"/>
      <c r="AH413" s="274"/>
      <c r="AI413" s="226"/>
      <c r="AJ413" s="293" t="str">
        <f t="shared" si="110"/>
        <v/>
      </c>
      <c r="AK413" s="297" t="str">
        <f>IF(C413="","",IF(AND(フラグ管理用!B413=2,O413&gt;0),"error",IF(AND(フラグ管理用!B413=1,SUM(P413:R413)&gt;0),"error","")))</f>
        <v/>
      </c>
      <c r="AL413" s="289" t="str">
        <f t="shared" si="111"/>
        <v/>
      </c>
      <c r="AM413" s="235" t="str">
        <f t="shared" si="112"/>
        <v/>
      </c>
      <c r="AN413" s="211" t="str">
        <f>IF(C413="","",IF(フラグ管理用!AP413=1,"",IF(AND(フラグ管理用!C413=1,フラグ管理用!G413=1),"",IF(AND(フラグ管理用!C413=2,フラグ管理用!D413=1,フラグ管理用!G413=1),"",IF(AND(フラグ管理用!C413=2,フラグ管理用!D413=2),"","error")))))</f>
        <v/>
      </c>
      <c r="AO413" s="240" t="str">
        <f t="shared" si="113"/>
        <v/>
      </c>
      <c r="AP413" s="240" t="str">
        <f t="shared" si="114"/>
        <v/>
      </c>
      <c r="AQ413" s="240" t="str">
        <f>IF(C413="","",IF(AND(フラグ管理用!B413=1,フラグ管理用!I413&gt;0),"",IF(AND(フラグ管理用!B413=2,フラグ管理用!I413&gt;14),"","error")))</f>
        <v/>
      </c>
      <c r="AR413" s="240" t="str">
        <f>IF(C413="","",IF(PRODUCT(フラグ管理用!H413:J413)=0,"error",""))</f>
        <v/>
      </c>
      <c r="AS413" s="240" t="str">
        <f t="shared" si="115"/>
        <v/>
      </c>
      <c r="AT413" s="240" t="str">
        <f>IF(C413="","",IF(AND(フラグ管理用!G413=1,フラグ管理用!K413=1),"",IF(AND(フラグ管理用!G413=2,フラグ管理用!K413&gt;1),"","error")))</f>
        <v/>
      </c>
      <c r="AU413" s="240" t="str">
        <f>IF(C413="","",IF(AND(フラグ管理用!K413=10,ISBLANK(L413)=FALSE),"",IF(AND(フラグ管理用!K413&lt;10,ISBLANK(L413)=TRUE),"","error")))</f>
        <v/>
      </c>
      <c r="AV413" s="211" t="str">
        <f t="shared" si="116"/>
        <v/>
      </c>
      <c r="AW413" s="211" t="str">
        <f t="shared" si="117"/>
        <v/>
      </c>
      <c r="AX413" s="211" t="str">
        <f>IF(C413="","",IF(AND(フラグ管理用!D413=2,フラグ管理用!G413=1),IF(Q413&lt;&gt;0,"error",""),""))</f>
        <v/>
      </c>
      <c r="AY413" s="211" t="str">
        <f>IF(C413="","",IF(フラグ管理用!G413=2,IF(OR(O413&lt;&gt;0,P413&lt;&gt;0,R413&lt;&gt;0),"error",""),""))</f>
        <v/>
      </c>
      <c r="AZ413" s="211" t="str">
        <f t="shared" si="118"/>
        <v/>
      </c>
      <c r="BA413" s="211" t="str">
        <f t="shared" si="119"/>
        <v/>
      </c>
      <c r="BB413" s="211" t="str">
        <f t="shared" si="120"/>
        <v/>
      </c>
      <c r="BC413" s="211" t="str">
        <f>IF(C413="","",IF(フラグ管理用!Y413=2,IF(AND(フラグ管理用!C413=2,フラグ管理用!V413=1),"","error"),""))</f>
        <v/>
      </c>
      <c r="BD413" s="211" t="str">
        <f t="shared" si="121"/>
        <v/>
      </c>
      <c r="BE413" s="211" t="str">
        <f>IF(C413="","",IF(フラグ管理用!Z413=30,"error",IF(AND(フラグ管理用!AI413="事業始期_通常",フラグ管理用!Z413&lt;18),"error",IF(AND(フラグ管理用!AI413="事業始期_補助",フラグ管理用!Z413&lt;15),"error",""))))</f>
        <v/>
      </c>
      <c r="BF413" s="211" t="str">
        <f t="shared" si="122"/>
        <v/>
      </c>
      <c r="BG413" s="211" t="str">
        <f>IF(C413="","",IF(AND(フラグ管理用!AJ413="事業終期_通常",OR(フラグ管理用!AA413&lt;18,フラグ管理用!AA413&gt;29)),"error",IF(AND(フラグ管理用!AJ413="事業終期_R3基金・R4",フラグ管理用!AA413&lt;18),"error","")))</f>
        <v/>
      </c>
      <c r="BH413" s="211" t="str">
        <f>IF(C413="","",IF(VLOOKUP(Z413,―!$X$2:$Y$31,2,FALSE)&lt;=VLOOKUP(AA413,―!$X$2:$Y$31,2,FALSE),"","error"))</f>
        <v/>
      </c>
      <c r="BI413" s="211" t="str">
        <f t="shared" si="123"/>
        <v/>
      </c>
      <c r="BJ413" s="211" t="str">
        <f t="shared" si="126"/>
        <v/>
      </c>
      <c r="BK413" s="211" t="str">
        <f t="shared" si="124"/>
        <v/>
      </c>
      <c r="BL413" s="211" t="str">
        <f>IF(C413="","",IF(AND(フラグ管理用!AK413="予算区分_地単_通常",フラグ管理用!AF413&gt;4),"error",IF(AND(フラグ管理用!AK413="予算区分_地単_協力金等",フラグ管理用!AF413&gt;9),"error",IF(AND(フラグ管理用!AK413="予算区分_補助",フラグ管理用!AF413&lt;9),"error",""))))</f>
        <v/>
      </c>
      <c r="BM413" s="241" t="str">
        <f>フラグ管理用!AO413</f>
        <v/>
      </c>
    </row>
    <row r="414" spans="1:65" x14ac:dyDescent="0.15">
      <c r="A414" s="84">
        <v>393</v>
      </c>
      <c r="B414" s="285"/>
      <c r="C414" s="61"/>
      <c r="D414" s="61"/>
      <c r="E414" s="62"/>
      <c r="F414" s="146" t="str">
        <f>IF(C414="補",VLOOKUP(E414,'事業名一覧 '!$A$3:$C$55,3,FALSE),"")</f>
        <v/>
      </c>
      <c r="G414" s="63"/>
      <c r="H414" s="154"/>
      <c r="I414" s="63"/>
      <c r="J414" s="63"/>
      <c r="K414" s="63"/>
      <c r="L414" s="62"/>
      <c r="M414" s="99" t="str">
        <f t="shared" si="109"/>
        <v/>
      </c>
      <c r="N414" s="99" t="str">
        <f t="shared" si="125"/>
        <v/>
      </c>
      <c r="O414" s="65"/>
      <c r="P414" s="65"/>
      <c r="Q414" s="65"/>
      <c r="R414" s="65"/>
      <c r="S414" s="65"/>
      <c r="T414" s="65"/>
      <c r="U414" s="62"/>
      <c r="V414" s="63"/>
      <c r="W414" s="63"/>
      <c r="X414" s="63"/>
      <c r="Y414" s="61"/>
      <c r="Z414" s="61"/>
      <c r="AA414" s="61"/>
      <c r="AB414" s="230"/>
      <c r="AC414" s="230"/>
      <c r="AD414" s="62"/>
      <c r="AE414" s="62"/>
      <c r="AF414" s="301"/>
      <c r="AG414" s="165"/>
      <c r="AH414" s="274"/>
      <c r="AI414" s="226"/>
      <c r="AJ414" s="293" t="str">
        <f t="shared" si="110"/>
        <v/>
      </c>
      <c r="AK414" s="297" t="str">
        <f>IF(C414="","",IF(AND(フラグ管理用!B414=2,O414&gt;0),"error",IF(AND(フラグ管理用!B414=1,SUM(P414:R414)&gt;0),"error","")))</f>
        <v/>
      </c>
      <c r="AL414" s="289" t="str">
        <f t="shared" si="111"/>
        <v/>
      </c>
      <c r="AM414" s="235" t="str">
        <f t="shared" si="112"/>
        <v/>
      </c>
      <c r="AN414" s="211" t="str">
        <f>IF(C414="","",IF(フラグ管理用!AP414=1,"",IF(AND(フラグ管理用!C414=1,フラグ管理用!G414=1),"",IF(AND(フラグ管理用!C414=2,フラグ管理用!D414=1,フラグ管理用!G414=1),"",IF(AND(フラグ管理用!C414=2,フラグ管理用!D414=2),"","error")))))</f>
        <v/>
      </c>
      <c r="AO414" s="240" t="str">
        <f t="shared" si="113"/>
        <v/>
      </c>
      <c r="AP414" s="240" t="str">
        <f t="shared" si="114"/>
        <v/>
      </c>
      <c r="AQ414" s="240" t="str">
        <f>IF(C414="","",IF(AND(フラグ管理用!B414=1,フラグ管理用!I414&gt;0),"",IF(AND(フラグ管理用!B414=2,フラグ管理用!I414&gt;14),"","error")))</f>
        <v/>
      </c>
      <c r="AR414" s="240" t="str">
        <f>IF(C414="","",IF(PRODUCT(フラグ管理用!H414:J414)=0,"error",""))</f>
        <v/>
      </c>
      <c r="AS414" s="240" t="str">
        <f t="shared" si="115"/>
        <v/>
      </c>
      <c r="AT414" s="240" t="str">
        <f>IF(C414="","",IF(AND(フラグ管理用!G414=1,フラグ管理用!K414=1),"",IF(AND(フラグ管理用!G414=2,フラグ管理用!K414&gt;1),"","error")))</f>
        <v/>
      </c>
      <c r="AU414" s="240" t="str">
        <f>IF(C414="","",IF(AND(フラグ管理用!K414=10,ISBLANK(L414)=FALSE),"",IF(AND(フラグ管理用!K414&lt;10,ISBLANK(L414)=TRUE),"","error")))</f>
        <v/>
      </c>
      <c r="AV414" s="211" t="str">
        <f t="shared" si="116"/>
        <v/>
      </c>
      <c r="AW414" s="211" t="str">
        <f t="shared" si="117"/>
        <v/>
      </c>
      <c r="AX414" s="211" t="str">
        <f>IF(C414="","",IF(AND(フラグ管理用!D414=2,フラグ管理用!G414=1),IF(Q414&lt;&gt;0,"error",""),""))</f>
        <v/>
      </c>
      <c r="AY414" s="211" t="str">
        <f>IF(C414="","",IF(フラグ管理用!G414=2,IF(OR(O414&lt;&gt;0,P414&lt;&gt;0,R414&lt;&gt;0),"error",""),""))</f>
        <v/>
      </c>
      <c r="AZ414" s="211" t="str">
        <f t="shared" si="118"/>
        <v/>
      </c>
      <c r="BA414" s="211" t="str">
        <f t="shared" si="119"/>
        <v/>
      </c>
      <c r="BB414" s="211" t="str">
        <f t="shared" si="120"/>
        <v/>
      </c>
      <c r="BC414" s="211" t="str">
        <f>IF(C414="","",IF(フラグ管理用!Y414=2,IF(AND(フラグ管理用!C414=2,フラグ管理用!V414=1),"","error"),""))</f>
        <v/>
      </c>
      <c r="BD414" s="211" t="str">
        <f t="shared" si="121"/>
        <v/>
      </c>
      <c r="BE414" s="211" t="str">
        <f>IF(C414="","",IF(フラグ管理用!Z414=30,"error",IF(AND(フラグ管理用!AI414="事業始期_通常",フラグ管理用!Z414&lt;18),"error",IF(AND(フラグ管理用!AI414="事業始期_補助",フラグ管理用!Z414&lt;15),"error",""))))</f>
        <v/>
      </c>
      <c r="BF414" s="211" t="str">
        <f t="shared" si="122"/>
        <v/>
      </c>
      <c r="BG414" s="211" t="str">
        <f>IF(C414="","",IF(AND(フラグ管理用!AJ414="事業終期_通常",OR(フラグ管理用!AA414&lt;18,フラグ管理用!AA414&gt;29)),"error",IF(AND(フラグ管理用!AJ414="事業終期_R3基金・R4",フラグ管理用!AA414&lt;18),"error","")))</f>
        <v/>
      </c>
      <c r="BH414" s="211" t="str">
        <f>IF(C414="","",IF(VLOOKUP(Z414,―!$X$2:$Y$31,2,FALSE)&lt;=VLOOKUP(AA414,―!$X$2:$Y$31,2,FALSE),"","error"))</f>
        <v/>
      </c>
      <c r="BI414" s="211" t="str">
        <f t="shared" si="123"/>
        <v/>
      </c>
      <c r="BJ414" s="211" t="str">
        <f t="shared" si="126"/>
        <v/>
      </c>
      <c r="BK414" s="211" t="str">
        <f t="shared" si="124"/>
        <v/>
      </c>
      <c r="BL414" s="211" t="str">
        <f>IF(C414="","",IF(AND(フラグ管理用!AK414="予算区分_地単_通常",フラグ管理用!AF414&gt;4),"error",IF(AND(フラグ管理用!AK414="予算区分_地単_協力金等",フラグ管理用!AF414&gt;9),"error",IF(AND(フラグ管理用!AK414="予算区分_補助",フラグ管理用!AF414&lt;9),"error",""))))</f>
        <v/>
      </c>
      <c r="BM414" s="241" t="str">
        <f>フラグ管理用!AO414</f>
        <v/>
      </c>
    </row>
    <row r="415" spans="1:65" x14ac:dyDescent="0.15">
      <c r="A415" s="84">
        <v>394</v>
      </c>
      <c r="B415" s="285"/>
      <c r="C415" s="61"/>
      <c r="D415" s="61"/>
      <c r="E415" s="62"/>
      <c r="F415" s="146" t="str">
        <f>IF(C415="補",VLOOKUP(E415,'事業名一覧 '!$A$3:$C$55,3,FALSE),"")</f>
        <v/>
      </c>
      <c r="G415" s="63"/>
      <c r="H415" s="154"/>
      <c r="I415" s="63"/>
      <c r="J415" s="63"/>
      <c r="K415" s="63"/>
      <c r="L415" s="62"/>
      <c r="M415" s="99" t="str">
        <f t="shared" si="109"/>
        <v/>
      </c>
      <c r="N415" s="99" t="str">
        <f t="shared" si="125"/>
        <v/>
      </c>
      <c r="O415" s="65"/>
      <c r="P415" s="65"/>
      <c r="Q415" s="65"/>
      <c r="R415" s="65"/>
      <c r="S415" s="65"/>
      <c r="T415" s="65"/>
      <c r="U415" s="62"/>
      <c r="V415" s="63"/>
      <c r="W415" s="63"/>
      <c r="X415" s="63"/>
      <c r="Y415" s="61"/>
      <c r="Z415" s="61"/>
      <c r="AA415" s="61"/>
      <c r="AB415" s="230"/>
      <c r="AC415" s="230"/>
      <c r="AD415" s="62"/>
      <c r="AE415" s="62"/>
      <c r="AF415" s="301"/>
      <c r="AG415" s="165"/>
      <c r="AH415" s="274"/>
      <c r="AI415" s="226"/>
      <c r="AJ415" s="293" t="str">
        <f t="shared" si="110"/>
        <v/>
      </c>
      <c r="AK415" s="297" t="str">
        <f>IF(C415="","",IF(AND(フラグ管理用!B415=2,O415&gt;0),"error",IF(AND(フラグ管理用!B415=1,SUM(P415:R415)&gt;0),"error","")))</f>
        <v/>
      </c>
      <c r="AL415" s="289" t="str">
        <f t="shared" si="111"/>
        <v/>
      </c>
      <c r="AM415" s="235" t="str">
        <f t="shared" si="112"/>
        <v/>
      </c>
      <c r="AN415" s="211" t="str">
        <f>IF(C415="","",IF(フラグ管理用!AP415=1,"",IF(AND(フラグ管理用!C415=1,フラグ管理用!G415=1),"",IF(AND(フラグ管理用!C415=2,フラグ管理用!D415=1,フラグ管理用!G415=1),"",IF(AND(フラグ管理用!C415=2,フラグ管理用!D415=2),"","error")))))</f>
        <v/>
      </c>
      <c r="AO415" s="240" t="str">
        <f t="shared" si="113"/>
        <v/>
      </c>
      <c r="AP415" s="240" t="str">
        <f t="shared" si="114"/>
        <v/>
      </c>
      <c r="AQ415" s="240" t="str">
        <f>IF(C415="","",IF(AND(フラグ管理用!B415=1,フラグ管理用!I415&gt;0),"",IF(AND(フラグ管理用!B415=2,フラグ管理用!I415&gt;14),"","error")))</f>
        <v/>
      </c>
      <c r="AR415" s="240" t="str">
        <f>IF(C415="","",IF(PRODUCT(フラグ管理用!H415:J415)=0,"error",""))</f>
        <v/>
      </c>
      <c r="AS415" s="240" t="str">
        <f t="shared" si="115"/>
        <v/>
      </c>
      <c r="AT415" s="240" t="str">
        <f>IF(C415="","",IF(AND(フラグ管理用!G415=1,フラグ管理用!K415=1),"",IF(AND(フラグ管理用!G415=2,フラグ管理用!K415&gt;1),"","error")))</f>
        <v/>
      </c>
      <c r="AU415" s="240" t="str">
        <f>IF(C415="","",IF(AND(フラグ管理用!K415=10,ISBLANK(L415)=FALSE),"",IF(AND(フラグ管理用!K415&lt;10,ISBLANK(L415)=TRUE),"","error")))</f>
        <v/>
      </c>
      <c r="AV415" s="211" t="str">
        <f t="shared" si="116"/>
        <v/>
      </c>
      <c r="AW415" s="211" t="str">
        <f t="shared" si="117"/>
        <v/>
      </c>
      <c r="AX415" s="211" t="str">
        <f>IF(C415="","",IF(AND(フラグ管理用!D415=2,フラグ管理用!G415=1),IF(Q415&lt;&gt;0,"error",""),""))</f>
        <v/>
      </c>
      <c r="AY415" s="211" t="str">
        <f>IF(C415="","",IF(フラグ管理用!G415=2,IF(OR(O415&lt;&gt;0,P415&lt;&gt;0,R415&lt;&gt;0),"error",""),""))</f>
        <v/>
      </c>
      <c r="AZ415" s="211" t="str">
        <f t="shared" si="118"/>
        <v/>
      </c>
      <c r="BA415" s="211" t="str">
        <f t="shared" si="119"/>
        <v/>
      </c>
      <c r="BB415" s="211" t="str">
        <f t="shared" si="120"/>
        <v/>
      </c>
      <c r="BC415" s="211" t="str">
        <f>IF(C415="","",IF(フラグ管理用!Y415=2,IF(AND(フラグ管理用!C415=2,フラグ管理用!V415=1),"","error"),""))</f>
        <v/>
      </c>
      <c r="BD415" s="211" t="str">
        <f t="shared" si="121"/>
        <v/>
      </c>
      <c r="BE415" s="211" t="str">
        <f>IF(C415="","",IF(フラグ管理用!Z415=30,"error",IF(AND(フラグ管理用!AI415="事業始期_通常",フラグ管理用!Z415&lt;18),"error",IF(AND(フラグ管理用!AI415="事業始期_補助",フラグ管理用!Z415&lt;15),"error",""))))</f>
        <v/>
      </c>
      <c r="BF415" s="211" t="str">
        <f t="shared" si="122"/>
        <v/>
      </c>
      <c r="BG415" s="211" t="str">
        <f>IF(C415="","",IF(AND(フラグ管理用!AJ415="事業終期_通常",OR(フラグ管理用!AA415&lt;18,フラグ管理用!AA415&gt;29)),"error",IF(AND(フラグ管理用!AJ415="事業終期_R3基金・R4",フラグ管理用!AA415&lt;18),"error","")))</f>
        <v/>
      </c>
      <c r="BH415" s="211" t="str">
        <f>IF(C415="","",IF(VLOOKUP(Z415,―!$X$2:$Y$31,2,FALSE)&lt;=VLOOKUP(AA415,―!$X$2:$Y$31,2,FALSE),"","error"))</f>
        <v/>
      </c>
      <c r="BI415" s="211" t="str">
        <f t="shared" si="123"/>
        <v/>
      </c>
      <c r="BJ415" s="211" t="str">
        <f t="shared" si="126"/>
        <v/>
      </c>
      <c r="BK415" s="211" t="str">
        <f t="shared" si="124"/>
        <v/>
      </c>
      <c r="BL415" s="211" t="str">
        <f>IF(C415="","",IF(AND(フラグ管理用!AK415="予算区分_地単_通常",フラグ管理用!AF415&gt;4),"error",IF(AND(フラグ管理用!AK415="予算区分_地単_協力金等",フラグ管理用!AF415&gt;9),"error",IF(AND(フラグ管理用!AK415="予算区分_補助",フラグ管理用!AF415&lt;9),"error",""))))</f>
        <v/>
      </c>
      <c r="BM415" s="241" t="str">
        <f>フラグ管理用!AO415</f>
        <v/>
      </c>
    </row>
    <row r="416" spans="1:65" x14ac:dyDescent="0.15">
      <c r="A416" s="84">
        <v>395</v>
      </c>
      <c r="B416" s="285"/>
      <c r="C416" s="61"/>
      <c r="D416" s="61"/>
      <c r="E416" s="62"/>
      <c r="F416" s="146" t="str">
        <f>IF(C416="補",VLOOKUP(E416,'事業名一覧 '!$A$3:$C$55,3,FALSE),"")</f>
        <v/>
      </c>
      <c r="G416" s="63"/>
      <c r="H416" s="154"/>
      <c r="I416" s="63"/>
      <c r="J416" s="63"/>
      <c r="K416" s="63"/>
      <c r="L416" s="62"/>
      <c r="M416" s="99" t="str">
        <f t="shared" si="109"/>
        <v/>
      </c>
      <c r="N416" s="99" t="str">
        <f t="shared" si="125"/>
        <v/>
      </c>
      <c r="O416" s="65"/>
      <c r="P416" s="65"/>
      <c r="Q416" s="65"/>
      <c r="R416" s="65"/>
      <c r="S416" s="65"/>
      <c r="T416" s="65"/>
      <c r="U416" s="62"/>
      <c r="V416" s="63"/>
      <c r="W416" s="63"/>
      <c r="X416" s="63"/>
      <c r="Y416" s="61"/>
      <c r="Z416" s="61"/>
      <c r="AA416" s="61"/>
      <c r="AB416" s="230"/>
      <c r="AC416" s="230"/>
      <c r="AD416" s="62"/>
      <c r="AE416" s="62"/>
      <c r="AF416" s="301"/>
      <c r="AG416" s="165"/>
      <c r="AH416" s="274"/>
      <c r="AI416" s="226"/>
      <c r="AJ416" s="293" t="str">
        <f t="shared" si="110"/>
        <v/>
      </c>
      <c r="AK416" s="297" t="str">
        <f>IF(C416="","",IF(AND(フラグ管理用!B416=2,O416&gt;0),"error",IF(AND(フラグ管理用!B416=1,SUM(P416:R416)&gt;0),"error","")))</f>
        <v/>
      </c>
      <c r="AL416" s="289" t="str">
        <f t="shared" si="111"/>
        <v/>
      </c>
      <c r="AM416" s="235" t="str">
        <f t="shared" si="112"/>
        <v/>
      </c>
      <c r="AN416" s="211" t="str">
        <f>IF(C416="","",IF(フラグ管理用!AP416=1,"",IF(AND(フラグ管理用!C416=1,フラグ管理用!G416=1),"",IF(AND(フラグ管理用!C416=2,フラグ管理用!D416=1,フラグ管理用!G416=1),"",IF(AND(フラグ管理用!C416=2,フラグ管理用!D416=2),"","error")))))</f>
        <v/>
      </c>
      <c r="AO416" s="240" t="str">
        <f t="shared" si="113"/>
        <v/>
      </c>
      <c r="AP416" s="240" t="str">
        <f t="shared" si="114"/>
        <v/>
      </c>
      <c r="AQ416" s="240" t="str">
        <f>IF(C416="","",IF(AND(フラグ管理用!B416=1,フラグ管理用!I416&gt;0),"",IF(AND(フラグ管理用!B416=2,フラグ管理用!I416&gt;14),"","error")))</f>
        <v/>
      </c>
      <c r="AR416" s="240" t="str">
        <f>IF(C416="","",IF(PRODUCT(フラグ管理用!H416:J416)=0,"error",""))</f>
        <v/>
      </c>
      <c r="AS416" s="240" t="str">
        <f t="shared" si="115"/>
        <v/>
      </c>
      <c r="AT416" s="240" t="str">
        <f>IF(C416="","",IF(AND(フラグ管理用!G416=1,フラグ管理用!K416=1),"",IF(AND(フラグ管理用!G416=2,フラグ管理用!K416&gt;1),"","error")))</f>
        <v/>
      </c>
      <c r="AU416" s="240" t="str">
        <f>IF(C416="","",IF(AND(フラグ管理用!K416=10,ISBLANK(L416)=FALSE),"",IF(AND(フラグ管理用!K416&lt;10,ISBLANK(L416)=TRUE),"","error")))</f>
        <v/>
      </c>
      <c r="AV416" s="211" t="str">
        <f t="shared" si="116"/>
        <v/>
      </c>
      <c r="AW416" s="211" t="str">
        <f t="shared" si="117"/>
        <v/>
      </c>
      <c r="AX416" s="211" t="str">
        <f>IF(C416="","",IF(AND(フラグ管理用!D416=2,フラグ管理用!G416=1),IF(Q416&lt;&gt;0,"error",""),""))</f>
        <v/>
      </c>
      <c r="AY416" s="211" t="str">
        <f>IF(C416="","",IF(フラグ管理用!G416=2,IF(OR(O416&lt;&gt;0,P416&lt;&gt;0,R416&lt;&gt;0),"error",""),""))</f>
        <v/>
      </c>
      <c r="AZ416" s="211" t="str">
        <f t="shared" si="118"/>
        <v/>
      </c>
      <c r="BA416" s="211" t="str">
        <f t="shared" si="119"/>
        <v/>
      </c>
      <c r="BB416" s="211" t="str">
        <f t="shared" si="120"/>
        <v/>
      </c>
      <c r="BC416" s="211" t="str">
        <f>IF(C416="","",IF(フラグ管理用!Y416=2,IF(AND(フラグ管理用!C416=2,フラグ管理用!V416=1),"","error"),""))</f>
        <v/>
      </c>
      <c r="BD416" s="211" t="str">
        <f t="shared" si="121"/>
        <v/>
      </c>
      <c r="BE416" s="211" t="str">
        <f>IF(C416="","",IF(フラグ管理用!Z416=30,"error",IF(AND(フラグ管理用!AI416="事業始期_通常",フラグ管理用!Z416&lt;18),"error",IF(AND(フラグ管理用!AI416="事業始期_補助",フラグ管理用!Z416&lt;15),"error",""))))</f>
        <v/>
      </c>
      <c r="BF416" s="211" t="str">
        <f t="shared" si="122"/>
        <v/>
      </c>
      <c r="BG416" s="211" t="str">
        <f>IF(C416="","",IF(AND(フラグ管理用!AJ416="事業終期_通常",OR(フラグ管理用!AA416&lt;18,フラグ管理用!AA416&gt;29)),"error",IF(AND(フラグ管理用!AJ416="事業終期_R3基金・R4",フラグ管理用!AA416&lt;18),"error","")))</f>
        <v/>
      </c>
      <c r="BH416" s="211" t="str">
        <f>IF(C416="","",IF(VLOOKUP(Z416,―!$X$2:$Y$31,2,FALSE)&lt;=VLOOKUP(AA416,―!$X$2:$Y$31,2,FALSE),"","error"))</f>
        <v/>
      </c>
      <c r="BI416" s="211" t="str">
        <f t="shared" si="123"/>
        <v/>
      </c>
      <c r="BJ416" s="211" t="str">
        <f t="shared" si="126"/>
        <v/>
      </c>
      <c r="BK416" s="211" t="str">
        <f t="shared" si="124"/>
        <v/>
      </c>
      <c r="BL416" s="211" t="str">
        <f>IF(C416="","",IF(AND(フラグ管理用!AK416="予算区分_地単_通常",フラグ管理用!AF416&gt;4),"error",IF(AND(フラグ管理用!AK416="予算区分_地単_協力金等",フラグ管理用!AF416&gt;9),"error",IF(AND(フラグ管理用!AK416="予算区分_補助",フラグ管理用!AF416&lt;9),"error",""))))</f>
        <v/>
      </c>
      <c r="BM416" s="241" t="str">
        <f>フラグ管理用!AO416</f>
        <v/>
      </c>
    </row>
    <row r="417" spans="1:65" x14ac:dyDescent="0.15">
      <c r="A417" s="84">
        <v>396</v>
      </c>
      <c r="B417" s="285"/>
      <c r="C417" s="61"/>
      <c r="D417" s="61"/>
      <c r="E417" s="62"/>
      <c r="F417" s="146" t="str">
        <f>IF(C417="補",VLOOKUP(E417,'事業名一覧 '!$A$3:$C$55,3,FALSE),"")</f>
        <v/>
      </c>
      <c r="G417" s="63"/>
      <c r="H417" s="154"/>
      <c r="I417" s="63"/>
      <c r="J417" s="63"/>
      <c r="K417" s="63"/>
      <c r="L417" s="62"/>
      <c r="M417" s="99" t="str">
        <f t="shared" si="109"/>
        <v/>
      </c>
      <c r="N417" s="99" t="str">
        <f t="shared" si="125"/>
        <v/>
      </c>
      <c r="O417" s="65"/>
      <c r="P417" s="65"/>
      <c r="Q417" s="65"/>
      <c r="R417" s="65"/>
      <c r="S417" s="65"/>
      <c r="T417" s="65"/>
      <c r="U417" s="62"/>
      <c r="V417" s="63"/>
      <c r="W417" s="63"/>
      <c r="X417" s="63"/>
      <c r="Y417" s="61"/>
      <c r="Z417" s="61"/>
      <c r="AA417" s="61"/>
      <c r="AB417" s="230"/>
      <c r="AC417" s="230"/>
      <c r="AD417" s="62"/>
      <c r="AE417" s="62"/>
      <c r="AF417" s="301"/>
      <c r="AG417" s="165"/>
      <c r="AH417" s="274"/>
      <c r="AI417" s="226"/>
      <c r="AJ417" s="293" t="str">
        <f t="shared" si="110"/>
        <v/>
      </c>
      <c r="AK417" s="297" t="str">
        <f>IF(C417="","",IF(AND(フラグ管理用!B417=2,O417&gt;0),"error",IF(AND(フラグ管理用!B417=1,SUM(P417:R417)&gt;0),"error","")))</f>
        <v/>
      </c>
      <c r="AL417" s="289" t="str">
        <f t="shared" si="111"/>
        <v/>
      </c>
      <c r="AM417" s="235" t="str">
        <f t="shared" si="112"/>
        <v/>
      </c>
      <c r="AN417" s="211" t="str">
        <f>IF(C417="","",IF(フラグ管理用!AP417=1,"",IF(AND(フラグ管理用!C417=1,フラグ管理用!G417=1),"",IF(AND(フラグ管理用!C417=2,フラグ管理用!D417=1,フラグ管理用!G417=1),"",IF(AND(フラグ管理用!C417=2,フラグ管理用!D417=2),"","error")))))</f>
        <v/>
      </c>
      <c r="AO417" s="240" t="str">
        <f t="shared" si="113"/>
        <v/>
      </c>
      <c r="AP417" s="240" t="str">
        <f t="shared" si="114"/>
        <v/>
      </c>
      <c r="AQ417" s="240" t="str">
        <f>IF(C417="","",IF(AND(フラグ管理用!B417=1,フラグ管理用!I417&gt;0),"",IF(AND(フラグ管理用!B417=2,フラグ管理用!I417&gt;14),"","error")))</f>
        <v/>
      </c>
      <c r="AR417" s="240" t="str">
        <f>IF(C417="","",IF(PRODUCT(フラグ管理用!H417:J417)=0,"error",""))</f>
        <v/>
      </c>
      <c r="AS417" s="240" t="str">
        <f t="shared" si="115"/>
        <v/>
      </c>
      <c r="AT417" s="240" t="str">
        <f>IF(C417="","",IF(AND(フラグ管理用!G417=1,フラグ管理用!K417=1),"",IF(AND(フラグ管理用!G417=2,フラグ管理用!K417&gt;1),"","error")))</f>
        <v/>
      </c>
      <c r="AU417" s="240" t="str">
        <f>IF(C417="","",IF(AND(フラグ管理用!K417=10,ISBLANK(L417)=FALSE),"",IF(AND(フラグ管理用!K417&lt;10,ISBLANK(L417)=TRUE),"","error")))</f>
        <v/>
      </c>
      <c r="AV417" s="211" t="str">
        <f t="shared" si="116"/>
        <v/>
      </c>
      <c r="AW417" s="211" t="str">
        <f t="shared" si="117"/>
        <v/>
      </c>
      <c r="AX417" s="211" t="str">
        <f>IF(C417="","",IF(AND(フラグ管理用!D417=2,フラグ管理用!G417=1),IF(Q417&lt;&gt;0,"error",""),""))</f>
        <v/>
      </c>
      <c r="AY417" s="211" t="str">
        <f>IF(C417="","",IF(フラグ管理用!G417=2,IF(OR(O417&lt;&gt;0,P417&lt;&gt;0,R417&lt;&gt;0),"error",""),""))</f>
        <v/>
      </c>
      <c r="AZ417" s="211" t="str">
        <f t="shared" si="118"/>
        <v/>
      </c>
      <c r="BA417" s="211" t="str">
        <f t="shared" si="119"/>
        <v/>
      </c>
      <c r="BB417" s="211" t="str">
        <f t="shared" si="120"/>
        <v/>
      </c>
      <c r="BC417" s="211" t="str">
        <f>IF(C417="","",IF(フラグ管理用!Y417=2,IF(AND(フラグ管理用!C417=2,フラグ管理用!V417=1),"","error"),""))</f>
        <v/>
      </c>
      <c r="BD417" s="211" t="str">
        <f t="shared" si="121"/>
        <v/>
      </c>
      <c r="BE417" s="211" t="str">
        <f>IF(C417="","",IF(フラグ管理用!Z417=30,"error",IF(AND(フラグ管理用!AI417="事業始期_通常",フラグ管理用!Z417&lt;18),"error",IF(AND(フラグ管理用!AI417="事業始期_補助",フラグ管理用!Z417&lt;15),"error",""))))</f>
        <v/>
      </c>
      <c r="BF417" s="211" t="str">
        <f t="shared" si="122"/>
        <v/>
      </c>
      <c r="BG417" s="211" t="str">
        <f>IF(C417="","",IF(AND(フラグ管理用!AJ417="事業終期_通常",OR(フラグ管理用!AA417&lt;18,フラグ管理用!AA417&gt;29)),"error",IF(AND(フラグ管理用!AJ417="事業終期_R3基金・R4",フラグ管理用!AA417&lt;18),"error","")))</f>
        <v/>
      </c>
      <c r="BH417" s="211" t="str">
        <f>IF(C417="","",IF(VLOOKUP(Z417,―!$X$2:$Y$31,2,FALSE)&lt;=VLOOKUP(AA417,―!$X$2:$Y$31,2,FALSE),"","error"))</f>
        <v/>
      </c>
      <c r="BI417" s="211" t="str">
        <f t="shared" si="123"/>
        <v/>
      </c>
      <c r="BJ417" s="211" t="str">
        <f t="shared" si="126"/>
        <v/>
      </c>
      <c r="BK417" s="211" t="str">
        <f t="shared" si="124"/>
        <v/>
      </c>
      <c r="BL417" s="211" t="str">
        <f>IF(C417="","",IF(AND(フラグ管理用!AK417="予算区分_地単_通常",フラグ管理用!AF417&gt;4),"error",IF(AND(フラグ管理用!AK417="予算区分_地単_協力金等",フラグ管理用!AF417&gt;9),"error",IF(AND(フラグ管理用!AK417="予算区分_補助",フラグ管理用!AF417&lt;9),"error",""))))</f>
        <v/>
      </c>
      <c r="BM417" s="241" t="str">
        <f>フラグ管理用!AO417</f>
        <v/>
      </c>
    </row>
    <row r="418" spans="1:65" x14ac:dyDescent="0.15">
      <c r="A418" s="84">
        <v>397</v>
      </c>
      <c r="B418" s="285"/>
      <c r="C418" s="61"/>
      <c r="D418" s="61"/>
      <c r="E418" s="62"/>
      <c r="F418" s="146" t="str">
        <f>IF(C418="補",VLOOKUP(E418,'事業名一覧 '!$A$3:$C$55,3,FALSE),"")</f>
        <v/>
      </c>
      <c r="G418" s="63"/>
      <c r="H418" s="154"/>
      <c r="I418" s="63"/>
      <c r="J418" s="63"/>
      <c r="K418" s="63"/>
      <c r="L418" s="62"/>
      <c r="M418" s="99" t="str">
        <f t="shared" si="109"/>
        <v/>
      </c>
      <c r="N418" s="99" t="str">
        <f t="shared" si="125"/>
        <v/>
      </c>
      <c r="O418" s="65"/>
      <c r="P418" s="65"/>
      <c r="Q418" s="65"/>
      <c r="R418" s="65"/>
      <c r="S418" s="65"/>
      <c r="T418" s="65"/>
      <c r="U418" s="62"/>
      <c r="V418" s="63"/>
      <c r="W418" s="63"/>
      <c r="X418" s="63"/>
      <c r="Y418" s="61"/>
      <c r="Z418" s="61"/>
      <c r="AA418" s="61"/>
      <c r="AB418" s="230"/>
      <c r="AC418" s="230"/>
      <c r="AD418" s="62"/>
      <c r="AE418" s="62"/>
      <c r="AF418" s="301"/>
      <c r="AG418" s="165"/>
      <c r="AH418" s="274"/>
      <c r="AI418" s="226"/>
      <c r="AJ418" s="293" t="str">
        <f t="shared" si="110"/>
        <v/>
      </c>
      <c r="AK418" s="297" t="str">
        <f>IF(C418="","",IF(AND(フラグ管理用!B418=2,O418&gt;0),"error",IF(AND(フラグ管理用!B418=1,SUM(P418:R418)&gt;0),"error","")))</f>
        <v/>
      </c>
      <c r="AL418" s="289" t="str">
        <f t="shared" si="111"/>
        <v/>
      </c>
      <c r="AM418" s="235" t="str">
        <f t="shared" si="112"/>
        <v/>
      </c>
      <c r="AN418" s="211" t="str">
        <f>IF(C418="","",IF(フラグ管理用!AP418=1,"",IF(AND(フラグ管理用!C418=1,フラグ管理用!G418=1),"",IF(AND(フラグ管理用!C418=2,フラグ管理用!D418=1,フラグ管理用!G418=1),"",IF(AND(フラグ管理用!C418=2,フラグ管理用!D418=2),"","error")))))</f>
        <v/>
      </c>
      <c r="AO418" s="240" t="str">
        <f t="shared" si="113"/>
        <v/>
      </c>
      <c r="AP418" s="240" t="str">
        <f t="shared" si="114"/>
        <v/>
      </c>
      <c r="AQ418" s="240" t="str">
        <f>IF(C418="","",IF(AND(フラグ管理用!B418=1,フラグ管理用!I418&gt;0),"",IF(AND(フラグ管理用!B418=2,フラグ管理用!I418&gt;14),"","error")))</f>
        <v/>
      </c>
      <c r="AR418" s="240" t="str">
        <f>IF(C418="","",IF(PRODUCT(フラグ管理用!H418:J418)=0,"error",""))</f>
        <v/>
      </c>
      <c r="AS418" s="240" t="str">
        <f t="shared" si="115"/>
        <v/>
      </c>
      <c r="AT418" s="240" t="str">
        <f>IF(C418="","",IF(AND(フラグ管理用!G418=1,フラグ管理用!K418=1),"",IF(AND(フラグ管理用!G418=2,フラグ管理用!K418&gt;1),"","error")))</f>
        <v/>
      </c>
      <c r="AU418" s="240" t="str">
        <f>IF(C418="","",IF(AND(フラグ管理用!K418=10,ISBLANK(L418)=FALSE),"",IF(AND(フラグ管理用!K418&lt;10,ISBLANK(L418)=TRUE),"","error")))</f>
        <v/>
      </c>
      <c r="AV418" s="211" t="str">
        <f t="shared" si="116"/>
        <v/>
      </c>
      <c r="AW418" s="211" t="str">
        <f t="shared" si="117"/>
        <v/>
      </c>
      <c r="AX418" s="211" t="str">
        <f>IF(C418="","",IF(AND(フラグ管理用!D418=2,フラグ管理用!G418=1),IF(Q418&lt;&gt;0,"error",""),""))</f>
        <v/>
      </c>
      <c r="AY418" s="211" t="str">
        <f>IF(C418="","",IF(フラグ管理用!G418=2,IF(OR(O418&lt;&gt;0,P418&lt;&gt;0,R418&lt;&gt;0),"error",""),""))</f>
        <v/>
      </c>
      <c r="AZ418" s="211" t="str">
        <f t="shared" si="118"/>
        <v/>
      </c>
      <c r="BA418" s="211" t="str">
        <f t="shared" si="119"/>
        <v/>
      </c>
      <c r="BB418" s="211" t="str">
        <f t="shared" si="120"/>
        <v/>
      </c>
      <c r="BC418" s="211" t="str">
        <f>IF(C418="","",IF(フラグ管理用!Y418=2,IF(AND(フラグ管理用!C418=2,フラグ管理用!V418=1),"","error"),""))</f>
        <v/>
      </c>
      <c r="BD418" s="211" t="str">
        <f t="shared" si="121"/>
        <v/>
      </c>
      <c r="BE418" s="211" t="str">
        <f>IF(C418="","",IF(フラグ管理用!Z418=30,"error",IF(AND(フラグ管理用!AI418="事業始期_通常",フラグ管理用!Z418&lt;18),"error",IF(AND(フラグ管理用!AI418="事業始期_補助",フラグ管理用!Z418&lt;15),"error",""))))</f>
        <v/>
      </c>
      <c r="BF418" s="211" t="str">
        <f t="shared" si="122"/>
        <v/>
      </c>
      <c r="BG418" s="211" t="str">
        <f>IF(C418="","",IF(AND(フラグ管理用!AJ418="事業終期_通常",OR(フラグ管理用!AA418&lt;18,フラグ管理用!AA418&gt;29)),"error",IF(AND(フラグ管理用!AJ418="事業終期_R3基金・R4",フラグ管理用!AA418&lt;18),"error","")))</f>
        <v/>
      </c>
      <c r="BH418" s="211" t="str">
        <f>IF(C418="","",IF(VLOOKUP(Z418,―!$X$2:$Y$31,2,FALSE)&lt;=VLOOKUP(AA418,―!$X$2:$Y$31,2,FALSE),"","error"))</f>
        <v/>
      </c>
      <c r="BI418" s="211" t="str">
        <f t="shared" si="123"/>
        <v/>
      </c>
      <c r="BJ418" s="211" t="str">
        <f t="shared" si="126"/>
        <v/>
      </c>
      <c r="BK418" s="211" t="str">
        <f t="shared" si="124"/>
        <v/>
      </c>
      <c r="BL418" s="211" t="str">
        <f>IF(C418="","",IF(AND(フラグ管理用!AK418="予算区分_地単_通常",フラグ管理用!AF418&gt;4),"error",IF(AND(フラグ管理用!AK418="予算区分_地単_協力金等",フラグ管理用!AF418&gt;9),"error",IF(AND(フラグ管理用!AK418="予算区分_補助",フラグ管理用!AF418&lt;9),"error",""))))</f>
        <v/>
      </c>
      <c r="BM418" s="241" t="str">
        <f>フラグ管理用!AO418</f>
        <v/>
      </c>
    </row>
    <row r="419" spans="1:65" x14ac:dyDescent="0.15">
      <c r="A419" s="84">
        <v>398</v>
      </c>
      <c r="B419" s="285"/>
      <c r="C419" s="61"/>
      <c r="D419" s="61"/>
      <c r="E419" s="62"/>
      <c r="F419" s="146" t="str">
        <f>IF(C419="補",VLOOKUP(E419,'事業名一覧 '!$A$3:$C$55,3,FALSE),"")</f>
        <v/>
      </c>
      <c r="G419" s="63"/>
      <c r="H419" s="154"/>
      <c r="I419" s="63"/>
      <c r="J419" s="63"/>
      <c r="K419" s="63"/>
      <c r="L419" s="62"/>
      <c r="M419" s="99" t="str">
        <f t="shared" si="109"/>
        <v/>
      </c>
      <c r="N419" s="99" t="str">
        <f t="shared" si="125"/>
        <v/>
      </c>
      <c r="O419" s="65"/>
      <c r="P419" s="65"/>
      <c r="Q419" s="65"/>
      <c r="R419" s="65"/>
      <c r="S419" s="65"/>
      <c r="T419" s="65"/>
      <c r="U419" s="62"/>
      <c r="V419" s="63"/>
      <c r="W419" s="63"/>
      <c r="X419" s="63"/>
      <c r="Y419" s="61"/>
      <c r="Z419" s="61"/>
      <c r="AA419" s="61"/>
      <c r="AB419" s="230"/>
      <c r="AC419" s="230"/>
      <c r="AD419" s="62"/>
      <c r="AE419" s="62"/>
      <c r="AF419" s="301"/>
      <c r="AG419" s="165"/>
      <c r="AH419" s="274"/>
      <c r="AI419" s="226"/>
      <c r="AJ419" s="293" t="str">
        <f t="shared" si="110"/>
        <v/>
      </c>
      <c r="AK419" s="297" t="str">
        <f>IF(C419="","",IF(AND(フラグ管理用!B419=2,O419&gt;0),"error",IF(AND(フラグ管理用!B419=1,SUM(P419:R419)&gt;0),"error","")))</f>
        <v/>
      </c>
      <c r="AL419" s="289" t="str">
        <f t="shared" si="111"/>
        <v/>
      </c>
      <c r="AM419" s="235" t="str">
        <f t="shared" si="112"/>
        <v/>
      </c>
      <c r="AN419" s="211" t="str">
        <f>IF(C419="","",IF(フラグ管理用!AP419=1,"",IF(AND(フラグ管理用!C419=1,フラグ管理用!G419=1),"",IF(AND(フラグ管理用!C419=2,フラグ管理用!D419=1,フラグ管理用!G419=1),"",IF(AND(フラグ管理用!C419=2,フラグ管理用!D419=2),"","error")))))</f>
        <v/>
      </c>
      <c r="AO419" s="240" t="str">
        <f t="shared" si="113"/>
        <v/>
      </c>
      <c r="AP419" s="240" t="str">
        <f t="shared" si="114"/>
        <v/>
      </c>
      <c r="AQ419" s="240" t="str">
        <f>IF(C419="","",IF(AND(フラグ管理用!B419=1,フラグ管理用!I419&gt;0),"",IF(AND(フラグ管理用!B419=2,フラグ管理用!I419&gt;14),"","error")))</f>
        <v/>
      </c>
      <c r="AR419" s="240" t="str">
        <f>IF(C419="","",IF(PRODUCT(フラグ管理用!H419:J419)=0,"error",""))</f>
        <v/>
      </c>
      <c r="AS419" s="240" t="str">
        <f t="shared" si="115"/>
        <v/>
      </c>
      <c r="AT419" s="240" t="str">
        <f>IF(C419="","",IF(AND(フラグ管理用!G419=1,フラグ管理用!K419=1),"",IF(AND(フラグ管理用!G419=2,フラグ管理用!K419&gt;1),"","error")))</f>
        <v/>
      </c>
      <c r="AU419" s="240" t="str">
        <f>IF(C419="","",IF(AND(フラグ管理用!K419=10,ISBLANK(L419)=FALSE),"",IF(AND(フラグ管理用!K419&lt;10,ISBLANK(L419)=TRUE),"","error")))</f>
        <v/>
      </c>
      <c r="AV419" s="211" t="str">
        <f t="shared" si="116"/>
        <v/>
      </c>
      <c r="AW419" s="211" t="str">
        <f t="shared" si="117"/>
        <v/>
      </c>
      <c r="AX419" s="211" t="str">
        <f>IF(C419="","",IF(AND(フラグ管理用!D419=2,フラグ管理用!G419=1),IF(Q419&lt;&gt;0,"error",""),""))</f>
        <v/>
      </c>
      <c r="AY419" s="211" t="str">
        <f>IF(C419="","",IF(フラグ管理用!G419=2,IF(OR(O419&lt;&gt;0,P419&lt;&gt;0,R419&lt;&gt;0),"error",""),""))</f>
        <v/>
      </c>
      <c r="AZ419" s="211" t="str">
        <f t="shared" si="118"/>
        <v/>
      </c>
      <c r="BA419" s="211" t="str">
        <f t="shared" si="119"/>
        <v/>
      </c>
      <c r="BB419" s="211" t="str">
        <f t="shared" si="120"/>
        <v/>
      </c>
      <c r="BC419" s="211" t="str">
        <f>IF(C419="","",IF(フラグ管理用!Y419=2,IF(AND(フラグ管理用!C419=2,フラグ管理用!V419=1),"","error"),""))</f>
        <v/>
      </c>
      <c r="BD419" s="211" t="str">
        <f t="shared" si="121"/>
        <v/>
      </c>
      <c r="BE419" s="211" t="str">
        <f>IF(C419="","",IF(フラグ管理用!Z419=30,"error",IF(AND(フラグ管理用!AI419="事業始期_通常",フラグ管理用!Z419&lt;18),"error",IF(AND(フラグ管理用!AI419="事業始期_補助",フラグ管理用!Z419&lt;15),"error",""))))</f>
        <v/>
      </c>
      <c r="BF419" s="211" t="str">
        <f t="shared" si="122"/>
        <v/>
      </c>
      <c r="BG419" s="211" t="str">
        <f>IF(C419="","",IF(AND(フラグ管理用!AJ419="事業終期_通常",OR(フラグ管理用!AA419&lt;18,フラグ管理用!AA419&gt;29)),"error",IF(AND(フラグ管理用!AJ419="事業終期_R3基金・R4",フラグ管理用!AA419&lt;18),"error","")))</f>
        <v/>
      </c>
      <c r="BH419" s="211" t="str">
        <f>IF(C419="","",IF(VLOOKUP(Z419,―!$X$2:$Y$31,2,FALSE)&lt;=VLOOKUP(AA419,―!$X$2:$Y$31,2,FALSE),"","error"))</f>
        <v/>
      </c>
      <c r="BI419" s="211" t="str">
        <f t="shared" si="123"/>
        <v/>
      </c>
      <c r="BJ419" s="211" t="str">
        <f t="shared" si="126"/>
        <v/>
      </c>
      <c r="BK419" s="211" t="str">
        <f t="shared" si="124"/>
        <v/>
      </c>
      <c r="BL419" s="211" t="str">
        <f>IF(C419="","",IF(AND(フラグ管理用!AK419="予算区分_地単_通常",フラグ管理用!AF419&gt;4),"error",IF(AND(フラグ管理用!AK419="予算区分_地単_協力金等",フラグ管理用!AF419&gt;9),"error",IF(AND(フラグ管理用!AK419="予算区分_補助",フラグ管理用!AF419&lt;9),"error",""))))</f>
        <v/>
      </c>
      <c r="BM419" s="241" t="str">
        <f>フラグ管理用!AO419</f>
        <v/>
      </c>
    </row>
    <row r="420" spans="1:65" x14ac:dyDescent="0.15">
      <c r="A420" s="84">
        <v>399</v>
      </c>
      <c r="B420" s="285"/>
      <c r="C420" s="61"/>
      <c r="D420" s="61"/>
      <c r="E420" s="62"/>
      <c r="F420" s="146" t="str">
        <f>IF(C420="補",VLOOKUP(E420,'事業名一覧 '!$A$3:$C$55,3,FALSE),"")</f>
        <v/>
      </c>
      <c r="G420" s="63"/>
      <c r="H420" s="154"/>
      <c r="I420" s="63"/>
      <c r="J420" s="63"/>
      <c r="K420" s="63"/>
      <c r="L420" s="62"/>
      <c r="M420" s="99" t="str">
        <f t="shared" si="109"/>
        <v/>
      </c>
      <c r="N420" s="99" t="str">
        <f t="shared" si="125"/>
        <v/>
      </c>
      <c r="O420" s="65"/>
      <c r="P420" s="65"/>
      <c r="Q420" s="65"/>
      <c r="R420" s="65"/>
      <c r="S420" s="65"/>
      <c r="T420" s="65"/>
      <c r="U420" s="62"/>
      <c r="V420" s="63"/>
      <c r="W420" s="63"/>
      <c r="X420" s="63"/>
      <c r="Y420" s="61"/>
      <c r="Z420" s="61"/>
      <c r="AA420" s="61"/>
      <c r="AB420" s="230"/>
      <c r="AC420" s="230"/>
      <c r="AD420" s="62"/>
      <c r="AE420" s="62"/>
      <c r="AF420" s="301"/>
      <c r="AG420" s="165"/>
      <c r="AH420" s="274"/>
      <c r="AI420" s="226"/>
      <c r="AJ420" s="293" t="str">
        <f t="shared" si="110"/>
        <v/>
      </c>
      <c r="AK420" s="297" t="str">
        <f>IF(C420="","",IF(AND(フラグ管理用!B420=2,O420&gt;0),"error",IF(AND(フラグ管理用!B420=1,SUM(P420:R420)&gt;0),"error","")))</f>
        <v/>
      </c>
      <c r="AL420" s="289" t="str">
        <f t="shared" si="111"/>
        <v/>
      </c>
      <c r="AM420" s="235" t="str">
        <f t="shared" si="112"/>
        <v/>
      </c>
      <c r="AN420" s="211" t="str">
        <f>IF(C420="","",IF(フラグ管理用!AP420=1,"",IF(AND(フラグ管理用!C420=1,フラグ管理用!G420=1),"",IF(AND(フラグ管理用!C420=2,フラグ管理用!D420=1,フラグ管理用!G420=1),"",IF(AND(フラグ管理用!C420=2,フラグ管理用!D420=2),"","error")))))</f>
        <v/>
      </c>
      <c r="AO420" s="240" t="str">
        <f t="shared" si="113"/>
        <v/>
      </c>
      <c r="AP420" s="240" t="str">
        <f t="shared" si="114"/>
        <v/>
      </c>
      <c r="AQ420" s="240" t="str">
        <f>IF(C420="","",IF(AND(フラグ管理用!B420=1,フラグ管理用!I420&gt;0),"",IF(AND(フラグ管理用!B420=2,フラグ管理用!I420&gt;14),"","error")))</f>
        <v/>
      </c>
      <c r="AR420" s="240" t="str">
        <f>IF(C420="","",IF(PRODUCT(フラグ管理用!H420:J420)=0,"error",""))</f>
        <v/>
      </c>
      <c r="AS420" s="240" t="str">
        <f t="shared" si="115"/>
        <v/>
      </c>
      <c r="AT420" s="240" t="str">
        <f>IF(C420="","",IF(AND(フラグ管理用!G420=1,フラグ管理用!K420=1),"",IF(AND(フラグ管理用!G420=2,フラグ管理用!K420&gt;1),"","error")))</f>
        <v/>
      </c>
      <c r="AU420" s="240" t="str">
        <f>IF(C420="","",IF(AND(フラグ管理用!K420=10,ISBLANK(L420)=FALSE),"",IF(AND(フラグ管理用!K420&lt;10,ISBLANK(L420)=TRUE),"","error")))</f>
        <v/>
      </c>
      <c r="AV420" s="211" t="str">
        <f t="shared" si="116"/>
        <v/>
      </c>
      <c r="AW420" s="211" t="str">
        <f t="shared" si="117"/>
        <v/>
      </c>
      <c r="AX420" s="211" t="str">
        <f>IF(C420="","",IF(AND(フラグ管理用!D420=2,フラグ管理用!G420=1),IF(Q420&lt;&gt;0,"error",""),""))</f>
        <v/>
      </c>
      <c r="AY420" s="211" t="str">
        <f>IF(C420="","",IF(フラグ管理用!G420=2,IF(OR(O420&lt;&gt;0,P420&lt;&gt;0,R420&lt;&gt;0),"error",""),""))</f>
        <v/>
      </c>
      <c r="AZ420" s="211" t="str">
        <f t="shared" si="118"/>
        <v/>
      </c>
      <c r="BA420" s="211" t="str">
        <f t="shared" si="119"/>
        <v/>
      </c>
      <c r="BB420" s="211" t="str">
        <f t="shared" si="120"/>
        <v/>
      </c>
      <c r="BC420" s="211" t="str">
        <f>IF(C420="","",IF(フラグ管理用!Y420=2,IF(AND(フラグ管理用!C420=2,フラグ管理用!V420=1),"","error"),""))</f>
        <v/>
      </c>
      <c r="BD420" s="211" t="str">
        <f t="shared" si="121"/>
        <v/>
      </c>
      <c r="BE420" s="211" t="str">
        <f>IF(C420="","",IF(フラグ管理用!Z420=30,"error",IF(AND(フラグ管理用!AI420="事業始期_通常",フラグ管理用!Z420&lt;18),"error",IF(AND(フラグ管理用!AI420="事業始期_補助",フラグ管理用!Z420&lt;15),"error",""))))</f>
        <v/>
      </c>
      <c r="BF420" s="211" t="str">
        <f t="shared" si="122"/>
        <v/>
      </c>
      <c r="BG420" s="211" t="str">
        <f>IF(C420="","",IF(AND(フラグ管理用!AJ420="事業終期_通常",OR(フラグ管理用!AA420&lt;18,フラグ管理用!AA420&gt;29)),"error",IF(AND(フラグ管理用!AJ420="事業終期_R3基金・R4",フラグ管理用!AA420&lt;18),"error","")))</f>
        <v/>
      </c>
      <c r="BH420" s="211" t="str">
        <f>IF(C420="","",IF(VLOOKUP(Z420,―!$X$2:$Y$31,2,FALSE)&lt;=VLOOKUP(AA420,―!$X$2:$Y$31,2,FALSE),"","error"))</f>
        <v/>
      </c>
      <c r="BI420" s="211" t="str">
        <f t="shared" si="123"/>
        <v/>
      </c>
      <c r="BJ420" s="211" t="str">
        <f t="shared" si="126"/>
        <v/>
      </c>
      <c r="BK420" s="211" t="str">
        <f t="shared" si="124"/>
        <v/>
      </c>
      <c r="BL420" s="211" t="str">
        <f>IF(C420="","",IF(AND(フラグ管理用!AK420="予算区分_地単_通常",フラグ管理用!AF420&gt;4),"error",IF(AND(フラグ管理用!AK420="予算区分_地単_協力金等",フラグ管理用!AF420&gt;9),"error",IF(AND(フラグ管理用!AK420="予算区分_補助",フラグ管理用!AF420&lt;9),"error",""))))</f>
        <v/>
      </c>
      <c r="BM420" s="241" t="str">
        <f>フラグ管理用!AO420</f>
        <v/>
      </c>
    </row>
    <row r="421" spans="1:65" ht="18" thickBot="1" x14ac:dyDescent="0.2">
      <c r="A421" s="168">
        <v>400</v>
      </c>
      <c r="B421" s="287"/>
      <c r="C421" s="169"/>
      <c r="D421" s="169"/>
      <c r="E421" s="170"/>
      <c r="F421" s="171" t="str">
        <f>IF(C421="補",VLOOKUP(E421,'事業名一覧 '!$A$3:$C$55,3,FALSE),"")</f>
        <v/>
      </c>
      <c r="G421" s="173"/>
      <c r="H421" s="172"/>
      <c r="I421" s="173"/>
      <c r="J421" s="173"/>
      <c r="K421" s="173"/>
      <c r="L421" s="170"/>
      <c r="M421" s="174" t="str">
        <f t="shared" si="109"/>
        <v/>
      </c>
      <c r="N421" s="174" t="str">
        <f t="shared" si="125"/>
        <v/>
      </c>
      <c r="O421" s="175"/>
      <c r="P421" s="175"/>
      <c r="Q421" s="175"/>
      <c r="R421" s="175"/>
      <c r="S421" s="175"/>
      <c r="T421" s="175"/>
      <c r="U421" s="170"/>
      <c r="V421" s="173"/>
      <c r="W421" s="173"/>
      <c r="X421" s="173"/>
      <c r="Y421" s="169"/>
      <c r="Z421" s="169"/>
      <c r="AA421" s="169"/>
      <c r="AB421" s="232"/>
      <c r="AC421" s="232"/>
      <c r="AD421" s="170"/>
      <c r="AE421" s="170"/>
      <c r="AF421" s="303"/>
      <c r="AG421" s="176"/>
      <c r="AH421" s="276"/>
      <c r="AI421" s="228"/>
      <c r="AJ421" s="295" t="str">
        <f t="shared" si="110"/>
        <v/>
      </c>
      <c r="AK421" s="299" t="str">
        <f>IF(C421="","",IF(AND(フラグ管理用!B421=2,O421&gt;0),"error",IF(AND(フラグ管理用!B421=1,SUM(P421:R421)&gt;0),"error","")))</f>
        <v/>
      </c>
      <c r="AL421" s="291" t="str">
        <f t="shared" si="111"/>
        <v/>
      </c>
      <c r="AM421" s="237" t="str">
        <f t="shared" si="112"/>
        <v/>
      </c>
      <c r="AN421" s="212" t="str">
        <f>IF(C421="","",IF(フラグ管理用!AP421=1,"",IF(AND(フラグ管理用!C421=1,フラグ管理用!G421=1),"",IF(AND(フラグ管理用!C421=2,フラグ管理用!D421=1,フラグ管理用!G421=1),"",IF(AND(フラグ管理用!C421=2,フラグ管理用!D421=2),"","error")))))</f>
        <v/>
      </c>
      <c r="AO421" s="242" t="str">
        <f t="shared" si="113"/>
        <v/>
      </c>
      <c r="AP421" s="242" t="str">
        <f t="shared" si="114"/>
        <v/>
      </c>
      <c r="AQ421" s="242" t="str">
        <f>IF(C421="","",IF(AND(フラグ管理用!B421=1,フラグ管理用!I421&gt;0),"",IF(AND(フラグ管理用!B421=2,フラグ管理用!I421&gt;14),"","error")))</f>
        <v/>
      </c>
      <c r="AR421" s="242" t="str">
        <f>IF(C421="","",IF(PRODUCT(フラグ管理用!H421:J421)=0,"error",""))</f>
        <v/>
      </c>
      <c r="AS421" s="242" t="str">
        <f t="shared" si="115"/>
        <v/>
      </c>
      <c r="AT421" s="242" t="str">
        <f>IF(C421="","",IF(AND(フラグ管理用!G421=1,フラグ管理用!K421=1),"",IF(AND(フラグ管理用!G421=2,フラグ管理用!K421&gt;1),"","error")))</f>
        <v/>
      </c>
      <c r="AU421" s="242" t="str">
        <f>IF(C421="","",IF(AND(フラグ管理用!K421=10,ISBLANK(L421)=FALSE),"",IF(AND(フラグ管理用!K421&lt;10,ISBLANK(L421)=TRUE),"","error")))</f>
        <v/>
      </c>
      <c r="AV421" s="212" t="str">
        <f t="shared" si="116"/>
        <v/>
      </c>
      <c r="AW421" s="212" t="str">
        <f t="shared" si="117"/>
        <v/>
      </c>
      <c r="AX421" s="212" t="str">
        <f>IF(C421="","",IF(AND(フラグ管理用!D421=2,フラグ管理用!G421=1),IF(Q421&lt;&gt;0,"error",""),""))</f>
        <v/>
      </c>
      <c r="AY421" s="212" t="str">
        <f>IF(C421="","",IF(フラグ管理用!G421=2,IF(OR(O421&lt;&gt;0,P421&lt;&gt;0,R421&lt;&gt;0),"error",""),""))</f>
        <v/>
      </c>
      <c r="AZ421" s="212" t="str">
        <f t="shared" si="118"/>
        <v/>
      </c>
      <c r="BA421" s="212" t="str">
        <f t="shared" si="119"/>
        <v/>
      </c>
      <c r="BB421" s="212" t="str">
        <f t="shared" si="120"/>
        <v/>
      </c>
      <c r="BC421" s="212" t="str">
        <f>IF(C421="","",IF(フラグ管理用!Y421=2,IF(AND(フラグ管理用!C421=2,フラグ管理用!V421=1),"","error"),""))</f>
        <v/>
      </c>
      <c r="BD421" s="212" t="str">
        <f t="shared" si="121"/>
        <v/>
      </c>
      <c r="BE421" s="212" t="str">
        <f>IF(C421="","",IF(フラグ管理用!Z421=30,"error",IF(AND(フラグ管理用!AI421="事業始期_通常",フラグ管理用!Z421&lt;18),"error",IF(AND(フラグ管理用!AI421="事業始期_補助",フラグ管理用!Z421&lt;15),"error",""))))</f>
        <v/>
      </c>
      <c r="BF421" s="212" t="str">
        <f t="shared" si="122"/>
        <v/>
      </c>
      <c r="BG421" s="212" t="str">
        <f>IF(C421="","",IF(AND(フラグ管理用!AJ421="事業終期_通常",OR(フラグ管理用!AA421&lt;18,フラグ管理用!AA421&gt;29)),"error",IF(AND(フラグ管理用!AJ421="事業終期_R3基金・R4",フラグ管理用!AA421&lt;18),"error","")))</f>
        <v/>
      </c>
      <c r="BH421" s="212" t="str">
        <f>IF(C421="","",IF(VLOOKUP(Z421,―!$X$2:$Y$31,2,FALSE)&lt;=VLOOKUP(AA421,―!$X$2:$Y$31,2,FALSE),"","error"))</f>
        <v/>
      </c>
      <c r="BI421" s="212" t="str">
        <f t="shared" si="123"/>
        <v/>
      </c>
      <c r="BJ421" s="212" t="str">
        <f t="shared" si="126"/>
        <v/>
      </c>
      <c r="BK421" s="212" t="str">
        <f t="shared" si="124"/>
        <v/>
      </c>
      <c r="BL421" s="212" t="str">
        <f>IF(C421="","",IF(AND(フラグ管理用!AK421="予算区分_地単_通常",フラグ管理用!AF421&gt;4),"error",IF(AND(フラグ管理用!AK421="予算区分_地単_協力金等",フラグ管理用!AF421&gt;9),"error",IF(AND(フラグ管理用!AK421="予算区分_補助",フラグ管理用!AF421&lt;9),"error",""))))</f>
        <v/>
      </c>
      <c r="BM421" s="243" t="str">
        <f>フラグ管理用!AO421</f>
        <v/>
      </c>
    </row>
  </sheetData>
  <sheetProtection algorithmName="SHA-512" hashValue="ogqLfxFneraBlrFKF1txyUeHp+a1kjpXT8Pc+EIUji8KCUlXYfPZMRsdnenXR5/SVcbcS0vjmXn2xjsMxSOi6w==" saltValue="765ZEeQf16iBNVT0kWnTYQ==" spinCount="100000" sheet="1" formatCells="0" formatColumns="0" formatRows="0" autoFilter="0"/>
  <autoFilter ref="A20:BM20"/>
  <dataConsolidate/>
  <mergeCells count="154">
    <mergeCell ref="AA7:AC7"/>
    <mergeCell ref="AB5:AC5"/>
    <mergeCell ref="AB6:AC6"/>
    <mergeCell ref="M5:P5"/>
    <mergeCell ref="N6:P6"/>
    <mergeCell ref="N7:P7"/>
    <mergeCell ref="Q5:T5"/>
    <mergeCell ref="AD15:AG15"/>
    <mergeCell ref="AA14:AC14"/>
    <mergeCell ref="AD14:AG14"/>
    <mergeCell ref="AD10:AG10"/>
    <mergeCell ref="W5:Z5"/>
    <mergeCell ref="A17:A20"/>
    <mergeCell ref="B17:B20"/>
    <mergeCell ref="J17:J20"/>
    <mergeCell ref="K5:L12"/>
    <mergeCell ref="W14:Z14"/>
    <mergeCell ref="W16:Z16"/>
    <mergeCell ref="M8:P8"/>
    <mergeCell ref="N9:P9"/>
    <mergeCell ref="N10:P10"/>
    <mergeCell ref="G17:G20"/>
    <mergeCell ref="K17:K20"/>
    <mergeCell ref="M14:P14"/>
    <mergeCell ref="C17:C20"/>
    <mergeCell ref="F17:F20"/>
    <mergeCell ref="E17:E20"/>
    <mergeCell ref="D17:D20"/>
    <mergeCell ref="H18:H20"/>
    <mergeCell ref="U9:V9"/>
    <mergeCell ref="N18:N19"/>
    <mergeCell ref="V17:V20"/>
    <mergeCell ref="L18:L20"/>
    <mergeCell ref="M18:M20"/>
    <mergeCell ref="S18:S19"/>
    <mergeCell ref="T18:T19"/>
    <mergeCell ref="G3:J3"/>
    <mergeCell ref="G4:J4"/>
    <mergeCell ref="G5:J5"/>
    <mergeCell ref="G6:J6"/>
    <mergeCell ref="G7:J7"/>
    <mergeCell ref="A3:F3"/>
    <mergeCell ref="A4:F4"/>
    <mergeCell ref="A5:F5"/>
    <mergeCell ref="A6:F6"/>
    <mergeCell ref="A7:F7"/>
    <mergeCell ref="AA17:AA20"/>
    <mergeCell ref="Z17:Z20"/>
    <mergeCell ref="AO17:AO20"/>
    <mergeCell ref="AG17:AG20"/>
    <mergeCell ref="AK17:AK20"/>
    <mergeCell ref="AF17:AF20"/>
    <mergeCell ref="Y17:Y20"/>
    <mergeCell ref="W17:W20"/>
    <mergeCell ref="U17:U20"/>
    <mergeCell ref="AL17:AL20"/>
    <mergeCell ref="AI17:AI20"/>
    <mergeCell ref="AN17:AN20"/>
    <mergeCell ref="BM17:BM20"/>
    <mergeCell ref="BK17:BK20"/>
    <mergeCell ref="BE17:BE20"/>
    <mergeCell ref="AR17:AR20"/>
    <mergeCell ref="Q8:T8"/>
    <mergeCell ref="Q9:T9"/>
    <mergeCell ref="Q10:T10"/>
    <mergeCell ref="BL17:BL20"/>
    <mergeCell ref="BF17:BF20"/>
    <mergeCell ref="BG17:BG20"/>
    <mergeCell ref="BH17:BH20"/>
    <mergeCell ref="AV17:AV20"/>
    <mergeCell ref="BI17:BI20"/>
    <mergeCell ref="BB17:BB20"/>
    <mergeCell ref="BD17:BD20"/>
    <mergeCell ref="AW17:AW20"/>
    <mergeCell ref="AZ17:AZ20"/>
    <mergeCell ref="AQ17:AQ20"/>
    <mergeCell ref="AA15:AC15"/>
    <mergeCell ref="BC17:BC20"/>
    <mergeCell ref="BA17:BA20"/>
    <mergeCell ref="AA16:AC16"/>
    <mergeCell ref="W10:Z10"/>
    <mergeCell ref="X17:X20"/>
    <mergeCell ref="AT17:AT20"/>
    <mergeCell ref="AM17:AM20"/>
    <mergeCell ref="AS17:AS20"/>
    <mergeCell ref="AK3:AK6"/>
    <mergeCell ref="AD16:AG16"/>
    <mergeCell ref="U14:V14"/>
    <mergeCell ref="AD5:AG5"/>
    <mergeCell ref="U7:V7"/>
    <mergeCell ref="AD7:AG7"/>
    <mergeCell ref="AD4:AG4"/>
    <mergeCell ref="AD8:AG8"/>
    <mergeCell ref="AD11:AG11"/>
    <mergeCell ref="AP17:AP20"/>
    <mergeCell ref="AB17:AB20"/>
    <mergeCell ref="AC17:AC20"/>
    <mergeCell ref="AD17:AD20"/>
    <mergeCell ref="AE17:AE20"/>
    <mergeCell ref="AD6:AG6"/>
    <mergeCell ref="AH3:AH6"/>
    <mergeCell ref="AI3:AI6"/>
    <mergeCell ref="AJ3:AJ6"/>
    <mergeCell ref="W4:Z4"/>
    <mergeCell ref="U8:V8"/>
    <mergeCell ref="W8:Z8"/>
    <mergeCell ref="AU17:AU20"/>
    <mergeCell ref="AX17:AX20"/>
    <mergeCell ref="AY17:AY20"/>
    <mergeCell ref="AH17:AH20"/>
    <mergeCell ref="AJ17:AJ20"/>
    <mergeCell ref="W7:Z7"/>
    <mergeCell ref="A1:AG1"/>
    <mergeCell ref="Q3:T3"/>
    <mergeCell ref="AD3:AG3"/>
    <mergeCell ref="Q4:T4"/>
    <mergeCell ref="U3:V3"/>
    <mergeCell ref="U5:V5"/>
    <mergeCell ref="Q12:T12"/>
    <mergeCell ref="Q16:T16"/>
    <mergeCell ref="Q11:T11"/>
    <mergeCell ref="N16:P16"/>
    <mergeCell ref="U10:V10"/>
    <mergeCell ref="U11:V11"/>
    <mergeCell ref="AA8:AC8"/>
    <mergeCell ref="AA9:AC9"/>
    <mergeCell ref="AA10:AC10"/>
    <mergeCell ref="AA11:AC11"/>
    <mergeCell ref="AD9:AG9"/>
    <mergeCell ref="U4:V4"/>
    <mergeCell ref="U16:V16"/>
    <mergeCell ref="BJ17:BJ20"/>
    <mergeCell ref="AB3:AC3"/>
    <mergeCell ref="AB4:AC4"/>
    <mergeCell ref="Q14:T14"/>
    <mergeCell ref="N15:P15"/>
    <mergeCell ref="Q15:T15"/>
    <mergeCell ref="U6:V6"/>
    <mergeCell ref="W6:Z6"/>
    <mergeCell ref="U13:V13"/>
    <mergeCell ref="W13:Z13"/>
    <mergeCell ref="U15:V15"/>
    <mergeCell ref="W15:Z15"/>
    <mergeCell ref="Q7:T7"/>
    <mergeCell ref="W9:Z9"/>
    <mergeCell ref="W11:Z11"/>
    <mergeCell ref="Q6:T6"/>
    <mergeCell ref="U12:V12"/>
    <mergeCell ref="W12:Z12"/>
    <mergeCell ref="M11:P11"/>
    <mergeCell ref="N12:P12"/>
    <mergeCell ref="N13:P13"/>
    <mergeCell ref="Q13:T13"/>
    <mergeCell ref="W3:Z3"/>
  </mergeCells>
  <phoneticPr fontId="33"/>
  <conditionalFormatting sqref="S22:S421">
    <cfRule type="expression" dxfId="11" priority="35">
      <formula>$C22="単"</formula>
    </cfRule>
  </conditionalFormatting>
  <conditionalFormatting sqref="O22:P421 R22:R421">
    <cfRule type="expression" dxfId="10" priority="8">
      <formula>$G22="重点交付金"</formula>
    </cfRule>
  </conditionalFormatting>
  <conditionalFormatting sqref="L22:L421">
    <cfRule type="expression" dxfId="9" priority="39">
      <formula>$K22&lt;&gt;"⑨推薦事業メニューよりも更に効果があると考える支援"</formula>
    </cfRule>
  </conditionalFormatting>
  <conditionalFormatting sqref="Q22:Q421">
    <cfRule type="expression" dxfId="8" priority="2">
      <formula>AND($E22="妊娠出産子育て支援交付金",$G22="重点交付金")</formula>
    </cfRule>
    <cfRule type="expression" dxfId="7" priority="13">
      <formula>$G22="通常交付金"</formula>
    </cfRule>
  </conditionalFormatting>
  <conditionalFormatting sqref="O22:O421">
    <cfRule type="expression" dxfId="6" priority="6">
      <formula>$B22="R4"</formula>
    </cfRule>
  </conditionalFormatting>
  <conditionalFormatting sqref="P22:P421">
    <cfRule type="expression" dxfId="5" priority="3">
      <formula>AND($E22="妊娠出産子育て支援交付金",$D22="○",$G22="通常交付金")</formula>
    </cfRule>
    <cfRule type="expression" dxfId="4" priority="19">
      <formula>$D22="－"</formula>
    </cfRule>
  </conditionalFormatting>
  <conditionalFormatting sqref="P22:R421">
    <cfRule type="expression" dxfId="3" priority="4">
      <formula>$B22="R3"</formula>
    </cfRule>
  </conditionalFormatting>
  <conditionalFormatting sqref="P22:Q421">
    <cfRule type="expression" dxfId="2" priority="18">
      <formula>$C22="補"</formula>
    </cfRule>
  </conditionalFormatting>
  <dataValidations xWindow="705" yWindow="882" count="12">
    <dataValidation allowBlank="1" showErrorMessage="1" prompt="数式や、当室で入力した数値は変更しないでください。" sqref="AD7 AD14:AG16 AD11 W7:W16 Q5:Q16 R5:T14"/>
    <dataValidation type="list" allowBlank="1" showInputMessage="1" showErrorMessage="1" sqref="B22:B421">
      <formula1>国の予算年度</formula1>
    </dataValidation>
    <dataValidation allowBlank="1" showErrorMessage="1" sqref="AD22:AF421 G5 L22:L421 AH22:AI421 F22:F421"/>
    <dataValidation allowBlank="1" showInputMessage="1" showErrorMessage="1" prompt="国庫補助事業の場合は、事業名一覧から、対象国庫補助事業名をコピーして貼り付けてください。コピーする際にはダブルクリックするとエラーメッセージが表示されるので、セルを選択（一度だけクリック）しコピーしてください。また、貼り付けの際には値で貼り付けをしてください。" sqref="E22:E421"/>
    <dataValidation type="list" allowBlank="1" showErrorMessage="1" sqref="C22:C421">
      <formula1>補助・単独</formula1>
    </dataValidation>
    <dataValidation type="list" allowBlank="1" showInputMessage="1" showErrorMessage="1" sqref="X22:X421">
      <formula1>個人を対象とした給付金等</formula1>
    </dataValidation>
    <dataValidation type="list" allowBlank="1" showInputMessage="1" showErrorMessage="1" sqref="W22:W421">
      <formula1>特定事業者等支援</formula1>
    </dataValidation>
    <dataValidation type="list" allowBlank="1" showErrorMessage="1" sqref="H22:H421">
      <formula1>コロナ感染症への対応として必要な事業</formula1>
    </dataValidation>
    <dataValidation type="list" allowBlank="1" showInputMessage="1" showErrorMessage="1" sqref="J22:J421">
      <formula1>対象外経費に臨時交付金を充当していない</formula1>
    </dataValidation>
    <dataValidation allowBlank="1" showInputMessage="1" showErrorMessage="1" prompt="該当が無い場合は0を入力してください。" sqref="AD3:AG5 W3:W6 AD10:AG10"/>
    <dataValidation type="list" allowBlank="1" showErrorMessage="1" sqref="D22:D421">
      <formula1>コロナ禍において原油価格・物価高騰等に直面する生活者や事業者に対する支援</formula1>
    </dataValidation>
    <dataValidation allowBlank="1" showErrorMessage="1" prompt="該当が無い場合は0を入力してください。" sqref="AD6:AG6 AD8:AG9"/>
  </dataValidations>
  <printOptions horizontalCentered="1"/>
  <pageMargins left="0.59027777777777779" right="0.2361111111111111" top="0.47222222222222227" bottom="0.2361111111111111" header="0.47222222222222227" footer="0.51180555555555551"/>
  <pageSetup paperSize="8" scale="32" fitToHeight="0" orientation="landscape" horizontalDpi="300" verticalDpi="300" r:id="rId1"/>
  <headerFooter alignWithMargins="0">
    <oddHeader>&amp;R&amp;20&amp;F</oddHeader>
  </headerFooter>
  <ignoredErrors>
    <ignoredError sqref="AK26:AK27 N23:N27 N22" formulaRange="1"/>
  </ignoredErrors>
  <extLst>
    <ext xmlns:x14="http://schemas.microsoft.com/office/spreadsheetml/2009/9/main" uri="{78C0D931-6437-407d-A8EE-F0AAD7539E65}">
      <x14:conditionalFormattings>
        <x14:conditionalFormatting xmlns:xm="http://schemas.microsoft.com/office/excel/2006/main">
          <x14:cfRule type="expression" priority="1" id="{22E89754-5495-40FD-95CE-34482A60ACB0}">
            <xm:f>B22&lt;&gt;転記作業用!B22</xm:f>
            <x14:dxf>
              <fill>
                <patternFill>
                  <bgColor theme="5" tint="0.79998168889431442"/>
                </patternFill>
              </fill>
            </x14:dxf>
          </x14:cfRule>
          <xm:sqref>B22:AG421</xm:sqref>
        </x14:conditionalFormatting>
      </x14:conditionalFormattings>
    </ext>
    <ext xmlns:x14="http://schemas.microsoft.com/office/spreadsheetml/2009/9/main" uri="{CCE6A557-97BC-4b89-ADB6-D9C93CAAB3DF}">
      <x14:dataValidations xmlns:xm="http://schemas.microsoft.com/office/excel/2006/main" xWindow="705" yWindow="882" count="8">
        <x14:dataValidation type="list" allowBlank="1" showInputMessage="1" showErrorMessage="1" prompt="B列（国の予算年度）・C列（補助・単独）・D列（コロナ禍において原油価格・物価高騰等に直面する生活者や事業者に対する支援）を選択した後に、プルダウンから選択できるようになります。_x000a_E列（事業名称）にて妊娠出産子育て支援交付金を入力した場合、重点交付金からも選択できるようになります。">
          <x14:formula1>
            <xm:f>INDIRECT(フラグ管理用!$AM22)</xm:f>
          </x14:formula1>
          <xm:sqref>G22:G421</xm:sqref>
        </x14:dataValidation>
        <x14:dataValidation type="list" allowBlank="1" showInputMessage="1" showErrorMessage="1" prompt="C列（補助・単独）を選択した後に、プルダウンから選択できるようになります。協力要請推進枠又は検査促進枠の地方負担分に充当する事業については、V列にて○を選択後過年度の予算区分も選択できるようになります。">
          <x14:formula1>
            <xm:f>INDIRECT(フラグ管理用!$AK22)</xm:f>
          </x14:formula1>
          <xm:sqref>AG22:AG421</xm:sqref>
        </x14:dataValidation>
        <x14:dataValidation type="list" allowBlank="1" showInputMessage="1" showErrorMessage="1" prompt="C列（補助・単独）を選択した後に、プルダウンから選択できるようになります。">
          <x14:formula1>
            <xm:f>INDIRECT(フラグ管理用!$AI22)</xm:f>
          </x14:formula1>
          <xm:sqref>Z22:Z421</xm:sqref>
        </x14:dataValidation>
        <x14:dataValidation type="list" allowBlank="1" showInputMessage="1" showErrorMessage="1" prompt="B列（国の予算年度）及びC列（補助・単独）を選択した後に、プルダウンから選択できるようになります。基金事業については、Y列（基金）にて○を選択後R5.4以降が選択できるようになります。_x000a_また、令和４年度予算分を充当する事業についてもR5.4以降が選択できるようになります。">
          <x14:formula1>
            <xm:f>INDIRECT(フラグ管理用!$AJ22)</xm:f>
          </x14:formula1>
          <xm:sqref>AA22:AA421</xm:sqref>
        </x14:dataValidation>
        <x14:dataValidation type="list" allowBlank="1" showInputMessage="1" showErrorMessage="1" prompt="C列（補助・単独）を選択した後に、プルダウンから選択できるようになります。">
          <x14:formula1>
            <xm:f>INDIRECT(フラグ管理用!$AH22)</xm:f>
          </x14:formula1>
          <xm:sqref>Y22:Y421</xm:sqref>
        </x14:dataValidation>
        <x14:dataValidation type="list" allowBlank="1" showInputMessage="1" showErrorMessage="1" prompt="C列（補助・単独）を選択した後に、プルダウンから選択できるようになります。">
          <x14:formula1>
            <xm:f>INDIRECT(フラグ管理用!$AG22)</xm:f>
          </x14:formula1>
          <xm:sqref>V22:V421</xm:sqref>
        </x14:dataValidation>
        <x14:dataValidation type="list" allowBlank="1" showInputMessage="1" showErrorMessage="1" prompt="E列（交付金の区分）を選択した後に、プルダウンから選択できるようになります。">
          <x14:formula1>
            <xm:f>INDIRECT(フラグ管理用!$AN22)</xm:f>
          </x14:formula1>
          <xm:sqref>K22:K421</xm:sqref>
        </x14:dataValidation>
        <x14:dataValidation type="list" allowBlank="1" showInputMessage="1" showErrorMessage="1" prompt="B列（国の予算年度）を選択した後に、プルダウンから選択できるようになります。">
          <x14:formula1>
            <xm:f>INDIRECT(フラグ管理用!$AL22)</xm:f>
          </x14:formula1>
          <xm:sqref>I22:I421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8"/>
  <sheetViews>
    <sheetView showGridLines="0" view="pageBreakPreview" zoomScale="80" zoomScaleNormal="50" zoomScaleSheetLayoutView="80" workbookViewId="0">
      <selection activeCell="B4" sqref="B4"/>
    </sheetView>
  </sheetViews>
  <sheetFormatPr defaultColWidth="9" defaultRowHeight="14.25" x14ac:dyDescent="0.15"/>
  <cols>
    <col min="1" max="1" width="7.625" style="4" customWidth="1"/>
    <col min="2" max="2" width="26.75" style="4" customWidth="1"/>
    <col min="3" max="3" width="28" style="4" customWidth="1"/>
    <col min="4" max="4" width="40.875" style="4" customWidth="1"/>
    <col min="5" max="6" width="21.125" style="4" customWidth="1"/>
    <col min="7" max="7" width="27.375" style="4" customWidth="1"/>
    <col min="8" max="8" width="26" style="4" customWidth="1"/>
    <col min="9" max="9" width="24.375" style="4" customWidth="1"/>
    <col min="10" max="10" width="21" style="4" customWidth="1"/>
    <col min="11" max="16384" width="9" style="4"/>
  </cols>
  <sheetData>
    <row r="1" spans="1:12" ht="35.25" customHeight="1" thickBot="1" x14ac:dyDescent="0.2">
      <c r="A1" s="486" t="s">
        <v>7215</v>
      </c>
      <c r="B1" s="486"/>
      <c r="C1" s="486"/>
      <c r="D1" s="486"/>
      <c r="E1" s="486"/>
      <c r="F1" s="486"/>
      <c r="G1" s="486"/>
      <c r="H1" s="486"/>
      <c r="I1" s="486"/>
      <c r="J1" s="486"/>
    </row>
    <row r="2" spans="1:12" ht="58.5" customHeight="1" thickBot="1" x14ac:dyDescent="0.2">
      <c r="A2" s="18" t="s">
        <v>67</v>
      </c>
      <c r="B2" s="19" t="s">
        <v>509</v>
      </c>
      <c r="C2" s="19" t="s">
        <v>4745</v>
      </c>
      <c r="D2" s="20" t="s">
        <v>7124</v>
      </c>
      <c r="E2" s="20" t="s">
        <v>5532</v>
      </c>
      <c r="F2" s="21" t="s">
        <v>5405</v>
      </c>
      <c r="G2" s="22" t="s">
        <v>7413</v>
      </c>
      <c r="H2" s="21" t="s">
        <v>7122</v>
      </c>
      <c r="I2" s="35" t="s">
        <v>7123</v>
      </c>
      <c r="J2" s="36" t="s">
        <v>7000</v>
      </c>
      <c r="K2" s="136" t="s">
        <v>7272</v>
      </c>
      <c r="L2" s="137">
        <f>COUNTIF(C4:C18,"&lt;&gt;")</f>
        <v>0</v>
      </c>
    </row>
    <row r="3" spans="1:12" ht="28.5" customHeight="1" thickBot="1" x14ac:dyDescent="0.2">
      <c r="A3" s="109"/>
      <c r="B3" s="109"/>
      <c r="C3" s="109"/>
      <c r="D3" s="487"/>
      <c r="E3" s="487"/>
      <c r="F3" s="110" t="s">
        <v>150</v>
      </c>
      <c r="G3" s="111">
        <f>SUM(G4:G18)</f>
        <v>0</v>
      </c>
      <c r="H3" s="112"/>
      <c r="I3" s="113"/>
      <c r="J3" s="113"/>
      <c r="K3" s="138" t="s">
        <v>7275</v>
      </c>
      <c r="L3" s="139" t="s">
        <v>7274</v>
      </c>
    </row>
    <row r="4" spans="1:12" ht="108" customHeight="1" thickTop="1" x14ac:dyDescent="0.15">
      <c r="A4" s="114">
        <v>1</v>
      </c>
      <c r="B4" s="37"/>
      <c r="C4" s="106"/>
      <c r="D4" s="38"/>
      <c r="E4" s="39"/>
      <c r="F4" s="40"/>
      <c r="G4" s="41"/>
      <c r="H4" s="42"/>
      <c r="I4" s="43"/>
      <c r="J4" s="44"/>
      <c r="K4" s="136" t="str">
        <f>IFERROR(SMALL(計算用!$E$6:$E$405,1),"")</f>
        <v/>
      </c>
      <c r="L4" s="137" t="str">
        <f>IF(C4=K4,"","error")</f>
        <v/>
      </c>
    </row>
    <row r="5" spans="1:12" ht="108" customHeight="1" x14ac:dyDescent="0.15">
      <c r="A5" s="115">
        <v>2</v>
      </c>
      <c r="B5" s="45"/>
      <c r="C5" s="107"/>
      <c r="D5" s="46"/>
      <c r="E5" s="47"/>
      <c r="F5" s="48"/>
      <c r="G5" s="49"/>
      <c r="H5" s="50"/>
      <c r="I5" s="51"/>
      <c r="J5" s="52"/>
      <c r="K5" s="136" t="str">
        <f>IFERROR(SMALL(計算用!$E$6:$E$405,2),"")</f>
        <v/>
      </c>
      <c r="L5" s="137" t="str">
        <f t="shared" ref="L5:L18" si="0">IF(C5=K5,"","error")</f>
        <v/>
      </c>
    </row>
    <row r="6" spans="1:12" ht="109.5" customHeight="1" x14ac:dyDescent="0.15">
      <c r="A6" s="115">
        <v>3</v>
      </c>
      <c r="B6" s="53"/>
      <c r="C6" s="108"/>
      <c r="D6" s="46"/>
      <c r="E6" s="47"/>
      <c r="F6" s="48"/>
      <c r="G6" s="49"/>
      <c r="H6" s="50"/>
      <c r="I6" s="54"/>
      <c r="J6" s="51"/>
      <c r="K6" s="136" t="str">
        <f>IFERROR(SMALL(計算用!$E$6:$E$405,3),"")</f>
        <v/>
      </c>
      <c r="L6" s="137" t="str">
        <f t="shared" si="0"/>
        <v/>
      </c>
    </row>
    <row r="7" spans="1:12" ht="109.5" customHeight="1" x14ac:dyDescent="0.15">
      <c r="A7" s="115">
        <v>4</v>
      </c>
      <c r="B7" s="53"/>
      <c r="C7" s="108"/>
      <c r="D7" s="46"/>
      <c r="E7" s="47"/>
      <c r="F7" s="48"/>
      <c r="G7" s="49"/>
      <c r="H7" s="50"/>
      <c r="I7" s="52"/>
      <c r="J7" s="54"/>
      <c r="K7" s="136" t="str">
        <f>IFERROR(SMALL(計算用!$E$6:$E$405,4),"")</f>
        <v/>
      </c>
      <c r="L7" s="137" t="str">
        <f t="shared" si="0"/>
        <v/>
      </c>
    </row>
    <row r="8" spans="1:12" ht="109.5" customHeight="1" x14ac:dyDescent="0.15">
      <c r="A8" s="115">
        <v>5</v>
      </c>
      <c r="B8" s="53"/>
      <c r="C8" s="108"/>
      <c r="D8" s="46"/>
      <c r="E8" s="47"/>
      <c r="F8" s="48"/>
      <c r="G8" s="49"/>
      <c r="H8" s="50"/>
      <c r="I8" s="52"/>
      <c r="J8" s="51"/>
      <c r="K8" s="136" t="str">
        <f>IFERROR(SMALL(計算用!$E$6:$E$405,5),"")</f>
        <v/>
      </c>
      <c r="L8" s="137" t="str">
        <f t="shared" si="0"/>
        <v/>
      </c>
    </row>
    <row r="9" spans="1:12" ht="109.5" customHeight="1" x14ac:dyDescent="0.15">
      <c r="A9" s="115">
        <v>6</v>
      </c>
      <c r="B9" s="53"/>
      <c r="C9" s="108"/>
      <c r="D9" s="46"/>
      <c r="E9" s="47"/>
      <c r="F9" s="48"/>
      <c r="G9" s="49"/>
      <c r="H9" s="50"/>
      <c r="I9" s="51"/>
      <c r="J9" s="54"/>
      <c r="K9" s="136" t="str">
        <f>IFERROR(SMALL(計算用!$E$6:$E$405,6),"")</f>
        <v/>
      </c>
      <c r="L9" s="137" t="str">
        <f t="shared" si="0"/>
        <v/>
      </c>
    </row>
    <row r="10" spans="1:12" ht="109.5" customHeight="1" x14ac:dyDescent="0.15">
      <c r="A10" s="115">
        <v>7</v>
      </c>
      <c r="B10" s="53"/>
      <c r="C10" s="108"/>
      <c r="D10" s="46"/>
      <c r="E10" s="47"/>
      <c r="F10" s="48"/>
      <c r="G10" s="49"/>
      <c r="H10" s="50"/>
      <c r="I10" s="52"/>
      <c r="J10" s="52"/>
      <c r="K10" s="136" t="str">
        <f>IFERROR(SMALL(計算用!$E$6:$E$405,7),"")</f>
        <v/>
      </c>
      <c r="L10" s="137" t="str">
        <f t="shared" si="0"/>
        <v/>
      </c>
    </row>
    <row r="11" spans="1:12" ht="109.5" customHeight="1" x14ac:dyDescent="0.15">
      <c r="A11" s="115">
        <v>8</v>
      </c>
      <c r="B11" s="53"/>
      <c r="C11" s="108"/>
      <c r="D11" s="46"/>
      <c r="E11" s="47"/>
      <c r="F11" s="48"/>
      <c r="G11" s="49"/>
      <c r="H11" s="50"/>
      <c r="I11" s="51"/>
      <c r="J11" s="51"/>
      <c r="K11" s="136" t="str">
        <f>IFERROR(SMALL(計算用!$E$6:$E$405,8),"")</f>
        <v/>
      </c>
      <c r="L11" s="137" t="str">
        <f t="shared" si="0"/>
        <v/>
      </c>
    </row>
    <row r="12" spans="1:12" ht="109.5" customHeight="1" x14ac:dyDescent="0.15">
      <c r="A12" s="115">
        <v>9</v>
      </c>
      <c r="B12" s="53"/>
      <c r="C12" s="108"/>
      <c r="D12" s="46"/>
      <c r="E12" s="47"/>
      <c r="F12" s="48"/>
      <c r="G12" s="49"/>
      <c r="H12" s="50"/>
      <c r="I12" s="55"/>
      <c r="J12" s="55"/>
      <c r="K12" s="136" t="str">
        <f>IFERROR(SMALL(計算用!$E$6:$E$405,9),"")</f>
        <v/>
      </c>
      <c r="L12" s="137" t="str">
        <f t="shared" si="0"/>
        <v/>
      </c>
    </row>
    <row r="13" spans="1:12" ht="109.5" customHeight="1" x14ac:dyDescent="0.15">
      <c r="A13" s="115">
        <v>10</v>
      </c>
      <c r="B13" s="53"/>
      <c r="C13" s="108"/>
      <c r="D13" s="46"/>
      <c r="E13" s="47"/>
      <c r="F13" s="48"/>
      <c r="G13" s="49"/>
      <c r="H13" s="50"/>
      <c r="I13" s="54"/>
      <c r="J13" s="54"/>
      <c r="K13" s="136" t="str">
        <f>IFERROR(SMALL(計算用!$E$6:$E$405,10),"")</f>
        <v/>
      </c>
      <c r="L13" s="137" t="str">
        <f t="shared" si="0"/>
        <v/>
      </c>
    </row>
    <row r="14" spans="1:12" ht="109.5" customHeight="1" x14ac:dyDescent="0.15">
      <c r="A14" s="115">
        <v>11</v>
      </c>
      <c r="B14" s="53"/>
      <c r="C14" s="108"/>
      <c r="D14" s="46"/>
      <c r="E14" s="47"/>
      <c r="F14" s="48"/>
      <c r="G14" s="49"/>
      <c r="H14" s="50"/>
      <c r="I14" s="52"/>
      <c r="J14" s="52"/>
      <c r="K14" s="136" t="str">
        <f>IFERROR(SMALL(計算用!$E$6:$E$405,11),"")</f>
        <v/>
      </c>
      <c r="L14" s="137" t="str">
        <f t="shared" si="0"/>
        <v/>
      </c>
    </row>
    <row r="15" spans="1:12" s="5" customFormat="1" ht="109.5" customHeight="1" x14ac:dyDescent="0.15">
      <c r="A15" s="115">
        <v>12</v>
      </c>
      <c r="B15" s="53"/>
      <c r="C15" s="108"/>
      <c r="D15" s="46"/>
      <c r="E15" s="47"/>
      <c r="F15" s="48"/>
      <c r="G15" s="49"/>
      <c r="H15" s="50"/>
      <c r="I15" s="51"/>
      <c r="J15" s="51"/>
      <c r="K15" s="136" t="str">
        <f>IFERROR(SMALL(計算用!$E$6:$E$405,12),"")</f>
        <v/>
      </c>
      <c r="L15" s="137" t="str">
        <f t="shared" si="0"/>
        <v/>
      </c>
    </row>
    <row r="16" spans="1:12" s="5" customFormat="1" ht="109.5" customHeight="1" x14ac:dyDescent="0.15">
      <c r="A16" s="115">
        <v>13</v>
      </c>
      <c r="B16" s="53"/>
      <c r="C16" s="108"/>
      <c r="D16" s="46"/>
      <c r="E16" s="47"/>
      <c r="F16" s="48"/>
      <c r="G16" s="49"/>
      <c r="H16" s="50"/>
      <c r="I16" s="55"/>
      <c r="J16" s="55"/>
      <c r="K16" s="136" t="str">
        <f>IFERROR(SMALL(計算用!$E$6:$E$405,13),"")</f>
        <v/>
      </c>
      <c r="L16" s="137" t="str">
        <f t="shared" si="0"/>
        <v/>
      </c>
    </row>
    <row r="17" spans="1:12" s="5" customFormat="1" ht="109.5" customHeight="1" x14ac:dyDescent="0.15">
      <c r="A17" s="115">
        <v>14</v>
      </c>
      <c r="B17" s="53"/>
      <c r="C17" s="108"/>
      <c r="D17" s="46"/>
      <c r="E17" s="47"/>
      <c r="F17" s="48"/>
      <c r="G17" s="49"/>
      <c r="H17" s="50"/>
      <c r="I17" s="55"/>
      <c r="J17" s="55"/>
      <c r="K17" s="136" t="str">
        <f>IFERROR(SMALL(計算用!$E$6:$E$405,14),"")</f>
        <v/>
      </c>
      <c r="L17" s="137" t="str">
        <f t="shared" si="0"/>
        <v/>
      </c>
    </row>
    <row r="18" spans="1:12" s="5" customFormat="1" ht="109.15" customHeight="1" x14ac:dyDescent="0.15">
      <c r="A18" s="115">
        <v>15</v>
      </c>
      <c r="B18" s="53"/>
      <c r="C18" s="108"/>
      <c r="D18" s="46"/>
      <c r="E18" s="47"/>
      <c r="F18" s="48"/>
      <c r="G18" s="49"/>
      <c r="H18" s="50"/>
      <c r="I18" s="56"/>
      <c r="J18" s="56"/>
      <c r="K18" s="136" t="str">
        <f>IFERROR(SMALL(計算用!$E$6:$E$405,15),"")</f>
        <v/>
      </c>
      <c r="L18" s="137" t="str">
        <f t="shared" si="0"/>
        <v/>
      </c>
    </row>
  </sheetData>
  <sheetProtection algorithmName="SHA-512" hashValue="wvx1kZvxrgL8ETxpmL1All2Hw+ROb5rfevWANb19je00L8nzHgGAniFhHbGbKdHcR1g/uEgKOaeyaOk6Ze5Bjg==" saltValue="Esw1mNG56qAqSNBDzUMt+w==" spinCount="100000" sheet="1" formatCells="0" formatColumns="0" formatRows="0" autoFilter="0"/>
  <mergeCells count="2">
    <mergeCell ref="A1:J1"/>
    <mergeCell ref="D3:E3"/>
  </mergeCells>
  <phoneticPr fontId="33"/>
  <dataValidations count="3">
    <dataValidation type="list" allowBlank="1" showInputMessage="1" showErrorMessage="1" sqref="H4:H18">
      <formula1>基金の要件</formula1>
    </dataValidation>
    <dataValidation allowBlank="1" showInputMessage="1" showErrorMessage="1" prompt="通常分様式における該当事業のNoについて、数字のみ記載してください。" sqref="C4:C18"/>
    <dataValidation allowBlank="1" showInputMessage="1" showErrorMessage="1" prompt="R〇.〇という形で記載してください。_x000a_令和8年4月の場合、R8.4となります。" sqref="E4:F18"/>
  </dataValidations>
  <printOptions horizontalCentered="1"/>
  <pageMargins left="0.23622047244094491" right="0.23622047244094491" top="0.74803149606299213" bottom="0.74803149606299213" header="0.31496062992125984" footer="0.31496062992125984"/>
  <pageSetup paperSize="8" scale="85" fitToHeight="0" orientation="landscape" horizontalDpi="300" verticalDpi="300" r:id="rId1"/>
  <headerFooter alignWithMargins="0">
    <oddHeader>&amp;R&amp;20&amp;F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47"/>
  <sheetViews>
    <sheetView showGridLines="0" view="pageBreakPreview" zoomScaleSheetLayoutView="100" workbookViewId="0">
      <selection activeCell="D16" sqref="D16:E16"/>
    </sheetView>
  </sheetViews>
  <sheetFormatPr defaultColWidth="9" defaultRowHeight="13.5" x14ac:dyDescent="0.15"/>
  <cols>
    <col min="1" max="1" width="3.375" style="26" customWidth="1"/>
    <col min="2" max="2" width="2.25" style="26" customWidth="1"/>
    <col min="3" max="3" width="88.75" style="25" customWidth="1"/>
    <col min="4" max="5" width="31.125" style="25" customWidth="1"/>
    <col min="6" max="6" width="9" style="25" hidden="1" customWidth="1"/>
    <col min="7" max="16384" width="9" style="25"/>
  </cols>
  <sheetData>
    <row r="1" spans="1:6" ht="24.75" customHeight="1" thickTop="1" thickBot="1" x14ac:dyDescent="0.2">
      <c r="A1" s="88" t="s">
        <v>6113</v>
      </c>
      <c r="B1" s="88"/>
      <c r="C1" s="88"/>
      <c r="D1" s="89" t="s">
        <v>171</v>
      </c>
      <c r="E1" s="90" t="str">
        <f>通常分様式!G3&amp;通常分様式!G4</f>
        <v>鹿児島県長島町</v>
      </c>
    </row>
    <row r="2" spans="1:6" ht="24.75" customHeight="1" thickTop="1" thickBot="1" x14ac:dyDescent="0.2">
      <c r="A2" s="521" t="s">
        <v>7265</v>
      </c>
      <c r="B2" s="522"/>
      <c r="C2" s="523"/>
      <c r="D2" s="91" t="s">
        <v>51</v>
      </c>
      <c r="E2" s="90" t="str">
        <f>通常分様式!G6</f>
        <v>企画財政課</v>
      </c>
    </row>
    <row r="3" spans="1:6" ht="27" customHeight="1" thickTop="1" thickBot="1" x14ac:dyDescent="0.2">
      <c r="A3" s="524" t="str">
        <f>IF(F47&gt;0,"未チェック箇所があります。","完了")</f>
        <v>未チェック箇所があります。</v>
      </c>
      <c r="B3" s="525"/>
      <c r="C3" s="526"/>
      <c r="D3" s="93" t="s">
        <v>57</v>
      </c>
      <c r="E3" s="90" t="str">
        <f>通常分様式!G7</f>
        <v>門元　光生</v>
      </c>
    </row>
    <row r="4" spans="1:6" ht="36" customHeight="1" thickTop="1" thickBot="1" x14ac:dyDescent="0.2">
      <c r="A4" s="94"/>
      <c r="B4" s="509"/>
      <c r="C4" s="509"/>
      <c r="D4" s="510" t="s">
        <v>7256</v>
      </c>
      <c r="E4" s="511"/>
    </row>
    <row r="5" spans="1:6" ht="30" customHeight="1" thickTop="1" thickBot="1" x14ac:dyDescent="0.2">
      <c r="A5" s="512" t="s">
        <v>7200</v>
      </c>
      <c r="B5" s="513"/>
      <c r="C5" s="513"/>
      <c r="D5" s="513"/>
      <c r="E5" s="514"/>
    </row>
    <row r="6" spans="1:6" ht="39.950000000000003" customHeight="1" thickTop="1" x14ac:dyDescent="0.15">
      <c r="A6" s="251"/>
      <c r="B6" s="515" t="s">
        <v>7438</v>
      </c>
      <c r="C6" s="516"/>
      <c r="D6" s="517"/>
      <c r="E6" s="518"/>
      <c r="F6" s="25">
        <f>IF(D6="",1,0)</f>
        <v>1</v>
      </c>
    </row>
    <row r="7" spans="1:6" ht="21.95" customHeight="1" x14ac:dyDescent="0.15">
      <c r="A7" s="252"/>
      <c r="B7" s="491" t="s">
        <v>184</v>
      </c>
      <c r="C7" s="491"/>
      <c r="D7" s="492"/>
      <c r="E7" s="493"/>
      <c r="F7" s="25">
        <f t="shared" ref="F7:F9" si="0">IF(D7="",1,0)</f>
        <v>1</v>
      </c>
    </row>
    <row r="8" spans="1:6" ht="60" customHeight="1" x14ac:dyDescent="0.15">
      <c r="A8" s="252"/>
      <c r="B8" s="494" t="s">
        <v>7293</v>
      </c>
      <c r="C8" s="488"/>
      <c r="D8" s="495"/>
      <c r="E8" s="496"/>
      <c r="F8" s="25">
        <f t="shared" si="0"/>
        <v>1</v>
      </c>
    </row>
    <row r="9" spans="1:6" ht="60.75" customHeight="1" x14ac:dyDescent="0.15">
      <c r="A9" s="253"/>
      <c r="B9" s="497" t="s">
        <v>7295</v>
      </c>
      <c r="C9" s="488"/>
      <c r="D9" s="498"/>
      <c r="E9" s="499"/>
      <c r="F9" s="25">
        <f t="shared" si="0"/>
        <v>1</v>
      </c>
    </row>
    <row r="10" spans="1:6" ht="60.75" customHeight="1" x14ac:dyDescent="0.15">
      <c r="A10" s="253"/>
      <c r="B10" s="497" t="s">
        <v>7294</v>
      </c>
      <c r="C10" s="488"/>
      <c r="D10" s="498"/>
      <c r="E10" s="499"/>
      <c r="F10" s="25">
        <f t="shared" ref="F10" si="1">IF(D10="",1,0)</f>
        <v>1</v>
      </c>
    </row>
    <row r="11" spans="1:6" ht="67.900000000000006" customHeight="1" thickBot="1" x14ac:dyDescent="0.2">
      <c r="A11" s="253"/>
      <c r="B11" s="494" t="s">
        <v>7292</v>
      </c>
      <c r="C11" s="488"/>
      <c r="D11" s="500"/>
      <c r="E11" s="501"/>
      <c r="F11" s="25">
        <f>IF(D11="",1,0)</f>
        <v>1</v>
      </c>
    </row>
    <row r="12" spans="1:6" ht="30.75" customHeight="1" thickTop="1" thickBot="1" x14ac:dyDescent="0.2">
      <c r="A12" s="502" t="s">
        <v>7201</v>
      </c>
      <c r="B12" s="503"/>
      <c r="C12" s="503"/>
      <c r="D12" s="503"/>
      <c r="E12" s="504"/>
    </row>
    <row r="13" spans="1:6" ht="21.95" customHeight="1" thickTop="1" x14ac:dyDescent="0.15">
      <c r="A13" s="505"/>
      <c r="B13" s="506" t="s">
        <v>7127</v>
      </c>
      <c r="C13" s="506"/>
      <c r="D13" s="507"/>
      <c r="E13" s="508"/>
      <c r="F13" s="25">
        <f>IF(D13="",1,0)</f>
        <v>1</v>
      </c>
    </row>
    <row r="14" spans="1:6" ht="60" customHeight="1" x14ac:dyDescent="0.15">
      <c r="A14" s="505"/>
      <c r="B14" s="254"/>
      <c r="C14" s="255" t="s">
        <v>6953</v>
      </c>
      <c r="D14" s="519"/>
      <c r="E14" s="520"/>
      <c r="F14" s="25">
        <f t="shared" ref="F14:F45" si="2">IF(D14="",1,0)</f>
        <v>1</v>
      </c>
    </row>
    <row r="15" spans="1:6" ht="21.95" customHeight="1" x14ac:dyDescent="0.15">
      <c r="A15" s="505"/>
      <c r="B15" s="254"/>
      <c r="C15" s="255" t="s">
        <v>406</v>
      </c>
      <c r="D15" s="519"/>
      <c r="E15" s="520"/>
      <c r="F15" s="25">
        <f t="shared" si="2"/>
        <v>1</v>
      </c>
    </row>
    <row r="16" spans="1:6" ht="36" customHeight="1" x14ac:dyDescent="0.15">
      <c r="A16" s="505"/>
      <c r="B16" s="254"/>
      <c r="C16" s="255" t="s">
        <v>408</v>
      </c>
      <c r="D16" s="519"/>
      <c r="E16" s="520"/>
      <c r="F16" s="25">
        <f t="shared" si="2"/>
        <v>1</v>
      </c>
    </row>
    <row r="17" spans="1:6" ht="21.95" customHeight="1" x14ac:dyDescent="0.15">
      <c r="A17" s="505"/>
      <c r="B17" s="254"/>
      <c r="C17" s="255" t="s">
        <v>412</v>
      </c>
      <c r="D17" s="519"/>
      <c r="E17" s="520"/>
      <c r="F17" s="25">
        <f t="shared" si="2"/>
        <v>1</v>
      </c>
    </row>
    <row r="18" spans="1:6" ht="21.95" customHeight="1" x14ac:dyDescent="0.15">
      <c r="A18" s="505"/>
      <c r="B18" s="254"/>
      <c r="C18" s="255" t="s">
        <v>355</v>
      </c>
      <c r="D18" s="519"/>
      <c r="E18" s="520"/>
      <c r="F18" s="25">
        <f t="shared" si="2"/>
        <v>1</v>
      </c>
    </row>
    <row r="19" spans="1:6" ht="60" customHeight="1" thickBot="1" x14ac:dyDescent="0.2">
      <c r="A19" s="256"/>
      <c r="B19" s="528" t="s">
        <v>7217</v>
      </c>
      <c r="C19" s="529"/>
      <c r="D19" s="500"/>
      <c r="E19" s="501"/>
      <c r="F19" s="25">
        <f t="shared" si="2"/>
        <v>1</v>
      </c>
    </row>
    <row r="20" spans="1:6" ht="30" customHeight="1" thickTop="1" thickBot="1" x14ac:dyDescent="0.2">
      <c r="A20" s="530" t="s">
        <v>7255</v>
      </c>
      <c r="B20" s="531"/>
      <c r="C20" s="531"/>
      <c r="D20" s="531"/>
      <c r="E20" s="532"/>
    </row>
    <row r="21" spans="1:6" ht="39.950000000000003" customHeight="1" thickTop="1" x14ac:dyDescent="0.15">
      <c r="A21" s="253"/>
      <c r="B21" s="535" t="s">
        <v>7257</v>
      </c>
      <c r="C21" s="535"/>
      <c r="D21" s="536" t="str">
        <f>IF(OR(通常分様式!AH7="error",通常分様式!AI7="error",通常分様式!AJ7="error",通常分様式!AK7="error"),"","○")</f>
        <v>○</v>
      </c>
      <c r="E21" s="537"/>
      <c r="F21" s="25">
        <f t="shared" si="2"/>
        <v>0</v>
      </c>
    </row>
    <row r="22" spans="1:6" ht="39.950000000000003" customHeight="1" x14ac:dyDescent="0.15">
      <c r="A22" s="253"/>
      <c r="B22" s="534" t="s">
        <v>7471</v>
      </c>
      <c r="C22" s="533"/>
      <c r="D22" s="536" t="str">
        <f>IF(OR(通常分様式!AH15="error",通常分様式!AI15="error"),"","○")</f>
        <v>○</v>
      </c>
      <c r="E22" s="537"/>
      <c r="F22" s="25">
        <f t="shared" si="2"/>
        <v>0</v>
      </c>
    </row>
    <row r="23" spans="1:6" ht="39.950000000000003" customHeight="1" x14ac:dyDescent="0.15">
      <c r="A23" s="253"/>
      <c r="B23" s="534" t="s">
        <v>7459</v>
      </c>
      <c r="C23" s="533"/>
      <c r="D23" s="489" t="str">
        <f>IF(COUNTIF(通常分様式!AJ22:AK421,"error")&gt;0,"","○")</f>
        <v>○</v>
      </c>
      <c r="E23" s="490"/>
      <c r="F23" s="25">
        <f t="shared" ref="F23" si="3">IF(D23="",1,0)</f>
        <v>0</v>
      </c>
    </row>
    <row r="24" spans="1:6" ht="39.950000000000003" customHeight="1" x14ac:dyDescent="0.15">
      <c r="A24" s="253"/>
      <c r="B24" s="534" t="s">
        <v>7368</v>
      </c>
      <c r="C24" s="533"/>
      <c r="D24" s="489" t="str">
        <f>IF(COUNTIF(通常分様式!AL22:AL421,"error")&gt;0,"","○")</f>
        <v>○</v>
      </c>
      <c r="E24" s="490"/>
      <c r="F24" s="25">
        <f t="shared" si="2"/>
        <v>0</v>
      </c>
    </row>
    <row r="25" spans="1:6" ht="39.950000000000003" customHeight="1" x14ac:dyDescent="0.15">
      <c r="A25" s="253"/>
      <c r="B25" s="534" t="s">
        <v>7401</v>
      </c>
      <c r="C25" s="533"/>
      <c r="D25" s="489" t="str">
        <f>IF(COUNTIF(通常分様式!AM22:AN421,"error")&gt;0,"","○")</f>
        <v>○</v>
      </c>
      <c r="E25" s="490"/>
      <c r="F25" s="25">
        <f t="shared" si="2"/>
        <v>0</v>
      </c>
    </row>
    <row r="26" spans="1:6" ht="42.6" customHeight="1" x14ac:dyDescent="0.15">
      <c r="A26" s="252"/>
      <c r="B26" s="533" t="s">
        <v>7263</v>
      </c>
      <c r="C26" s="533"/>
      <c r="D26" s="489" t="str">
        <f>IF(COUNTIF(通常分様式!AO22:AO421,"error")&gt;0,"","○")</f>
        <v>○</v>
      </c>
      <c r="E26" s="490"/>
      <c r="F26" s="25">
        <f t="shared" si="2"/>
        <v>0</v>
      </c>
    </row>
    <row r="27" spans="1:6" ht="52.15" customHeight="1" x14ac:dyDescent="0.15">
      <c r="A27" s="252"/>
      <c r="B27" s="533" t="s">
        <v>7338</v>
      </c>
      <c r="C27" s="533"/>
      <c r="D27" s="489" t="str">
        <f>IF(COUNTIF(通常分様式!AP22:AR421,"error")&gt;0,"","○")</f>
        <v>○</v>
      </c>
      <c r="E27" s="490"/>
      <c r="F27" s="25">
        <f t="shared" si="2"/>
        <v>0</v>
      </c>
    </row>
    <row r="28" spans="1:6" ht="52.15" customHeight="1" x14ac:dyDescent="0.15">
      <c r="A28" s="252"/>
      <c r="B28" s="534" t="s">
        <v>7406</v>
      </c>
      <c r="C28" s="533"/>
      <c r="D28" s="489" t="str">
        <f>IF(COUNTIF(通常分様式!AS22:AT421,"error")&gt;0,"","○")</f>
        <v>○</v>
      </c>
      <c r="E28" s="490"/>
      <c r="F28" s="25">
        <f t="shared" si="2"/>
        <v>0</v>
      </c>
    </row>
    <row r="29" spans="1:6" ht="52.15" customHeight="1" x14ac:dyDescent="0.15">
      <c r="A29" s="252"/>
      <c r="B29" s="534" t="s">
        <v>7402</v>
      </c>
      <c r="C29" s="533"/>
      <c r="D29" s="489" t="str">
        <f>IF(COUNTIF(通常分様式!AU22:AU421,"error")&gt;0,"","○")</f>
        <v>○</v>
      </c>
      <c r="E29" s="490"/>
      <c r="F29" s="25">
        <f t="shared" si="2"/>
        <v>0</v>
      </c>
    </row>
    <row r="30" spans="1:6" ht="47.45" customHeight="1" x14ac:dyDescent="0.15">
      <c r="A30" s="252"/>
      <c r="B30" s="527" t="s">
        <v>7266</v>
      </c>
      <c r="C30" s="527"/>
      <c r="D30" s="489" t="str">
        <f>IF(COUNTIF(通常分様式!AV22:AV421,"error")&gt;0,"","○")</f>
        <v>○</v>
      </c>
      <c r="E30" s="490"/>
      <c r="F30" s="25">
        <f>IF(D30="",1,0)</f>
        <v>0</v>
      </c>
    </row>
    <row r="31" spans="1:6" ht="47.45" customHeight="1" x14ac:dyDescent="0.15">
      <c r="A31" s="253"/>
      <c r="B31" s="497" t="s">
        <v>7439</v>
      </c>
      <c r="C31" s="488"/>
      <c r="D31" s="489" t="str">
        <f>IF(COUNTIF(通常分様式!AW22:AW421,"error")&gt;0,"","○")</f>
        <v>○</v>
      </c>
      <c r="E31" s="490"/>
      <c r="F31" s="25">
        <f t="shared" ref="F31:F35" si="4">IF(D31="",1,0)</f>
        <v>0</v>
      </c>
    </row>
    <row r="32" spans="1:6" ht="47.45" customHeight="1" x14ac:dyDescent="0.15">
      <c r="A32" s="253"/>
      <c r="B32" s="527" t="s">
        <v>7440</v>
      </c>
      <c r="C32" s="527"/>
      <c r="D32" s="489" t="str">
        <f>IF(COUNTIF(通常分様式!AX22:AX421,"error")&gt;0,"","○")</f>
        <v>○</v>
      </c>
      <c r="E32" s="490"/>
      <c r="F32" s="25">
        <f t="shared" si="4"/>
        <v>0</v>
      </c>
    </row>
    <row r="33" spans="1:6" ht="47.45" customHeight="1" x14ac:dyDescent="0.15">
      <c r="A33" s="253"/>
      <c r="B33" s="527" t="s">
        <v>7456</v>
      </c>
      <c r="C33" s="527"/>
      <c r="D33" s="489" t="str">
        <f>IF(COUNTIF(通常分様式!AY22:AY421,"error")&gt;0,"","○")</f>
        <v>○</v>
      </c>
      <c r="E33" s="490"/>
      <c r="F33" s="25">
        <f t="shared" si="4"/>
        <v>0</v>
      </c>
    </row>
    <row r="34" spans="1:6" ht="50.45" customHeight="1" x14ac:dyDescent="0.15">
      <c r="A34" s="253"/>
      <c r="B34" s="527" t="s">
        <v>7441</v>
      </c>
      <c r="C34" s="527"/>
      <c r="D34" s="489" t="str">
        <f>IF(COUNTIF(通常分様式!AZ22:AZ421,"error")&gt;0,"","○")</f>
        <v>○</v>
      </c>
      <c r="E34" s="490"/>
      <c r="F34" s="25">
        <f t="shared" si="4"/>
        <v>0</v>
      </c>
    </row>
    <row r="35" spans="1:6" ht="50.45" customHeight="1" x14ac:dyDescent="0.15">
      <c r="A35" s="253"/>
      <c r="B35" s="527" t="s">
        <v>7404</v>
      </c>
      <c r="C35" s="527"/>
      <c r="D35" s="489" t="str">
        <f>IF(COUNTIF(通常分様式!BA22:BA421,"error")&gt;0,"","○")</f>
        <v>○</v>
      </c>
      <c r="E35" s="490"/>
      <c r="F35" s="25">
        <f t="shared" si="4"/>
        <v>0</v>
      </c>
    </row>
    <row r="36" spans="1:6" ht="34.9" customHeight="1" x14ac:dyDescent="0.15">
      <c r="A36" s="253"/>
      <c r="B36" s="527" t="s">
        <v>7336</v>
      </c>
      <c r="C36" s="491"/>
      <c r="D36" s="489" t="str">
        <f>IF(COUNTIF(通常分様式!BB22:BB421,"error")&gt;0,"","○")</f>
        <v>○</v>
      </c>
      <c r="E36" s="490"/>
      <c r="F36" s="25">
        <f t="shared" si="2"/>
        <v>0</v>
      </c>
    </row>
    <row r="37" spans="1:6" ht="34.9" customHeight="1" x14ac:dyDescent="0.15">
      <c r="A37" s="253"/>
      <c r="B37" s="527" t="s">
        <v>7410</v>
      </c>
      <c r="C37" s="527"/>
      <c r="D37" s="489" t="str">
        <f>IF(COUNTIF(通常分様式!BC22:BC421,"error")&gt;0,"","○")</f>
        <v>○</v>
      </c>
      <c r="E37" s="490"/>
      <c r="F37" s="25">
        <f t="shared" si="2"/>
        <v>0</v>
      </c>
    </row>
    <row r="38" spans="1:6" ht="34.9" customHeight="1" x14ac:dyDescent="0.15">
      <c r="A38" s="253"/>
      <c r="B38" s="527" t="s">
        <v>7271</v>
      </c>
      <c r="C38" s="527"/>
      <c r="D38" s="489" t="str">
        <f>IF(COUNTIF(基金調べ!L4:L18,"error")&gt;0,"","○")</f>
        <v>○</v>
      </c>
      <c r="E38" s="490"/>
      <c r="F38" s="25">
        <f t="shared" si="2"/>
        <v>0</v>
      </c>
    </row>
    <row r="39" spans="1:6" ht="39.6" customHeight="1" x14ac:dyDescent="0.15">
      <c r="A39" s="252"/>
      <c r="B39" s="491" t="s">
        <v>7259</v>
      </c>
      <c r="C39" s="491"/>
      <c r="D39" s="489" t="str">
        <f>IF(COUNTIF(通常分様式!BD22:BE421,"error")&gt;0,"","○")</f>
        <v>○</v>
      </c>
      <c r="E39" s="490"/>
      <c r="F39" s="25">
        <f t="shared" si="2"/>
        <v>0</v>
      </c>
    </row>
    <row r="40" spans="1:6" ht="56.45" customHeight="1" x14ac:dyDescent="0.15">
      <c r="A40" s="252"/>
      <c r="B40" s="491" t="s">
        <v>7442</v>
      </c>
      <c r="C40" s="527"/>
      <c r="D40" s="489" t="str">
        <f>IF(COUNTIF(通常分様式!BF22:BG421,"error")&gt;0,"","○")</f>
        <v>○</v>
      </c>
      <c r="E40" s="490"/>
      <c r="F40" s="25">
        <f t="shared" si="2"/>
        <v>0</v>
      </c>
    </row>
    <row r="41" spans="1:6" ht="56.45" customHeight="1" x14ac:dyDescent="0.15">
      <c r="A41" s="252"/>
      <c r="B41" s="491" t="s">
        <v>7269</v>
      </c>
      <c r="C41" s="491"/>
      <c r="D41" s="489" t="str">
        <f>IF(COUNTIF(通常分様式!BH22:BH421,"error")&gt;0,"","○")</f>
        <v>○</v>
      </c>
      <c r="E41" s="490"/>
      <c r="F41" s="25">
        <f t="shared" si="2"/>
        <v>0</v>
      </c>
    </row>
    <row r="42" spans="1:6" ht="37.9" customHeight="1" x14ac:dyDescent="0.15">
      <c r="A42" s="253"/>
      <c r="B42" s="488" t="s">
        <v>7262</v>
      </c>
      <c r="C42" s="488"/>
      <c r="D42" s="489" t="str">
        <f>IF(COUNTIF(通常分様式!BI22:BI421,"error")&gt;0,"","○")</f>
        <v>○</v>
      </c>
      <c r="E42" s="490"/>
      <c r="F42" s="25">
        <f t="shared" si="2"/>
        <v>0</v>
      </c>
    </row>
    <row r="43" spans="1:6" ht="37.9" customHeight="1" x14ac:dyDescent="0.15">
      <c r="A43" s="253"/>
      <c r="B43" s="488" t="s">
        <v>7468</v>
      </c>
      <c r="C43" s="488"/>
      <c r="D43" s="489" t="str">
        <f>IF(COUNTIF(通常分様式!BJ22:BJ421,"error")&gt;0,"","○")</f>
        <v>○</v>
      </c>
      <c r="E43" s="490"/>
      <c r="F43" s="25">
        <f t="shared" si="2"/>
        <v>0</v>
      </c>
    </row>
    <row r="44" spans="1:6" ht="60.75" customHeight="1" x14ac:dyDescent="0.15">
      <c r="A44" s="253"/>
      <c r="B44" s="488" t="s">
        <v>7258</v>
      </c>
      <c r="C44" s="488"/>
      <c r="D44" s="489" t="str">
        <f>IF(COUNTIF(通常分様式!BK22:BL421,"error")&gt;0,"","○")</f>
        <v>○</v>
      </c>
      <c r="E44" s="490"/>
      <c r="F44" s="25">
        <f t="shared" si="2"/>
        <v>0</v>
      </c>
    </row>
    <row r="45" spans="1:6" ht="60.75" customHeight="1" x14ac:dyDescent="0.15">
      <c r="A45" s="92"/>
      <c r="B45" s="538" t="s">
        <v>7321</v>
      </c>
      <c r="C45" s="538"/>
      <c r="D45" s="539" t="str">
        <f>IF(COUNTIF(通常分様式!BM22:BM421,"error")&gt;0,"","○")</f>
        <v>○</v>
      </c>
      <c r="E45" s="540"/>
      <c r="F45" s="25">
        <f t="shared" si="2"/>
        <v>0</v>
      </c>
    </row>
    <row r="46" spans="1:6" ht="60.75" customHeight="1" x14ac:dyDescent="0.15">
      <c r="A46" s="92"/>
      <c r="B46" s="538" t="s">
        <v>7411</v>
      </c>
      <c r="C46" s="538"/>
      <c r="D46" s="539" t="str">
        <f>IF(SUBTOTAL(3,通常分様式!A22:A421)=400,"○","")</f>
        <v>○</v>
      </c>
      <c r="E46" s="540"/>
      <c r="F46" s="25">
        <f t="shared" ref="F46" si="5">IF(D46="",1,0)</f>
        <v>0</v>
      </c>
    </row>
    <row r="47" spans="1:6" ht="16.149999999999999" customHeight="1" x14ac:dyDescent="0.15">
      <c r="F47" s="25">
        <f>SUM(F6:F46)</f>
        <v>13</v>
      </c>
    </row>
  </sheetData>
  <sheetProtection algorithmName="SHA-512" hashValue="m8H9Dn3GhdmSewFbmuSrvReIZVnUuXBaoV/+xgZUGIoBr2Bz/3fGxClAecIcRUFwrCGMAIDbZOwIXz/piyej7w==" saltValue="tQiObibV7YEprON7AgGSxA==" spinCount="100000" sheet="1" objects="1" scenarios="1"/>
  <mergeCells count="81">
    <mergeCell ref="B23:C23"/>
    <mergeCell ref="D23:E23"/>
    <mergeCell ref="B46:C46"/>
    <mergeCell ref="D46:E46"/>
    <mergeCell ref="B45:C45"/>
    <mergeCell ref="D45:E45"/>
    <mergeCell ref="B41:C41"/>
    <mergeCell ref="D41:E41"/>
    <mergeCell ref="B38:C38"/>
    <mergeCell ref="D38:E38"/>
    <mergeCell ref="B39:C39"/>
    <mergeCell ref="D39:E39"/>
    <mergeCell ref="D37:E37"/>
    <mergeCell ref="B37:C37"/>
    <mergeCell ref="D33:E33"/>
    <mergeCell ref="B33:C33"/>
    <mergeCell ref="B21:C21"/>
    <mergeCell ref="D21:E21"/>
    <mergeCell ref="B36:C36"/>
    <mergeCell ref="D36:E36"/>
    <mergeCell ref="B24:C24"/>
    <mergeCell ref="D24:E24"/>
    <mergeCell ref="B25:C25"/>
    <mergeCell ref="D25:E25"/>
    <mergeCell ref="D26:E26"/>
    <mergeCell ref="B35:C35"/>
    <mergeCell ref="D35:E35"/>
    <mergeCell ref="B27:C27"/>
    <mergeCell ref="D27:E27"/>
    <mergeCell ref="B32:C32"/>
    <mergeCell ref="B22:C22"/>
    <mergeCell ref="D22:E22"/>
    <mergeCell ref="D31:E31"/>
    <mergeCell ref="D34:E34"/>
    <mergeCell ref="D28:E28"/>
    <mergeCell ref="B28:C28"/>
    <mergeCell ref="B29:C29"/>
    <mergeCell ref="B31:C31"/>
    <mergeCell ref="B34:C34"/>
    <mergeCell ref="A2:C2"/>
    <mergeCell ref="A3:C3"/>
    <mergeCell ref="B44:C44"/>
    <mergeCell ref="D44:E44"/>
    <mergeCell ref="B40:C40"/>
    <mergeCell ref="D40:E40"/>
    <mergeCell ref="B30:C30"/>
    <mergeCell ref="D30:E30"/>
    <mergeCell ref="B19:C19"/>
    <mergeCell ref="D19:E19"/>
    <mergeCell ref="A20:E20"/>
    <mergeCell ref="B42:C42"/>
    <mergeCell ref="D42:E42"/>
    <mergeCell ref="B26:C26"/>
    <mergeCell ref="D29:E29"/>
    <mergeCell ref="D32:E32"/>
    <mergeCell ref="D14:E14"/>
    <mergeCell ref="D15:E15"/>
    <mergeCell ref="D16:E16"/>
    <mergeCell ref="D17:E17"/>
    <mergeCell ref="D18:E18"/>
    <mergeCell ref="B4:C4"/>
    <mergeCell ref="D4:E4"/>
    <mergeCell ref="A5:E5"/>
    <mergeCell ref="B6:C6"/>
    <mergeCell ref="D6:E6"/>
    <mergeCell ref="B43:C43"/>
    <mergeCell ref="D43:E43"/>
    <mergeCell ref="B7:C7"/>
    <mergeCell ref="D7:E7"/>
    <mergeCell ref="B8:C8"/>
    <mergeCell ref="D8:E8"/>
    <mergeCell ref="B9:C9"/>
    <mergeCell ref="D9:E9"/>
    <mergeCell ref="D10:E10"/>
    <mergeCell ref="B10:C10"/>
    <mergeCell ref="B11:C11"/>
    <mergeCell ref="D11:E11"/>
    <mergeCell ref="A12:E12"/>
    <mergeCell ref="A13:A18"/>
    <mergeCell ref="B13:C13"/>
    <mergeCell ref="D13:E13"/>
  </mergeCells>
  <phoneticPr fontId="33"/>
  <dataValidations count="2">
    <dataValidation allowBlank="1" showErrorMessage="1" sqref="D12:E12 A6:C41 A42:E46 D20:E41"/>
    <dataValidation type="list" allowBlank="1" showErrorMessage="1" sqref="D13:E19 D6:E11">
      <formula1>"○"</formula1>
    </dataValidation>
  </dataValidations>
  <pageMargins left="0.19652777777777777" right="0.19652777777777777" top="0.19652777777777777" bottom="0.19652777777777777" header="0.51180555555555551" footer="0.51180555555555551"/>
  <pageSetup paperSize="9" scale="44"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5"/>
  <sheetViews>
    <sheetView showGridLines="0" view="pageBreakPreview" zoomScaleSheetLayoutView="100" workbookViewId="0">
      <selection activeCell="A45" sqref="A45"/>
    </sheetView>
  </sheetViews>
  <sheetFormatPr defaultRowHeight="25.5" customHeight="1" x14ac:dyDescent="0.15"/>
  <cols>
    <col min="1" max="1" width="73.375" style="7" customWidth="1"/>
    <col min="2" max="2" width="34.875" style="1" customWidth="1"/>
    <col min="3" max="3" width="8.875" hidden="1" customWidth="1"/>
  </cols>
  <sheetData>
    <row r="1" spans="1:3" ht="25.5" customHeight="1" thickBot="1" x14ac:dyDescent="0.2">
      <c r="A1" s="8" t="s">
        <v>123</v>
      </c>
    </row>
    <row r="2" spans="1:3" ht="25.5" customHeight="1" x14ac:dyDescent="0.15">
      <c r="A2" s="28" t="s">
        <v>5772</v>
      </c>
      <c r="B2" s="29" t="s">
        <v>7116</v>
      </c>
    </row>
    <row r="3" spans="1:3" ht="25.5" customHeight="1" x14ac:dyDescent="0.15">
      <c r="A3" s="11" t="s">
        <v>7133</v>
      </c>
      <c r="B3" s="12" t="s">
        <v>7134</v>
      </c>
      <c r="C3" t="s">
        <v>7226</v>
      </c>
    </row>
    <row r="4" spans="1:3" ht="25.5" customHeight="1" x14ac:dyDescent="0.15">
      <c r="A4" s="11" t="s">
        <v>7235</v>
      </c>
      <c r="B4" s="12" t="s">
        <v>7135</v>
      </c>
      <c r="C4" s="6" t="s">
        <v>7226</v>
      </c>
    </row>
    <row r="5" spans="1:3" ht="25.5" customHeight="1" x14ac:dyDescent="0.15">
      <c r="A5" s="11" t="s">
        <v>7136</v>
      </c>
      <c r="B5" s="12" t="s">
        <v>7135</v>
      </c>
      <c r="C5" s="6" t="s">
        <v>7226</v>
      </c>
    </row>
    <row r="6" spans="1:3" ht="25.5" customHeight="1" x14ac:dyDescent="0.15">
      <c r="A6" s="11" t="s">
        <v>7137</v>
      </c>
      <c r="B6" s="12" t="s">
        <v>7135</v>
      </c>
      <c r="C6" s="6" t="s">
        <v>7226</v>
      </c>
    </row>
    <row r="7" spans="1:3" ht="25.5" customHeight="1" x14ac:dyDescent="0.15">
      <c r="A7" s="11" t="s">
        <v>7138</v>
      </c>
      <c r="B7" s="12" t="s">
        <v>7134</v>
      </c>
      <c r="C7" s="6" t="s">
        <v>7226</v>
      </c>
    </row>
    <row r="8" spans="1:3" ht="25.5" customHeight="1" x14ac:dyDescent="0.15">
      <c r="A8" s="11" t="s">
        <v>7139</v>
      </c>
      <c r="B8" s="12" t="s">
        <v>7134</v>
      </c>
      <c r="C8" s="6" t="s">
        <v>7226</v>
      </c>
    </row>
    <row r="9" spans="1:3" ht="25.5" customHeight="1" x14ac:dyDescent="0.15">
      <c r="A9" s="11" t="s">
        <v>7140</v>
      </c>
      <c r="B9" s="12" t="s">
        <v>7134</v>
      </c>
      <c r="C9" s="6" t="s">
        <v>7226</v>
      </c>
    </row>
    <row r="10" spans="1:3" ht="25.5" customHeight="1" x14ac:dyDescent="0.15">
      <c r="A10" s="11" t="s">
        <v>7141</v>
      </c>
      <c r="B10" s="12" t="s">
        <v>7135</v>
      </c>
      <c r="C10" s="6" t="s">
        <v>7226</v>
      </c>
    </row>
    <row r="11" spans="1:3" ht="25.5" customHeight="1" x14ac:dyDescent="0.15">
      <c r="A11" s="11" t="s">
        <v>7142</v>
      </c>
      <c r="B11" s="12" t="s">
        <v>7134</v>
      </c>
      <c r="C11" s="6" t="s">
        <v>7226</v>
      </c>
    </row>
    <row r="12" spans="1:3" ht="25.5" customHeight="1" x14ac:dyDescent="0.15">
      <c r="A12" s="13" t="s">
        <v>7143</v>
      </c>
      <c r="B12" s="14" t="s">
        <v>7134</v>
      </c>
      <c r="C12" s="6" t="s">
        <v>7226</v>
      </c>
    </row>
    <row r="13" spans="1:3" ht="25.5" customHeight="1" x14ac:dyDescent="0.15">
      <c r="A13" s="13" t="s">
        <v>7166</v>
      </c>
      <c r="B13" s="14" t="s">
        <v>7144</v>
      </c>
      <c r="C13" t="s">
        <v>7227</v>
      </c>
    </row>
    <row r="14" spans="1:3" ht="25.5" customHeight="1" x14ac:dyDescent="0.15">
      <c r="A14" s="13" t="s">
        <v>7167</v>
      </c>
      <c r="B14" s="14" t="s">
        <v>7145</v>
      </c>
      <c r="C14" s="6" t="s">
        <v>7227</v>
      </c>
    </row>
    <row r="15" spans="1:3" ht="25.5" customHeight="1" x14ac:dyDescent="0.15">
      <c r="A15" s="15" t="s">
        <v>7146</v>
      </c>
      <c r="B15" s="16" t="s">
        <v>7147</v>
      </c>
      <c r="C15" t="s">
        <v>7228</v>
      </c>
    </row>
    <row r="16" spans="1:3" ht="25.5" customHeight="1" x14ac:dyDescent="0.15">
      <c r="A16" s="15" t="s">
        <v>7168</v>
      </c>
      <c r="B16" s="17" t="s">
        <v>7148</v>
      </c>
      <c r="C16" t="s">
        <v>7229</v>
      </c>
    </row>
    <row r="17" spans="1:3" ht="25.5" customHeight="1" x14ac:dyDescent="0.15">
      <c r="A17" s="15" t="s">
        <v>7169</v>
      </c>
      <c r="B17" s="17" t="s">
        <v>7148</v>
      </c>
      <c r="C17" s="6" t="s">
        <v>7229</v>
      </c>
    </row>
    <row r="18" spans="1:3" ht="25.5" customHeight="1" x14ac:dyDescent="0.15">
      <c r="A18" s="15" t="s">
        <v>7170</v>
      </c>
      <c r="B18" s="17" t="s">
        <v>7149</v>
      </c>
      <c r="C18" s="6" t="s">
        <v>7229</v>
      </c>
    </row>
    <row r="19" spans="1:3" ht="25.5" customHeight="1" x14ac:dyDescent="0.15">
      <c r="A19" s="15" t="s">
        <v>7171</v>
      </c>
      <c r="B19" s="17" t="s">
        <v>7148</v>
      </c>
      <c r="C19" s="6" t="s">
        <v>7229</v>
      </c>
    </row>
    <row r="20" spans="1:3" ht="25.5" customHeight="1" x14ac:dyDescent="0.15">
      <c r="A20" s="15" t="s">
        <v>7150</v>
      </c>
      <c r="B20" s="17" t="s">
        <v>7148</v>
      </c>
      <c r="C20" s="6" t="s">
        <v>7229</v>
      </c>
    </row>
    <row r="21" spans="1:3" ht="25.5" customHeight="1" x14ac:dyDescent="0.15">
      <c r="A21" s="15" t="s">
        <v>7172</v>
      </c>
      <c r="B21" s="17" t="s">
        <v>7148</v>
      </c>
      <c r="C21" s="6" t="s">
        <v>7229</v>
      </c>
    </row>
    <row r="22" spans="1:3" ht="25.5" customHeight="1" x14ac:dyDescent="0.15">
      <c r="A22" s="15" t="s">
        <v>7151</v>
      </c>
      <c r="B22" s="17" t="s">
        <v>7148</v>
      </c>
      <c r="C22" s="6" t="s">
        <v>7229</v>
      </c>
    </row>
    <row r="23" spans="1:3" ht="25.5" customHeight="1" x14ac:dyDescent="0.15">
      <c r="A23" s="15" t="s">
        <v>7173</v>
      </c>
      <c r="B23" s="17" t="s">
        <v>7148</v>
      </c>
      <c r="C23" s="6" t="s">
        <v>7229</v>
      </c>
    </row>
    <row r="24" spans="1:3" ht="25.5" customHeight="1" x14ac:dyDescent="0.15">
      <c r="A24" s="15" t="s">
        <v>7174</v>
      </c>
      <c r="B24" s="17" t="s">
        <v>7148</v>
      </c>
      <c r="C24" s="6" t="s">
        <v>7229</v>
      </c>
    </row>
    <row r="25" spans="1:3" ht="25.5" customHeight="1" x14ac:dyDescent="0.15">
      <c r="A25" s="15" t="s">
        <v>7175</v>
      </c>
      <c r="B25" s="16" t="s">
        <v>7148</v>
      </c>
      <c r="C25" s="6" t="s">
        <v>7229</v>
      </c>
    </row>
    <row r="26" spans="1:3" ht="25.5" customHeight="1" x14ac:dyDescent="0.15">
      <c r="A26" s="15" t="s">
        <v>7176</v>
      </c>
      <c r="B26" s="16" t="s">
        <v>7152</v>
      </c>
      <c r="C26" s="6" t="s">
        <v>7230</v>
      </c>
    </row>
    <row r="27" spans="1:3" ht="25.5" customHeight="1" x14ac:dyDescent="0.15">
      <c r="A27" s="15" t="s">
        <v>7177</v>
      </c>
      <c r="B27" s="16" t="s">
        <v>7153</v>
      </c>
      <c r="C27" s="6" t="s">
        <v>7230</v>
      </c>
    </row>
    <row r="28" spans="1:3" ht="25.5" customHeight="1" x14ac:dyDescent="0.15">
      <c r="A28" s="30" t="s">
        <v>7154</v>
      </c>
      <c r="B28" s="17" t="s">
        <v>7152</v>
      </c>
      <c r="C28" s="6" t="s">
        <v>7230</v>
      </c>
    </row>
    <row r="29" spans="1:3" ht="25.5" customHeight="1" x14ac:dyDescent="0.15">
      <c r="A29" s="15" t="s">
        <v>7178</v>
      </c>
      <c r="B29" s="16" t="s">
        <v>7153</v>
      </c>
      <c r="C29" s="6" t="s">
        <v>7230</v>
      </c>
    </row>
    <row r="30" spans="1:3" ht="25.5" customHeight="1" x14ac:dyDescent="0.15">
      <c r="A30" s="15" t="s">
        <v>7179</v>
      </c>
      <c r="B30" s="16" t="s">
        <v>7155</v>
      </c>
      <c r="C30" s="6" t="s">
        <v>7230</v>
      </c>
    </row>
    <row r="31" spans="1:3" ht="25.5" customHeight="1" x14ac:dyDescent="0.15">
      <c r="A31" s="15" t="s">
        <v>7180</v>
      </c>
      <c r="B31" s="17" t="s">
        <v>7153</v>
      </c>
      <c r="C31" s="6" t="s">
        <v>7230</v>
      </c>
    </row>
    <row r="32" spans="1:3" ht="25.5" customHeight="1" x14ac:dyDescent="0.15">
      <c r="A32" s="15" t="s">
        <v>7181</v>
      </c>
      <c r="B32" s="16" t="s">
        <v>7153</v>
      </c>
      <c r="C32" s="6" t="s">
        <v>7230</v>
      </c>
    </row>
    <row r="33" spans="1:3" ht="25.5" customHeight="1" x14ac:dyDescent="0.15">
      <c r="A33" s="15" t="s">
        <v>7182</v>
      </c>
      <c r="B33" s="17" t="s">
        <v>7153</v>
      </c>
      <c r="C33" s="6" t="s">
        <v>7230</v>
      </c>
    </row>
    <row r="34" spans="1:3" ht="25.5" customHeight="1" x14ac:dyDescent="0.15">
      <c r="A34" s="15" t="s">
        <v>7183</v>
      </c>
      <c r="B34" s="17" t="s">
        <v>7152</v>
      </c>
      <c r="C34" s="6" t="s">
        <v>7230</v>
      </c>
    </row>
    <row r="35" spans="1:3" ht="25.5" customHeight="1" x14ac:dyDescent="0.15">
      <c r="A35" s="15" t="s">
        <v>7184</v>
      </c>
      <c r="B35" s="16" t="s">
        <v>7153</v>
      </c>
      <c r="C35" s="6" t="s">
        <v>7230</v>
      </c>
    </row>
    <row r="36" spans="1:3" ht="25.5" customHeight="1" x14ac:dyDescent="0.15">
      <c r="A36" s="15" t="s">
        <v>7185</v>
      </c>
      <c r="B36" s="17" t="s">
        <v>7153</v>
      </c>
      <c r="C36" s="6" t="s">
        <v>7230</v>
      </c>
    </row>
    <row r="37" spans="1:3" ht="25.5" customHeight="1" x14ac:dyDescent="0.15">
      <c r="A37" s="15" t="s">
        <v>7186</v>
      </c>
      <c r="B37" s="16" t="s">
        <v>7152</v>
      </c>
      <c r="C37" s="6" t="s">
        <v>7230</v>
      </c>
    </row>
    <row r="38" spans="1:3" ht="25.5" customHeight="1" x14ac:dyDescent="0.15">
      <c r="A38" s="15" t="s">
        <v>7187</v>
      </c>
      <c r="B38" s="16" t="s">
        <v>7153</v>
      </c>
      <c r="C38" s="6" t="s">
        <v>7230</v>
      </c>
    </row>
    <row r="39" spans="1:3" ht="25.5" customHeight="1" x14ac:dyDescent="0.15">
      <c r="A39" s="15" t="s">
        <v>7188</v>
      </c>
      <c r="B39" s="16" t="s">
        <v>7153</v>
      </c>
      <c r="C39" s="6" t="s">
        <v>7230</v>
      </c>
    </row>
    <row r="40" spans="1:3" ht="25.5" customHeight="1" x14ac:dyDescent="0.15">
      <c r="A40" s="15" t="s">
        <v>7189</v>
      </c>
      <c r="B40" s="16" t="s">
        <v>7153</v>
      </c>
      <c r="C40" s="6" t="s">
        <v>7230</v>
      </c>
    </row>
    <row r="41" spans="1:3" ht="25.5" customHeight="1" x14ac:dyDescent="0.15">
      <c r="A41" s="15" t="s">
        <v>7190</v>
      </c>
      <c r="B41" s="16" t="s">
        <v>7153</v>
      </c>
      <c r="C41" s="6" t="s">
        <v>7230</v>
      </c>
    </row>
    <row r="42" spans="1:3" ht="25.5" customHeight="1" x14ac:dyDescent="0.15">
      <c r="A42" s="15" t="s">
        <v>7191</v>
      </c>
      <c r="B42" s="16" t="s">
        <v>7152</v>
      </c>
      <c r="C42" s="6" t="s">
        <v>7230</v>
      </c>
    </row>
    <row r="43" spans="1:3" ht="25.5" customHeight="1" x14ac:dyDescent="0.15">
      <c r="A43" s="15" t="s">
        <v>7156</v>
      </c>
      <c r="B43" s="16" t="s">
        <v>7152</v>
      </c>
      <c r="C43" s="6" t="s">
        <v>7230</v>
      </c>
    </row>
    <row r="44" spans="1:3" ht="25.5" customHeight="1" x14ac:dyDescent="0.15">
      <c r="A44" s="15" t="s">
        <v>7192</v>
      </c>
      <c r="B44" s="17" t="s">
        <v>7152</v>
      </c>
      <c r="C44" s="6" t="s">
        <v>7230</v>
      </c>
    </row>
    <row r="45" spans="1:3" s="6" customFormat="1" ht="25.5" customHeight="1" x14ac:dyDescent="0.15">
      <c r="A45" s="15" t="s">
        <v>7455</v>
      </c>
      <c r="B45" s="17" t="s">
        <v>7153</v>
      </c>
      <c r="C45" s="6" t="s">
        <v>7230</v>
      </c>
    </row>
    <row r="46" spans="1:3" ht="25.5" customHeight="1" x14ac:dyDescent="0.15">
      <c r="A46" s="15" t="s">
        <v>7193</v>
      </c>
      <c r="B46" s="17" t="s">
        <v>7157</v>
      </c>
      <c r="C46" s="6" t="s">
        <v>7231</v>
      </c>
    </row>
    <row r="47" spans="1:3" ht="25.5" customHeight="1" x14ac:dyDescent="0.15">
      <c r="A47" s="15" t="s">
        <v>7194</v>
      </c>
      <c r="B47" s="17" t="s">
        <v>7157</v>
      </c>
      <c r="C47" s="6" t="s">
        <v>7231</v>
      </c>
    </row>
    <row r="48" spans="1:3" ht="25.5" customHeight="1" x14ac:dyDescent="0.15">
      <c r="A48" s="15" t="s">
        <v>7195</v>
      </c>
      <c r="B48" s="16" t="s">
        <v>7157</v>
      </c>
      <c r="C48" s="6" t="s">
        <v>7231</v>
      </c>
    </row>
    <row r="49" spans="1:3" ht="25.5" customHeight="1" x14ac:dyDescent="0.15">
      <c r="A49" s="15" t="s">
        <v>7196</v>
      </c>
      <c r="B49" s="16" t="s">
        <v>7158</v>
      </c>
      <c r="C49" s="6" t="s">
        <v>7231</v>
      </c>
    </row>
    <row r="50" spans="1:3" ht="25.5" customHeight="1" x14ac:dyDescent="0.15">
      <c r="A50" s="15" t="s">
        <v>7197</v>
      </c>
      <c r="B50" s="16" t="s">
        <v>7159</v>
      </c>
      <c r="C50" s="6" t="s">
        <v>7232</v>
      </c>
    </row>
    <row r="51" spans="1:3" ht="25.5" customHeight="1" x14ac:dyDescent="0.15">
      <c r="A51" s="15" t="s">
        <v>7160</v>
      </c>
      <c r="B51" s="16" t="s">
        <v>7161</v>
      </c>
      <c r="C51" s="6" t="s">
        <v>7233</v>
      </c>
    </row>
    <row r="52" spans="1:3" ht="25.5" customHeight="1" x14ac:dyDescent="0.15">
      <c r="A52" s="15" t="s">
        <v>7162</v>
      </c>
      <c r="B52" s="17" t="s">
        <v>7161</v>
      </c>
      <c r="C52" s="6" t="s">
        <v>7233</v>
      </c>
    </row>
    <row r="53" spans="1:3" ht="25.5" customHeight="1" x14ac:dyDescent="0.15">
      <c r="A53" s="15" t="s">
        <v>7163</v>
      </c>
      <c r="B53" s="17" t="s">
        <v>7161</v>
      </c>
      <c r="C53" s="6" t="s">
        <v>7233</v>
      </c>
    </row>
    <row r="54" spans="1:3" ht="25.5" customHeight="1" x14ac:dyDescent="0.15">
      <c r="A54" s="31" t="s">
        <v>7164</v>
      </c>
      <c r="B54" s="32" t="s">
        <v>7161</v>
      </c>
      <c r="C54" s="6" t="s">
        <v>7233</v>
      </c>
    </row>
    <row r="55" spans="1:3" ht="25.5" customHeight="1" thickBot="1" x14ac:dyDescent="0.2">
      <c r="A55" s="33" t="s">
        <v>7198</v>
      </c>
      <c r="B55" s="34" t="s">
        <v>7165</v>
      </c>
      <c r="C55" s="6" t="s">
        <v>7234</v>
      </c>
    </row>
  </sheetData>
  <sheetProtection algorithmName="SHA-512" hashValue="1LS5dNp9VvBLd0jNj/BWzU7ZskbOkLxXWIR0tVU/lnzqwXwzLtyGvKaXHVV9d7T6w4BIq7/rYxFjy4IbTZIwgQ==" saltValue="Ya8sOLIrS2x9P9KrGAWMkQ==" spinCount="100000" sheet="1" objects="1" scenarios="1"/>
  <phoneticPr fontId="20"/>
  <pageMargins left="0.74791666666666656" right="0.74791666666666656" top="0.98402777777777761" bottom="0.98402777777777761" header="0.51180555555555551" footer="0.51180555555555551"/>
  <pageSetup paperSize="9" scale="7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216"/>
  <sheetViews>
    <sheetView topLeftCell="A8" workbookViewId="0">
      <selection activeCell="V25" sqref="V25"/>
    </sheetView>
  </sheetViews>
  <sheetFormatPr defaultRowHeight="13.5" x14ac:dyDescent="0.15"/>
  <cols>
    <col min="2" max="2" width="9" style="6"/>
    <col min="4" max="4" width="9" style="6"/>
    <col min="7" max="7" width="8.875" style="6"/>
    <col min="10" max="10" width="9" style="6"/>
    <col min="11" max="12" width="8.875" style="6"/>
    <col min="17" max="18" width="12.5" style="6" customWidth="1"/>
    <col min="24" max="25" width="9" style="6"/>
    <col min="32" max="32" width="8.875" style="6"/>
  </cols>
  <sheetData>
    <row r="1" spans="1:29" ht="14.25"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row>
    <row r="2" spans="1:29" s="6" customFormat="1" ht="14.25"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29" ht="14.25"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row>
    <row r="4" spans="1:29" ht="14.25"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row>
    <row r="5" spans="1:29" ht="14.25"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row>
    <row r="6" spans="1:29" s="6" customFormat="1" ht="14.25"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row>
    <row r="7" spans="1:29" s="6" customFormat="1" ht="14.25"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row>
    <row r="8" spans="1:29" s="6" customFormat="1" ht="14.25"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row>
    <row r="9" spans="1:29" s="6" customFormat="1" ht="14.25"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row>
    <row r="10" spans="1:29" s="6" customFormat="1" ht="14.25"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s="6" customFormat="1" ht="16.899999999999999" customHeight="1" x14ac:dyDescent="0.15"/>
    <row r="12" spans="1:29" s="6" customFormat="1" ht="15" customHeight="1" x14ac:dyDescent="0.15"/>
    <row r="13" spans="1:29" s="6" customFormat="1" ht="15" customHeight="1" x14ac:dyDescent="0.15"/>
    <row r="14" spans="1:29" s="6" customFormat="1" ht="15" customHeight="1" x14ac:dyDescent="0.15"/>
    <row r="15" spans="1:29" s="6" customFormat="1" ht="15" customHeight="1" x14ac:dyDescent="0.15"/>
    <row r="16" spans="1:29" s="6" customFormat="1" ht="15" customHeight="1" x14ac:dyDescent="0.15"/>
    <row r="17" spans="1:33" s="6" customFormat="1" ht="16.899999999999999" customHeight="1" thickBot="1" x14ac:dyDescent="0.2"/>
    <row r="18" spans="1:33" s="9" customFormat="1" ht="16.899999999999999" customHeight="1" thickBot="1" x14ac:dyDescent="0.2">
      <c r="A18" s="455" t="s">
        <v>67</v>
      </c>
      <c r="B18" s="458" t="s">
        <v>7443</v>
      </c>
      <c r="C18" s="469" t="s">
        <v>74</v>
      </c>
      <c r="D18" s="425" t="s">
        <v>7357</v>
      </c>
      <c r="E18" s="425" t="s">
        <v>17</v>
      </c>
      <c r="F18" s="469" t="s">
        <v>85</v>
      </c>
      <c r="G18" s="425" t="s">
        <v>7377</v>
      </c>
      <c r="H18" s="158"/>
      <c r="I18" s="157"/>
      <c r="J18" s="406" t="s">
        <v>7332</v>
      </c>
      <c r="K18" s="467" t="s">
        <v>7370</v>
      </c>
      <c r="L18" s="257"/>
      <c r="M18" s="23" t="s">
        <v>26</v>
      </c>
      <c r="N18" s="24"/>
      <c r="O18" s="24"/>
      <c r="P18" s="24"/>
      <c r="Q18" s="24"/>
      <c r="R18" s="24"/>
      <c r="S18" s="24"/>
      <c r="T18" s="140"/>
      <c r="U18" s="433" t="s">
        <v>7236</v>
      </c>
      <c r="V18" s="406" t="s">
        <v>7277</v>
      </c>
      <c r="W18" s="422" t="s">
        <v>2302</v>
      </c>
      <c r="X18" s="422" t="s">
        <v>7126</v>
      </c>
      <c r="Y18" s="406" t="s">
        <v>7118</v>
      </c>
      <c r="Z18" s="425" t="s">
        <v>43</v>
      </c>
      <c r="AA18" s="425" t="s">
        <v>89</v>
      </c>
      <c r="AB18" s="406" t="s">
        <v>7130</v>
      </c>
      <c r="AC18" s="406" t="s">
        <v>7131</v>
      </c>
      <c r="AD18" s="406" t="s">
        <v>6114</v>
      </c>
      <c r="AE18" s="406" t="s">
        <v>7119</v>
      </c>
      <c r="AF18" s="406" t="s">
        <v>7451</v>
      </c>
      <c r="AG18" s="430" t="s">
        <v>7117</v>
      </c>
    </row>
    <row r="19" spans="1:33" s="9" customFormat="1" ht="18" thickBot="1" x14ac:dyDescent="0.2">
      <c r="A19" s="456"/>
      <c r="B19" s="541"/>
      <c r="C19" s="470"/>
      <c r="D19" s="465"/>
      <c r="E19" s="543"/>
      <c r="F19" s="470"/>
      <c r="G19" s="465"/>
      <c r="H19" s="423" t="s">
        <v>7331</v>
      </c>
      <c r="I19" s="159"/>
      <c r="J19" s="423"/>
      <c r="K19" s="423"/>
      <c r="L19" s="423" t="s">
        <v>7390</v>
      </c>
      <c r="M19" s="477" t="s">
        <v>395</v>
      </c>
      <c r="N19" s="475" t="s">
        <v>7238</v>
      </c>
      <c r="O19" s="177"/>
      <c r="P19" s="177"/>
      <c r="Q19" s="177"/>
      <c r="R19" s="279"/>
      <c r="S19" s="479" t="s">
        <v>7239</v>
      </c>
      <c r="T19" s="480" t="s">
        <v>7241</v>
      </c>
      <c r="U19" s="434"/>
      <c r="V19" s="423"/>
      <c r="W19" s="423"/>
      <c r="X19" s="423"/>
      <c r="Y19" s="407"/>
      <c r="Z19" s="426"/>
      <c r="AA19" s="426"/>
      <c r="AB19" s="407"/>
      <c r="AC19" s="407"/>
      <c r="AD19" s="407"/>
      <c r="AE19" s="407"/>
      <c r="AF19" s="423"/>
      <c r="AG19" s="431"/>
    </row>
    <row r="20" spans="1:33" s="9" customFormat="1" ht="35.25" thickBot="1" x14ac:dyDescent="0.2">
      <c r="A20" s="456"/>
      <c r="B20" s="541"/>
      <c r="C20" s="470"/>
      <c r="D20" s="465"/>
      <c r="E20" s="543"/>
      <c r="F20" s="470"/>
      <c r="G20" s="465"/>
      <c r="H20" s="423"/>
      <c r="I20" s="155"/>
      <c r="J20" s="423"/>
      <c r="K20" s="423"/>
      <c r="L20" s="423"/>
      <c r="M20" s="477"/>
      <c r="N20" s="407"/>
      <c r="O20" s="247" t="s">
        <v>7352</v>
      </c>
      <c r="P20" s="246" t="s">
        <v>7353</v>
      </c>
      <c r="Q20" s="246" t="s">
        <v>7371</v>
      </c>
      <c r="R20" s="280" t="s">
        <v>7428</v>
      </c>
      <c r="S20" s="407"/>
      <c r="T20" s="481"/>
      <c r="U20" s="434"/>
      <c r="V20" s="423"/>
      <c r="W20" s="423"/>
      <c r="X20" s="423"/>
      <c r="Y20" s="407"/>
      <c r="Z20" s="426"/>
      <c r="AA20" s="426"/>
      <c r="AB20" s="407"/>
      <c r="AC20" s="407"/>
      <c r="AD20" s="407"/>
      <c r="AE20" s="407"/>
      <c r="AF20" s="423"/>
      <c r="AG20" s="431"/>
    </row>
    <row r="21" spans="1:33" s="9" customFormat="1" ht="138.75" thickBot="1" x14ac:dyDescent="0.2">
      <c r="A21" s="457"/>
      <c r="B21" s="542"/>
      <c r="C21" s="471"/>
      <c r="D21" s="466"/>
      <c r="E21" s="544"/>
      <c r="F21" s="471"/>
      <c r="G21" s="466"/>
      <c r="H21" s="424"/>
      <c r="I21" s="156" t="s">
        <v>7330</v>
      </c>
      <c r="J21" s="424"/>
      <c r="K21" s="424"/>
      <c r="L21" s="424"/>
      <c r="M21" s="478"/>
      <c r="N21" s="248" t="s">
        <v>7313</v>
      </c>
      <c r="O21" s="249" t="s">
        <v>7354</v>
      </c>
      <c r="P21" s="249" t="s">
        <v>7355</v>
      </c>
      <c r="Q21" s="249" t="s">
        <v>7372</v>
      </c>
      <c r="R21" s="281" t="s">
        <v>7429</v>
      </c>
      <c r="S21" s="248" t="s">
        <v>7237</v>
      </c>
      <c r="T21" s="141" t="s">
        <v>7240</v>
      </c>
      <c r="U21" s="435"/>
      <c r="V21" s="424"/>
      <c r="W21" s="424"/>
      <c r="X21" s="424"/>
      <c r="Y21" s="408"/>
      <c r="Z21" s="427"/>
      <c r="AA21" s="427"/>
      <c r="AB21" s="408"/>
      <c r="AC21" s="408"/>
      <c r="AD21" s="408"/>
      <c r="AE21" s="408"/>
      <c r="AF21" s="424"/>
      <c r="AG21" s="432"/>
    </row>
    <row r="22" spans="1:33" s="9" customFormat="1" ht="409.5" x14ac:dyDescent="0.15">
      <c r="C22" s="9" t="s">
        <v>215</v>
      </c>
      <c r="D22" s="9" t="s">
        <v>7476</v>
      </c>
      <c r="E22" s="9" t="s">
        <v>7478</v>
      </c>
      <c r="G22" s="9" t="s">
        <v>7524</v>
      </c>
      <c r="H22" s="9" t="s">
        <v>7476</v>
      </c>
      <c r="I22" s="9" t="s">
        <v>7526</v>
      </c>
      <c r="J22" s="9" t="s">
        <v>7476</v>
      </c>
      <c r="K22" s="9" t="s">
        <v>7477</v>
      </c>
      <c r="M22" s="9">
        <v>7200</v>
      </c>
      <c r="N22" s="9">
        <v>7200</v>
      </c>
      <c r="P22" s="9">
        <v>7200</v>
      </c>
      <c r="U22" s="331" t="s">
        <v>7540</v>
      </c>
      <c r="V22" s="9" t="s">
        <v>7477</v>
      </c>
      <c r="W22" s="9" t="s">
        <v>7476</v>
      </c>
      <c r="X22" s="9" t="s">
        <v>7477</v>
      </c>
      <c r="Y22" s="9" t="s">
        <v>7477</v>
      </c>
      <c r="Z22" s="9" t="s">
        <v>7541</v>
      </c>
      <c r="AA22" s="9" t="s">
        <v>7213</v>
      </c>
      <c r="AB22" s="9" t="s">
        <v>7542</v>
      </c>
      <c r="AC22" s="9" t="s">
        <v>7543</v>
      </c>
      <c r="AG22" s="9" t="s">
        <v>7627</v>
      </c>
    </row>
    <row r="23" spans="1:33" s="9" customFormat="1" ht="409.5" x14ac:dyDescent="0.15">
      <c r="C23" s="9" t="s">
        <v>215</v>
      </c>
      <c r="D23" s="9" t="s">
        <v>7476</v>
      </c>
      <c r="E23" s="9" t="s">
        <v>7479</v>
      </c>
      <c r="G23" s="9" t="s">
        <v>7524</v>
      </c>
      <c r="H23" s="9" t="s">
        <v>7476</v>
      </c>
      <c r="I23" s="9" t="s">
        <v>7526</v>
      </c>
      <c r="J23" s="9" t="s">
        <v>7476</v>
      </c>
      <c r="K23" s="9" t="s">
        <v>7477</v>
      </c>
      <c r="M23" s="9">
        <v>6660</v>
      </c>
      <c r="N23" s="9">
        <v>6660</v>
      </c>
      <c r="P23" s="9">
        <v>6660</v>
      </c>
      <c r="U23" s="331" t="s">
        <v>7544</v>
      </c>
      <c r="V23" s="9" t="s">
        <v>7477</v>
      </c>
      <c r="W23" s="9" t="s">
        <v>7477</v>
      </c>
      <c r="X23" s="9" t="s">
        <v>7477</v>
      </c>
      <c r="Y23" s="9" t="s">
        <v>7477</v>
      </c>
      <c r="Z23" s="9" t="s">
        <v>7541</v>
      </c>
      <c r="AA23" s="9" t="s">
        <v>7213</v>
      </c>
      <c r="AB23" s="9" t="s">
        <v>7545</v>
      </c>
      <c r="AC23" s="9" t="s">
        <v>7543</v>
      </c>
      <c r="AG23" s="9" t="s">
        <v>7627</v>
      </c>
    </row>
    <row r="24" spans="1:33" s="9" customFormat="1" ht="409.5" x14ac:dyDescent="0.15">
      <c r="C24" s="9" t="s">
        <v>215</v>
      </c>
      <c r="D24" s="9" t="s">
        <v>7477</v>
      </c>
      <c r="E24" s="9" t="s">
        <v>7480</v>
      </c>
      <c r="G24" s="9" t="s">
        <v>7524</v>
      </c>
      <c r="H24" s="9" t="s">
        <v>7476</v>
      </c>
      <c r="I24" s="9" t="s">
        <v>7527</v>
      </c>
      <c r="J24" s="9" t="s">
        <v>7476</v>
      </c>
      <c r="K24" s="9" t="s">
        <v>7477</v>
      </c>
      <c r="M24" s="9">
        <v>7150</v>
      </c>
      <c r="N24" s="9">
        <v>2450</v>
      </c>
      <c r="O24" s="9">
        <v>2450</v>
      </c>
      <c r="T24" s="9">
        <v>4700</v>
      </c>
      <c r="U24" s="331" t="s">
        <v>7546</v>
      </c>
      <c r="V24" s="9" t="s">
        <v>7477</v>
      </c>
      <c r="W24" s="9" t="s">
        <v>7477</v>
      </c>
      <c r="X24" s="9" t="s">
        <v>7477</v>
      </c>
      <c r="Y24" s="9" t="s">
        <v>7477</v>
      </c>
      <c r="Z24" s="9" t="s">
        <v>7541</v>
      </c>
      <c r="AA24" s="9" t="s">
        <v>7212</v>
      </c>
      <c r="AB24" s="9" t="s">
        <v>7547</v>
      </c>
      <c r="AC24" s="9" t="s">
        <v>7543</v>
      </c>
      <c r="AG24" s="9" t="s">
        <v>7627</v>
      </c>
    </row>
    <row r="25" spans="1:33" s="9" customFormat="1" ht="409.5" x14ac:dyDescent="0.15">
      <c r="C25" s="9" t="s">
        <v>215</v>
      </c>
      <c r="D25" s="9" t="s">
        <v>7477</v>
      </c>
      <c r="E25" s="9" t="s">
        <v>7481</v>
      </c>
      <c r="G25" s="9" t="s">
        <v>7524</v>
      </c>
      <c r="H25" s="9" t="s">
        <v>7476</v>
      </c>
      <c r="I25" s="9" t="s">
        <v>7528</v>
      </c>
      <c r="J25" s="9" t="s">
        <v>7476</v>
      </c>
      <c r="K25" s="9" t="s">
        <v>7477</v>
      </c>
      <c r="M25" s="9">
        <v>2943</v>
      </c>
      <c r="N25" s="9">
        <v>2943</v>
      </c>
      <c r="O25" s="9">
        <v>2943</v>
      </c>
      <c r="U25" s="331" t="s">
        <v>7548</v>
      </c>
      <c r="V25" s="9" t="s">
        <v>7477</v>
      </c>
      <c r="W25" s="9" t="s">
        <v>7477</v>
      </c>
      <c r="X25" s="9" t="s">
        <v>7477</v>
      </c>
      <c r="Y25" s="9" t="s">
        <v>7477</v>
      </c>
      <c r="Z25" s="9" t="s">
        <v>7204</v>
      </c>
      <c r="AA25" s="9" t="s">
        <v>7210</v>
      </c>
      <c r="AB25" s="9" t="s">
        <v>7549</v>
      </c>
      <c r="AC25" s="9" t="s">
        <v>7543</v>
      </c>
      <c r="AG25" s="9" t="s">
        <v>7627</v>
      </c>
    </row>
    <row r="26" spans="1:33" s="9" customFormat="1" ht="409.5" x14ac:dyDescent="0.15">
      <c r="C26" s="9" t="s">
        <v>215</v>
      </c>
      <c r="D26" s="9" t="s">
        <v>7477</v>
      </c>
      <c r="E26" s="9" t="s">
        <v>7482</v>
      </c>
      <c r="G26" s="9" t="s">
        <v>7524</v>
      </c>
      <c r="H26" s="9" t="s">
        <v>7476</v>
      </c>
      <c r="I26" s="9" t="s">
        <v>7528</v>
      </c>
      <c r="J26" s="9" t="s">
        <v>7476</v>
      </c>
      <c r="K26" s="9" t="s">
        <v>7477</v>
      </c>
      <c r="M26" s="9">
        <v>10753</v>
      </c>
      <c r="N26" s="9">
        <v>10753</v>
      </c>
      <c r="O26" s="9">
        <v>10753</v>
      </c>
      <c r="U26" s="331" t="s">
        <v>7550</v>
      </c>
      <c r="V26" s="9" t="s">
        <v>7477</v>
      </c>
      <c r="W26" s="9" t="s">
        <v>7477</v>
      </c>
      <c r="X26" s="9" t="s">
        <v>7477</v>
      </c>
      <c r="Y26" s="9" t="s">
        <v>7477</v>
      </c>
      <c r="Z26" s="9" t="s">
        <v>7204</v>
      </c>
      <c r="AA26" s="9" t="s">
        <v>7213</v>
      </c>
      <c r="AB26" s="331" t="s">
        <v>7551</v>
      </c>
      <c r="AC26" s="9" t="s">
        <v>7543</v>
      </c>
      <c r="AG26" s="9" t="s">
        <v>7627</v>
      </c>
    </row>
    <row r="27" spans="1:33" s="9" customFormat="1" x14ac:dyDescent="0.15"/>
    <row r="28" spans="1:33" s="9" customFormat="1" ht="409.5" x14ac:dyDescent="0.15">
      <c r="C28" s="9" t="s">
        <v>215</v>
      </c>
      <c r="D28" s="9" t="s">
        <v>7476</v>
      </c>
      <c r="E28" s="9" t="s">
        <v>7483</v>
      </c>
      <c r="G28" s="9" t="s">
        <v>7524</v>
      </c>
      <c r="H28" s="9" t="s">
        <v>7476</v>
      </c>
      <c r="I28" s="9" t="s">
        <v>7529</v>
      </c>
      <c r="J28" s="9" t="s">
        <v>7476</v>
      </c>
      <c r="K28" s="9" t="s">
        <v>7477</v>
      </c>
      <c r="M28" s="9">
        <v>510</v>
      </c>
      <c r="N28" s="9">
        <v>510</v>
      </c>
      <c r="P28" s="9">
        <v>510</v>
      </c>
      <c r="U28" s="331" t="s">
        <v>7552</v>
      </c>
      <c r="V28" s="9" t="s">
        <v>7477</v>
      </c>
      <c r="W28" s="9" t="s">
        <v>7476</v>
      </c>
      <c r="X28" s="9" t="s">
        <v>7477</v>
      </c>
      <c r="Y28" s="9" t="s">
        <v>7477</v>
      </c>
      <c r="Z28" s="9" t="s">
        <v>7204</v>
      </c>
      <c r="AA28" s="9" t="s">
        <v>7213</v>
      </c>
      <c r="AB28" s="9" t="s">
        <v>7553</v>
      </c>
      <c r="AC28" s="9" t="s">
        <v>7543</v>
      </c>
      <c r="AG28" s="9" t="s">
        <v>7627</v>
      </c>
    </row>
    <row r="29" spans="1:33" s="9" customFormat="1" ht="409.5" x14ac:dyDescent="0.15">
      <c r="C29" s="9" t="s">
        <v>215</v>
      </c>
      <c r="D29" s="9" t="s">
        <v>7477</v>
      </c>
      <c r="E29" s="9" t="s">
        <v>7484</v>
      </c>
      <c r="G29" s="9" t="s">
        <v>7524</v>
      </c>
      <c r="H29" s="9" t="s">
        <v>7476</v>
      </c>
      <c r="I29" s="9" t="s">
        <v>7528</v>
      </c>
      <c r="J29" s="9" t="s">
        <v>7476</v>
      </c>
      <c r="K29" s="9" t="s">
        <v>7477</v>
      </c>
      <c r="M29" s="9">
        <v>6864</v>
      </c>
      <c r="N29" s="9">
        <v>6864</v>
      </c>
      <c r="O29" s="9">
        <v>6864</v>
      </c>
      <c r="U29" s="331" t="s">
        <v>7554</v>
      </c>
      <c r="V29" s="9" t="s">
        <v>7477</v>
      </c>
      <c r="W29" s="9" t="s">
        <v>7477</v>
      </c>
      <c r="X29" s="9" t="s">
        <v>7477</v>
      </c>
      <c r="Y29" s="9" t="s">
        <v>7477</v>
      </c>
      <c r="Z29" s="9" t="s">
        <v>7204</v>
      </c>
      <c r="AA29" s="9" t="s">
        <v>7210</v>
      </c>
      <c r="AB29" s="9" t="s">
        <v>7555</v>
      </c>
      <c r="AC29" s="9" t="s">
        <v>7543</v>
      </c>
      <c r="AG29" s="9" t="s">
        <v>7627</v>
      </c>
    </row>
    <row r="30" spans="1:33" s="9" customFormat="1" ht="409.5" x14ac:dyDescent="0.15">
      <c r="C30" s="9" t="s">
        <v>215</v>
      </c>
      <c r="D30" s="9" t="s">
        <v>7477</v>
      </c>
      <c r="E30" s="9" t="s">
        <v>7485</v>
      </c>
      <c r="G30" s="9" t="s">
        <v>7524</v>
      </c>
      <c r="H30" s="9" t="s">
        <v>7476</v>
      </c>
      <c r="I30" s="9" t="s">
        <v>7530</v>
      </c>
      <c r="J30" s="9" t="s">
        <v>7476</v>
      </c>
      <c r="K30" s="9" t="s">
        <v>7477</v>
      </c>
      <c r="M30" s="9">
        <v>3600</v>
      </c>
      <c r="N30" s="9">
        <v>3600</v>
      </c>
      <c r="O30" s="9">
        <v>3600</v>
      </c>
      <c r="U30" s="331" t="s">
        <v>7556</v>
      </c>
      <c r="V30" s="9" t="s">
        <v>7477</v>
      </c>
      <c r="W30" s="9" t="s">
        <v>7477</v>
      </c>
      <c r="X30" s="9" t="s">
        <v>7477</v>
      </c>
      <c r="Y30" s="9" t="s">
        <v>7477</v>
      </c>
      <c r="Z30" s="9" t="s">
        <v>7204</v>
      </c>
      <c r="AA30" s="9" t="s">
        <v>7213</v>
      </c>
      <c r="AB30" s="9" t="s">
        <v>7557</v>
      </c>
      <c r="AC30" s="9" t="s">
        <v>7543</v>
      </c>
      <c r="AG30" s="9" t="s">
        <v>7627</v>
      </c>
    </row>
    <row r="31" spans="1:33" s="9" customFormat="1" ht="409.5" x14ac:dyDescent="0.15">
      <c r="C31" s="9" t="s">
        <v>215</v>
      </c>
      <c r="D31" s="9" t="s">
        <v>7477</v>
      </c>
      <c r="E31" s="9" t="s">
        <v>7486</v>
      </c>
      <c r="G31" s="9" t="s">
        <v>7524</v>
      </c>
      <c r="H31" s="9" t="s">
        <v>7476</v>
      </c>
      <c r="I31" s="9" t="s">
        <v>7530</v>
      </c>
      <c r="J31" s="9" t="s">
        <v>7476</v>
      </c>
      <c r="K31" s="9" t="s">
        <v>7477</v>
      </c>
      <c r="M31" s="9">
        <v>3520</v>
      </c>
      <c r="N31" s="9">
        <v>3520</v>
      </c>
      <c r="O31" s="9">
        <v>3520</v>
      </c>
      <c r="U31" s="331" t="s">
        <v>7558</v>
      </c>
      <c r="V31" s="9" t="s">
        <v>7477</v>
      </c>
      <c r="W31" s="9" t="s">
        <v>7477</v>
      </c>
      <c r="X31" s="9" t="s">
        <v>7477</v>
      </c>
      <c r="Y31" s="9" t="s">
        <v>7477</v>
      </c>
      <c r="Z31" s="9" t="s">
        <v>7204</v>
      </c>
      <c r="AA31" s="9" t="s">
        <v>7213</v>
      </c>
      <c r="AB31" s="9" t="s">
        <v>7557</v>
      </c>
      <c r="AC31" s="9" t="s">
        <v>7543</v>
      </c>
      <c r="AG31" s="9" t="s">
        <v>7627</v>
      </c>
    </row>
    <row r="32" spans="1:33" s="9" customFormat="1" ht="409.5" x14ac:dyDescent="0.15">
      <c r="C32" s="9" t="s">
        <v>215</v>
      </c>
      <c r="D32" s="9" t="s">
        <v>7477</v>
      </c>
      <c r="E32" s="9" t="s">
        <v>7487</v>
      </c>
      <c r="G32" s="9" t="s">
        <v>7524</v>
      </c>
      <c r="H32" s="9" t="s">
        <v>7476</v>
      </c>
      <c r="I32" s="9" t="s">
        <v>7530</v>
      </c>
      <c r="J32" s="9" t="s">
        <v>7476</v>
      </c>
      <c r="K32" s="9" t="s">
        <v>7477</v>
      </c>
      <c r="M32" s="9">
        <v>5385</v>
      </c>
      <c r="N32" s="9">
        <v>5385</v>
      </c>
      <c r="O32" s="9">
        <v>5385</v>
      </c>
      <c r="U32" s="331" t="s">
        <v>7559</v>
      </c>
      <c r="V32" s="9" t="s">
        <v>7477</v>
      </c>
      <c r="W32" s="9" t="s">
        <v>7477</v>
      </c>
      <c r="X32" s="9" t="s">
        <v>7477</v>
      </c>
      <c r="Y32" s="9" t="s">
        <v>7477</v>
      </c>
      <c r="Z32" s="9" t="s">
        <v>7204</v>
      </c>
      <c r="AA32" s="9" t="s">
        <v>7213</v>
      </c>
      <c r="AB32" s="9" t="s">
        <v>7557</v>
      </c>
      <c r="AC32" s="9" t="s">
        <v>7543</v>
      </c>
      <c r="AG32" s="9" t="s">
        <v>7627</v>
      </c>
    </row>
    <row r="33" spans="3:33" s="9" customFormat="1" ht="409.5" x14ac:dyDescent="0.15">
      <c r="C33" s="9" t="s">
        <v>215</v>
      </c>
      <c r="D33" s="9" t="s">
        <v>7477</v>
      </c>
      <c r="E33" s="9" t="s">
        <v>7488</v>
      </c>
      <c r="G33" s="9" t="s">
        <v>7524</v>
      </c>
      <c r="H33" s="9" t="s">
        <v>7476</v>
      </c>
      <c r="I33" s="9" t="s">
        <v>7527</v>
      </c>
      <c r="J33" s="9" t="s">
        <v>7476</v>
      </c>
      <c r="K33" s="9" t="s">
        <v>7477</v>
      </c>
      <c r="M33" s="9">
        <v>4974</v>
      </c>
      <c r="N33" s="9">
        <v>4974</v>
      </c>
      <c r="O33" s="9">
        <v>4974</v>
      </c>
      <c r="U33" s="331" t="s">
        <v>7560</v>
      </c>
      <c r="V33" s="9" t="s">
        <v>7477</v>
      </c>
      <c r="W33" s="9" t="s">
        <v>7477</v>
      </c>
      <c r="X33" s="9" t="s">
        <v>7477</v>
      </c>
      <c r="Y33" s="9" t="s">
        <v>7477</v>
      </c>
      <c r="Z33" s="9" t="s">
        <v>7204</v>
      </c>
      <c r="AA33" s="9" t="s">
        <v>7213</v>
      </c>
      <c r="AB33" s="9" t="s">
        <v>7557</v>
      </c>
      <c r="AC33" s="9" t="s">
        <v>7543</v>
      </c>
      <c r="AG33" s="9" t="s">
        <v>7627</v>
      </c>
    </row>
    <row r="34" spans="3:33" s="9" customFormat="1" ht="409.5" x14ac:dyDescent="0.15">
      <c r="C34" s="9" t="s">
        <v>215</v>
      </c>
      <c r="D34" s="9" t="s">
        <v>7477</v>
      </c>
      <c r="E34" s="9" t="s">
        <v>7489</v>
      </c>
      <c r="G34" s="9" t="s">
        <v>7524</v>
      </c>
      <c r="H34" s="9" t="s">
        <v>7476</v>
      </c>
      <c r="I34" s="9" t="s">
        <v>7531</v>
      </c>
      <c r="J34" s="9" t="s">
        <v>7476</v>
      </c>
      <c r="K34" s="9" t="s">
        <v>7477</v>
      </c>
      <c r="M34" s="9">
        <v>3257</v>
      </c>
      <c r="N34" s="9">
        <v>3257</v>
      </c>
      <c r="O34" s="9">
        <v>3257</v>
      </c>
      <c r="U34" s="331" t="s">
        <v>7561</v>
      </c>
      <c r="V34" s="9" t="s">
        <v>7477</v>
      </c>
      <c r="W34" s="9" t="s">
        <v>7477</v>
      </c>
      <c r="X34" s="9" t="s">
        <v>7477</v>
      </c>
      <c r="Y34" s="9" t="s">
        <v>7477</v>
      </c>
      <c r="Z34" s="9" t="s">
        <v>7541</v>
      </c>
      <c r="AA34" s="9" t="s">
        <v>7213</v>
      </c>
      <c r="AB34" s="9" t="s">
        <v>7562</v>
      </c>
      <c r="AC34" s="9" t="s">
        <v>7543</v>
      </c>
      <c r="AG34" s="9" t="s">
        <v>7627</v>
      </c>
    </row>
    <row r="35" spans="3:33" s="9" customFormat="1" ht="409.5" x14ac:dyDescent="0.15">
      <c r="C35" s="9" t="s">
        <v>215</v>
      </c>
      <c r="D35" s="9" t="s">
        <v>7477</v>
      </c>
      <c r="E35" s="9" t="s">
        <v>7490</v>
      </c>
      <c r="G35" s="9" t="s">
        <v>7524</v>
      </c>
      <c r="H35" s="9" t="s">
        <v>7476</v>
      </c>
      <c r="I35" s="9" t="s">
        <v>7528</v>
      </c>
      <c r="J35" s="9" t="s">
        <v>7476</v>
      </c>
      <c r="K35" s="9" t="s">
        <v>7477</v>
      </c>
      <c r="M35" s="9">
        <v>740</v>
      </c>
      <c r="N35" s="9">
        <v>740</v>
      </c>
      <c r="O35" s="9">
        <v>740</v>
      </c>
      <c r="U35" s="331" t="s">
        <v>7563</v>
      </c>
      <c r="V35" s="9" t="s">
        <v>7477</v>
      </c>
      <c r="W35" s="9" t="s">
        <v>7477</v>
      </c>
      <c r="X35" s="9" t="s">
        <v>7477</v>
      </c>
      <c r="Y35" s="9" t="s">
        <v>7477</v>
      </c>
      <c r="Z35" s="9" t="s">
        <v>7204</v>
      </c>
      <c r="AA35" s="9" t="s">
        <v>7213</v>
      </c>
      <c r="AB35" s="9" t="s">
        <v>7564</v>
      </c>
      <c r="AC35" s="9" t="s">
        <v>7543</v>
      </c>
      <c r="AG35" s="9" t="s">
        <v>7627</v>
      </c>
    </row>
    <row r="36" spans="3:33" s="9" customFormat="1" ht="409.5" x14ac:dyDescent="0.15">
      <c r="C36" s="9" t="s">
        <v>215</v>
      </c>
      <c r="D36" s="9" t="s">
        <v>7477</v>
      </c>
      <c r="E36" s="331" t="s">
        <v>7491</v>
      </c>
      <c r="G36" s="9" t="s">
        <v>7524</v>
      </c>
      <c r="H36" s="9" t="s">
        <v>7476</v>
      </c>
      <c r="I36" s="9" t="s">
        <v>7530</v>
      </c>
      <c r="J36" s="9" t="s">
        <v>7476</v>
      </c>
      <c r="K36" s="9" t="s">
        <v>7477</v>
      </c>
      <c r="M36" s="9">
        <v>2738</v>
      </c>
      <c r="N36" s="9">
        <v>2738</v>
      </c>
      <c r="O36" s="9">
        <v>2738</v>
      </c>
      <c r="U36" s="331" t="s">
        <v>7565</v>
      </c>
      <c r="V36" s="9" t="s">
        <v>7477</v>
      </c>
      <c r="W36" s="9" t="s">
        <v>7477</v>
      </c>
      <c r="X36" s="9" t="s">
        <v>7477</v>
      </c>
      <c r="Y36" s="9" t="s">
        <v>7477</v>
      </c>
      <c r="Z36" s="9" t="s">
        <v>7204</v>
      </c>
      <c r="AA36" s="9" t="s">
        <v>7210</v>
      </c>
      <c r="AB36" s="9" t="s">
        <v>7566</v>
      </c>
      <c r="AC36" s="9" t="s">
        <v>7543</v>
      </c>
      <c r="AG36" s="9" t="s">
        <v>7627</v>
      </c>
    </row>
    <row r="37" spans="3:33" s="9" customFormat="1" ht="409.5" x14ac:dyDescent="0.15">
      <c r="C37" s="9" t="s">
        <v>215</v>
      </c>
      <c r="D37" s="9" t="s">
        <v>7477</v>
      </c>
      <c r="E37" s="331" t="s">
        <v>7492</v>
      </c>
      <c r="G37" s="9" t="s">
        <v>7524</v>
      </c>
      <c r="H37" s="9" t="s">
        <v>7476</v>
      </c>
      <c r="I37" s="9" t="s">
        <v>7530</v>
      </c>
      <c r="J37" s="9" t="s">
        <v>7476</v>
      </c>
      <c r="K37" s="9" t="s">
        <v>7477</v>
      </c>
      <c r="M37" s="9">
        <v>3795</v>
      </c>
      <c r="N37" s="9">
        <v>3795</v>
      </c>
      <c r="O37" s="9">
        <v>3795</v>
      </c>
      <c r="U37" s="331" t="s">
        <v>7567</v>
      </c>
      <c r="V37" s="9" t="s">
        <v>7477</v>
      </c>
      <c r="W37" s="9" t="s">
        <v>7477</v>
      </c>
      <c r="X37" s="9" t="s">
        <v>7477</v>
      </c>
      <c r="Y37" s="9" t="s">
        <v>7477</v>
      </c>
      <c r="Z37" s="9" t="s">
        <v>7204</v>
      </c>
      <c r="AA37" s="9" t="s">
        <v>7210</v>
      </c>
      <c r="AB37" s="9" t="s">
        <v>7568</v>
      </c>
      <c r="AC37" s="9" t="s">
        <v>7543</v>
      </c>
      <c r="AG37" s="9" t="s">
        <v>7627</v>
      </c>
    </row>
    <row r="38" spans="3:33" s="9" customFormat="1" x14ac:dyDescent="0.15"/>
    <row r="39" spans="3:33" s="9" customFormat="1" x14ac:dyDescent="0.15"/>
    <row r="40" spans="3:33" s="9" customFormat="1" ht="409.5" x14ac:dyDescent="0.15">
      <c r="C40" s="9" t="s">
        <v>215</v>
      </c>
      <c r="D40" s="9" t="s">
        <v>7477</v>
      </c>
      <c r="E40" s="9" t="s">
        <v>7493</v>
      </c>
      <c r="G40" s="9" t="s">
        <v>7524</v>
      </c>
      <c r="H40" s="9" t="s">
        <v>7476</v>
      </c>
      <c r="I40" s="9" t="s">
        <v>7530</v>
      </c>
      <c r="J40" s="9" t="s">
        <v>7476</v>
      </c>
      <c r="K40" s="9" t="s">
        <v>7477</v>
      </c>
      <c r="M40" s="9">
        <v>3146</v>
      </c>
      <c r="N40" s="9">
        <v>3146</v>
      </c>
      <c r="O40" s="9">
        <v>3146</v>
      </c>
      <c r="U40" s="331" t="s">
        <v>7569</v>
      </c>
      <c r="V40" s="9" t="s">
        <v>7477</v>
      </c>
      <c r="W40" s="9" t="s">
        <v>7477</v>
      </c>
      <c r="X40" s="9" t="s">
        <v>7477</v>
      </c>
      <c r="Y40" s="9" t="s">
        <v>7477</v>
      </c>
      <c r="Z40" s="9" t="s">
        <v>7204</v>
      </c>
      <c r="AA40" s="9" t="s">
        <v>7213</v>
      </c>
      <c r="AB40" s="9" t="s">
        <v>7570</v>
      </c>
      <c r="AC40" s="9" t="s">
        <v>7543</v>
      </c>
      <c r="AG40" s="9" t="s">
        <v>7627</v>
      </c>
    </row>
    <row r="41" spans="3:33" s="9" customFormat="1" ht="409.5" x14ac:dyDescent="0.15">
      <c r="C41" s="9" t="s">
        <v>215</v>
      </c>
      <c r="D41" s="9" t="s">
        <v>7477</v>
      </c>
      <c r="E41" s="331" t="s">
        <v>7494</v>
      </c>
      <c r="G41" s="9" t="s">
        <v>7524</v>
      </c>
      <c r="H41" s="9" t="s">
        <v>7476</v>
      </c>
      <c r="I41" s="9" t="s">
        <v>7526</v>
      </c>
      <c r="J41" s="9" t="s">
        <v>7476</v>
      </c>
      <c r="K41" s="9" t="s">
        <v>7477</v>
      </c>
      <c r="M41" s="9">
        <v>20000</v>
      </c>
      <c r="N41" s="9">
        <v>20000</v>
      </c>
      <c r="O41" s="9">
        <v>20000</v>
      </c>
      <c r="U41" s="331" t="s">
        <v>7571</v>
      </c>
      <c r="V41" s="9" t="s">
        <v>7477</v>
      </c>
      <c r="W41" s="9" t="s">
        <v>7477</v>
      </c>
      <c r="X41" s="9" t="s">
        <v>7477</v>
      </c>
      <c r="Y41" s="9" t="s">
        <v>7477</v>
      </c>
      <c r="Z41" s="9" t="s">
        <v>7206</v>
      </c>
      <c r="AA41" s="9" t="s">
        <v>7213</v>
      </c>
      <c r="AB41" s="9" t="s">
        <v>7572</v>
      </c>
      <c r="AC41" s="9" t="s">
        <v>7543</v>
      </c>
      <c r="AG41" s="9" t="s">
        <v>7627</v>
      </c>
    </row>
    <row r="42" spans="3:33" s="9" customFormat="1" ht="409.5" x14ac:dyDescent="0.15">
      <c r="C42" s="9" t="s">
        <v>215</v>
      </c>
      <c r="D42" s="9" t="s">
        <v>7477</v>
      </c>
      <c r="E42" s="331" t="s">
        <v>7495</v>
      </c>
      <c r="G42" s="9" t="s">
        <v>7524</v>
      </c>
      <c r="H42" s="9" t="s">
        <v>7476</v>
      </c>
      <c r="I42" s="9" t="s">
        <v>7532</v>
      </c>
      <c r="J42" s="9" t="s">
        <v>7476</v>
      </c>
      <c r="K42" s="9" t="s">
        <v>7477</v>
      </c>
      <c r="M42" s="9">
        <v>9295</v>
      </c>
      <c r="N42" s="9">
        <v>9295</v>
      </c>
      <c r="O42" s="9">
        <v>9295</v>
      </c>
      <c r="U42" s="331" t="s">
        <v>7573</v>
      </c>
      <c r="V42" s="9" t="s">
        <v>7477</v>
      </c>
      <c r="W42" s="9" t="s">
        <v>7477</v>
      </c>
      <c r="X42" s="9" t="s">
        <v>7477</v>
      </c>
      <c r="Y42" s="9" t="s">
        <v>7477</v>
      </c>
      <c r="Z42" s="9" t="s">
        <v>7204</v>
      </c>
      <c r="AA42" s="9" t="s">
        <v>7213</v>
      </c>
      <c r="AB42" s="331" t="s">
        <v>7574</v>
      </c>
      <c r="AC42" s="9" t="s">
        <v>7543</v>
      </c>
      <c r="AG42" s="9" t="s">
        <v>7627</v>
      </c>
    </row>
    <row r="43" spans="3:33" s="9" customFormat="1" ht="409.5" x14ac:dyDescent="0.15">
      <c r="C43" s="9" t="s">
        <v>215</v>
      </c>
      <c r="D43" s="9" t="s">
        <v>7477</v>
      </c>
      <c r="E43" s="331" t="s">
        <v>7496</v>
      </c>
      <c r="G43" s="9" t="s">
        <v>7524</v>
      </c>
      <c r="H43" s="9" t="s">
        <v>7476</v>
      </c>
      <c r="I43" s="9" t="s">
        <v>7528</v>
      </c>
      <c r="J43" s="9" t="s">
        <v>7476</v>
      </c>
      <c r="K43" s="9" t="s">
        <v>7477</v>
      </c>
      <c r="M43" s="9">
        <v>2387</v>
      </c>
      <c r="N43" s="9">
        <v>2387</v>
      </c>
      <c r="O43" s="9">
        <v>2387</v>
      </c>
      <c r="U43" s="331" t="s">
        <v>7575</v>
      </c>
      <c r="V43" s="9" t="s">
        <v>7477</v>
      </c>
      <c r="W43" s="9" t="s">
        <v>7477</v>
      </c>
      <c r="X43" s="9" t="s">
        <v>7477</v>
      </c>
      <c r="Y43" s="9" t="s">
        <v>7477</v>
      </c>
      <c r="Z43" s="9" t="s">
        <v>7204</v>
      </c>
      <c r="AA43" s="9" t="s">
        <v>7210</v>
      </c>
      <c r="AB43" s="331" t="s">
        <v>7576</v>
      </c>
      <c r="AC43" s="9" t="s">
        <v>7543</v>
      </c>
      <c r="AG43" s="9" t="s">
        <v>7627</v>
      </c>
    </row>
    <row r="44" spans="3:33" s="9" customFormat="1" ht="409.5" x14ac:dyDescent="0.15">
      <c r="C44" s="9" t="s">
        <v>215</v>
      </c>
      <c r="D44" s="9" t="s">
        <v>7477</v>
      </c>
      <c r="E44" s="331" t="s">
        <v>7497</v>
      </c>
      <c r="G44" s="9" t="s">
        <v>7524</v>
      </c>
      <c r="H44" s="9" t="s">
        <v>7476</v>
      </c>
      <c r="I44" s="9" t="s">
        <v>7528</v>
      </c>
      <c r="J44" s="9" t="s">
        <v>7476</v>
      </c>
      <c r="K44" s="9" t="s">
        <v>7477</v>
      </c>
      <c r="M44" s="9">
        <v>2446</v>
      </c>
      <c r="N44" s="9">
        <v>2446</v>
      </c>
      <c r="O44" s="9">
        <v>2446</v>
      </c>
      <c r="U44" s="331" t="s">
        <v>7577</v>
      </c>
      <c r="V44" s="9" t="s">
        <v>7477</v>
      </c>
      <c r="W44" s="9" t="s">
        <v>7477</v>
      </c>
      <c r="X44" s="9" t="s">
        <v>7477</v>
      </c>
      <c r="Y44" s="9" t="s">
        <v>7477</v>
      </c>
      <c r="Z44" s="9" t="s">
        <v>7204</v>
      </c>
      <c r="AA44" s="9" t="s">
        <v>7213</v>
      </c>
      <c r="AB44" s="331" t="s">
        <v>7578</v>
      </c>
      <c r="AC44" s="9" t="s">
        <v>7543</v>
      </c>
      <c r="AG44" s="9" t="s">
        <v>7627</v>
      </c>
    </row>
    <row r="45" spans="3:33" s="9" customFormat="1" ht="409.5" x14ac:dyDescent="0.15">
      <c r="C45" s="9" t="s">
        <v>215</v>
      </c>
      <c r="D45" s="9" t="s">
        <v>7477</v>
      </c>
      <c r="E45" s="9" t="s">
        <v>7498</v>
      </c>
      <c r="G45" s="9" t="s">
        <v>7524</v>
      </c>
      <c r="H45" s="9" t="s">
        <v>7476</v>
      </c>
      <c r="I45" s="9" t="s">
        <v>7528</v>
      </c>
      <c r="J45" s="9" t="s">
        <v>7476</v>
      </c>
      <c r="K45" s="9" t="s">
        <v>7477</v>
      </c>
      <c r="M45" s="9">
        <v>2166</v>
      </c>
      <c r="N45" s="9">
        <v>2166</v>
      </c>
      <c r="O45" s="9">
        <v>2166</v>
      </c>
      <c r="U45" s="331" t="s">
        <v>7579</v>
      </c>
      <c r="V45" s="9" t="s">
        <v>7477</v>
      </c>
      <c r="W45" s="9" t="s">
        <v>7477</v>
      </c>
      <c r="X45" s="9" t="s">
        <v>7477</v>
      </c>
      <c r="Y45" s="9" t="s">
        <v>7477</v>
      </c>
      <c r="Z45" s="9" t="s">
        <v>7204</v>
      </c>
      <c r="AA45" s="9" t="s">
        <v>7210</v>
      </c>
      <c r="AB45" s="9" t="s">
        <v>7564</v>
      </c>
      <c r="AC45" s="9" t="s">
        <v>7543</v>
      </c>
      <c r="AG45" s="9" t="s">
        <v>7627</v>
      </c>
    </row>
    <row r="46" spans="3:33" s="9" customFormat="1" ht="409.5" x14ac:dyDescent="0.15">
      <c r="C46" s="9" t="s">
        <v>215</v>
      </c>
      <c r="D46" s="9" t="s">
        <v>7477</v>
      </c>
      <c r="E46" s="9" t="s">
        <v>7499</v>
      </c>
      <c r="G46" s="9" t="s">
        <v>7524</v>
      </c>
      <c r="H46" s="9" t="s">
        <v>7476</v>
      </c>
      <c r="I46" s="9" t="s">
        <v>7528</v>
      </c>
      <c r="J46" s="9" t="s">
        <v>7476</v>
      </c>
      <c r="K46" s="9" t="s">
        <v>7477</v>
      </c>
      <c r="M46" s="9">
        <v>2668</v>
      </c>
      <c r="N46" s="9">
        <v>2668</v>
      </c>
      <c r="O46" s="9">
        <v>2668</v>
      </c>
      <c r="U46" s="331" t="s">
        <v>7580</v>
      </c>
      <c r="V46" s="9" t="s">
        <v>7477</v>
      </c>
      <c r="W46" s="9" t="s">
        <v>7477</v>
      </c>
      <c r="X46" s="9" t="s">
        <v>7477</v>
      </c>
      <c r="Y46" s="9" t="s">
        <v>7477</v>
      </c>
      <c r="Z46" s="9" t="s">
        <v>7204</v>
      </c>
      <c r="AA46" s="9" t="s">
        <v>7206</v>
      </c>
      <c r="AB46" s="9" t="s">
        <v>7581</v>
      </c>
      <c r="AC46" s="9" t="s">
        <v>7543</v>
      </c>
      <c r="AG46" s="9" t="s">
        <v>7627</v>
      </c>
    </row>
    <row r="47" spans="3:33" s="9" customFormat="1" ht="409.5" x14ac:dyDescent="0.15">
      <c r="C47" s="9" t="s">
        <v>215</v>
      </c>
      <c r="D47" s="9" t="s">
        <v>7477</v>
      </c>
      <c r="E47" s="9" t="s">
        <v>7500</v>
      </c>
      <c r="G47" s="9" t="s">
        <v>7524</v>
      </c>
      <c r="H47" s="9" t="s">
        <v>7476</v>
      </c>
      <c r="I47" s="9" t="s">
        <v>7528</v>
      </c>
      <c r="J47" s="9" t="s">
        <v>7476</v>
      </c>
      <c r="K47" s="9" t="s">
        <v>7477</v>
      </c>
      <c r="M47" s="9">
        <v>490</v>
      </c>
      <c r="N47" s="9">
        <v>490</v>
      </c>
      <c r="O47" s="9">
        <v>490</v>
      </c>
      <c r="U47" s="331" t="s">
        <v>7582</v>
      </c>
      <c r="V47" s="9" t="s">
        <v>7477</v>
      </c>
      <c r="W47" s="9" t="s">
        <v>7477</v>
      </c>
      <c r="X47" s="9" t="s">
        <v>7477</v>
      </c>
      <c r="Y47" s="9" t="s">
        <v>7477</v>
      </c>
      <c r="Z47" s="9" t="s">
        <v>7204</v>
      </c>
      <c r="AA47" s="9" t="s">
        <v>7205</v>
      </c>
      <c r="AB47" s="9" t="s">
        <v>7583</v>
      </c>
      <c r="AC47" s="9" t="s">
        <v>7543</v>
      </c>
      <c r="AG47" s="9" t="s">
        <v>7627</v>
      </c>
    </row>
    <row r="48" spans="3:33" s="9" customFormat="1" ht="409.5" x14ac:dyDescent="0.15">
      <c r="C48" s="9" t="s">
        <v>215</v>
      </c>
      <c r="D48" s="9" t="s">
        <v>7477</v>
      </c>
      <c r="E48" s="9" t="s">
        <v>7501</v>
      </c>
      <c r="G48" s="9" t="s">
        <v>7524</v>
      </c>
      <c r="H48" s="9" t="s">
        <v>7476</v>
      </c>
      <c r="I48" s="9" t="s">
        <v>7532</v>
      </c>
      <c r="J48" s="9" t="s">
        <v>7476</v>
      </c>
      <c r="K48" s="9" t="s">
        <v>7477</v>
      </c>
      <c r="M48" s="9">
        <v>12918</v>
      </c>
      <c r="N48" s="9">
        <v>12918</v>
      </c>
      <c r="O48" s="9">
        <v>12918</v>
      </c>
      <c r="U48" s="331" t="s">
        <v>7584</v>
      </c>
      <c r="V48" s="9" t="s">
        <v>7477</v>
      </c>
      <c r="W48" s="9" t="s">
        <v>7477</v>
      </c>
      <c r="X48" s="9" t="s">
        <v>7477</v>
      </c>
      <c r="Y48" s="9" t="s">
        <v>7477</v>
      </c>
      <c r="Z48" s="9" t="s">
        <v>7204</v>
      </c>
      <c r="AA48" s="9" t="s">
        <v>7210</v>
      </c>
      <c r="AB48" s="331" t="s">
        <v>7585</v>
      </c>
      <c r="AC48" s="9" t="s">
        <v>7543</v>
      </c>
      <c r="AG48" s="9" t="s">
        <v>7627</v>
      </c>
    </row>
    <row r="49" spans="3:33" s="9" customFormat="1" ht="409.5" x14ac:dyDescent="0.15">
      <c r="C49" s="9" t="s">
        <v>215</v>
      </c>
      <c r="D49" s="9" t="s">
        <v>7477</v>
      </c>
      <c r="E49" s="9" t="s">
        <v>7502</v>
      </c>
      <c r="G49" s="9" t="s">
        <v>7524</v>
      </c>
      <c r="H49" s="9" t="s">
        <v>7476</v>
      </c>
      <c r="I49" s="9" t="s">
        <v>7528</v>
      </c>
      <c r="J49" s="9" t="s">
        <v>7476</v>
      </c>
      <c r="K49" s="9" t="s">
        <v>7477</v>
      </c>
      <c r="M49" s="9">
        <v>4000</v>
      </c>
      <c r="N49" s="9">
        <v>4000</v>
      </c>
      <c r="O49" s="9">
        <v>4000</v>
      </c>
      <c r="U49" s="331" t="s">
        <v>7586</v>
      </c>
      <c r="V49" s="9" t="s">
        <v>7477</v>
      </c>
      <c r="W49" s="9" t="s">
        <v>7477</v>
      </c>
      <c r="X49" s="9" t="s">
        <v>7477</v>
      </c>
      <c r="Y49" s="9" t="s">
        <v>7477</v>
      </c>
      <c r="Z49" s="9" t="s">
        <v>7204</v>
      </c>
      <c r="AA49" s="9" t="s">
        <v>7210</v>
      </c>
      <c r="AB49" s="9" t="s">
        <v>7564</v>
      </c>
      <c r="AC49" s="9" t="s">
        <v>7543</v>
      </c>
      <c r="AG49" s="9" t="s">
        <v>7627</v>
      </c>
    </row>
    <row r="50" spans="3:33" s="9" customFormat="1" ht="409.5" x14ac:dyDescent="0.15">
      <c r="C50" s="9" t="s">
        <v>215</v>
      </c>
      <c r="D50" s="9" t="s">
        <v>7477</v>
      </c>
      <c r="E50" s="9" t="s">
        <v>7503</v>
      </c>
      <c r="G50" s="9" t="s">
        <v>7524</v>
      </c>
      <c r="H50" s="9" t="s">
        <v>7476</v>
      </c>
      <c r="I50" s="9" t="s">
        <v>7528</v>
      </c>
      <c r="J50" s="9" t="s">
        <v>7476</v>
      </c>
      <c r="K50" s="9" t="s">
        <v>7477</v>
      </c>
      <c r="M50" s="9">
        <v>3355</v>
      </c>
      <c r="N50" s="9">
        <v>3355</v>
      </c>
      <c r="O50" s="9">
        <v>3355</v>
      </c>
      <c r="U50" s="331" t="s">
        <v>7587</v>
      </c>
      <c r="V50" s="9" t="s">
        <v>7477</v>
      </c>
      <c r="W50" s="9" t="s">
        <v>7477</v>
      </c>
      <c r="X50" s="9" t="s">
        <v>7477</v>
      </c>
      <c r="Y50" s="9" t="s">
        <v>7477</v>
      </c>
      <c r="Z50" s="9" t="s">
        <v>7204</v>
      </c>
      <c r="AA50" s="9" t="s">
        <v>7213</v>
      </c>
      <c r="AB50" s="9" t="s">
        <v>7564</v>
      </c>
      <c r="AC50" s="9" t="s">
        <v>7543</v>
      </c>
      <c r="AG50" s="9" t="s">
        <v>7627</v>
      </c>
    </row>
    <row r="51" spans="3:33" s="9" customFormat="1" ht="409.5" x14ac:dyDescent="0.15">
      <c r="C51" s="9" t="s">
        <v>215</v>
      </c>
      <c r="D51" s="9" t="s">
        <v>7477</v>
      </c>
      <c r="E51" s="9" t="s">
        <v>7504</v>
      </c>
      <c r="G51" s="9" t="s">
        <v>7524</v>
      </c>
      <c r="H51" s="9" t="s">
        <v>7476</v>
      </c>
      <c r="I51" s="9" t="s">
        <v>7528</v>
      </c>
      <c r="J51" s="9" t="s">
        <v>7476</v>
      </c>
      <c r="K51" s="9" t="s">
        <v>7477</v>
      </c>
      <c r="M51" s="9">
        <v>2760</v>
      </c>
      <c r="N51" s="9">
        <v>2257</v>
      </c>
      <c r="O51" s="9">
        <v>2257</v>
      </c>
      <c r="T51" s="9">
        <v>503</v>
      </c>
      <c r="U51" s="331" t="s">
        <v>7588</v>
      </c>
      <c r="V51" s="9" t="s">
        <v>7477</v>
      </c>
      <c r="W51" s="9" t="s">
        <v>7477</v>
      </c>
      <c r="X51" s="9" t="s">
        <v>7477</v>
      </c>
      <c r="Y51" s="9" t="s">
        <v>7477</v>
      </c>
      <c r="Z51" s="9" t="s">
        <v>7204</v>
      </c>
      <c r="AA51" s="9" t="s">
        <v>7213</v>
      </c>
      <c r="AB51" s="9" t="s">
        <v>7564</v>
      </c>
      <c r="AC51" s="9" t="s">
        <v>7543</v>
      </c>
      <c r="AG51" s="9" t="s">
        <v>7627</v>
      </c>
    </row>
    <row r="52" spans="3:33" s="9" customFormat="1" ht="409.5" x14ac:dyDescent="0.15">
      <c r="C52" s="9" t="s">
        <v>194</v>
      </c>
      <c r="D52" s="9" t="s">
        <v>7477</v>
      </c>
      <c r="E52" s="9" t="s">
        <v>7505</v>
      </c>
      <c r="G52" s="9" t="s">
        <v>7524</v>
      </c>
      <c r="H52" s="9" t="s">
        <v>7476</v>
      </c>
      <c r="I52" s="9" t="s">
        <v>7533</v>
      </c>
      <c r="J52" s="9" t="s">
        <v>7476</v>
      </c>
      <c r="K52" s="9" t="s">
        <v>7477</v>
      </c>
      <c r="M52" s="9">
        <v>68057</v>
      </c>
      <c r="N52" s="9">
        <v>17015</v>
      </c>
      <c r="O52" s="9">
        <v>17015</v>
      </c>
      <c r="S52" s="9">
        <v>51042</v>
      </c>
      <c r="U52" s="331" t="s">
        <v>7589</v>
      </c>
      <c r="V52" s="9" t="s">
        <v>7477</v>
      </c>
      <c r="W52" s="9" t="s">
        <v>7477</v>
      </c>
      <c r="X52" s="9" t="s">
        <v>7477</v>
      </c>
      <c r="Y52" s="9" t="s">
        <v>7477</v>
      </c>
      <c r="Z52" s="9" t="s">
        <v>7541</v>
      </c>
      <c r="AA52" s="9" t="s">
        <v>7213</v>
      </c>
      <c r="AB52" s="9" t="s">
        <v>7590</v>
      </c>
      <c r="AC52" s="9" t="s">
        <v>7543</v>
      </c>
      <c r="AG52" s="9" t="s">
        <v>7628</v>
      </c>
    </row>
    <row r="53" spans="3:33" s="9" customFormat="1" ht="409.5" x14ac:dyDescent="0.15">
      <c r="C53" s="9" t="s">
        <v>194</v>
      </c>
      <c r="D53" s="9" t="s">
        <v>7477</v>
      </c>
      <c r="E53" s="9" t="s">
        <v>7505</v>
      </c>
      <c r="G53" s="9" t="s">
        <v>7524</v>
      </c>
      <c r="H53" s="9" t="s">
        <v>7476</v>
      </c>
      <c r="I53" s="9" t="s">
        <v>7533</v>
      </c>
      <c r="J53" s="9" t="s">
        <v>7476</v>
      </c>
      <c r="K53" s="9" t="s">
        <v>7477</v>
      </c>
      <c r="M53" s="9">
        <v>28782</v>
      </c>
      <c r="N53" s="9">
        <v>14391</v>
      </c>
      <c r="O53" s="9">
        <v>14391</v>
      </c>
      <c r="S53" s="9">
        <v>14391</v>
      </c>
      <c r="U53" s="331" t="s">
        <v>7591</v>
      </c>
      <c r="V53" s="9" t="s">
        <v>7477</v>
      </c>
      <c r="W53" s="9" t="s">
        <v>7477</v>
      </c>
      <c r="X53" s="9" t="s">
        <v>7477</v>
      </c>
      <c r="Y53" s="9" t="s">
        <v>7477</v>
      </c>
      <c r="Z53" s="9" t="s">
        <v>7541</v>
      </c>
      <c r="AA53" s="9" t="s">
        <v>7210</v>
      </c>
      <c r="AB53" s="9" t="s">
        <v>7592</v>
      </c>
      <c r="AC53" s="9" t="s">
        <v>7543</v>
      </c>
      <c r="AG53" s="9" t="s">
        <v>7628</v>
      </c>
    </row>
    <row r="54" spans="3:33" s="9" customFormat="1" ht="409.5" x14ac:dyDescent="0.15">
      <c r="C54" s="9" t="s">
        <v>215</v>
      </c>
      <c r="D54" s="9" t="s">
        <v>7477</v>
      </c>
      <c r="E54" s="9" t="s">
        <v>7506</v>
      </c>
      <c r="G54" s="9" t="s">
        <v>7524</v>
      </c>
      <c r="H54" s="9" t="s">
        <v>7476</v>
      </c>
      <c r="I54" s="9" t="s">
        <v>7534</v>
      </c>
      <c r="J54" s="9" t="s">
        <v>7476</v>
      </c>
      <c r="K54" s="9" t="s">
        <v>7477</v>
      </c>
      <c r="M54" s="9">
        <v>8600</v>
      </c>
      <c r="N54" s="9">
        <v>8600</v>
      </c>
      <c r="O54" s="9">
        <v>8600</v>
      </c>
      <c r="U54" s="331" t="s">
        <v>7593</v>
      </c>
      <c r="V54" s="9" t="s">
        <v>7477</v>
      </c>
      <c r="W54" s="9" t="s">
        <v>7477</v>
      </c>
      <c r="X54" s="9" t="s">
        <v>7477</v>
      </c>
      <c r="Y54" s="9" t="s">
        <v>7477</v>
      </c>
      <c r="Z54" s="9" t="s">
        <v>7207</v>
      </c>
      <c r="AA54" s="9" t="s">
        <v>7213</v>
      </c>
      <c r="AB54" s="331" t="s">
        <v>7594</v>
      </c>
      <c r="AC54" s="9" t="s">
        <v>7543</v>
      </c>
      <c r="AG54" s="9" t="s">
        <v>7627</v>
      </c>
    </row>
    <row r="55" spans="3:33" s="9" customFormat="1" ht="378" x14ac:dyDescent="0.15">
      <c r="C55" s="9" t="s">
        <v>215</v>
      </c>
      <c r="D55" s="9" t="s">
        <v>7477</v>
      </c>
      <c r="E55" s="9" t="s">
        <v>7507</v>
      </c>
      <c r="G55" s="9" t="s">
        <v>7524</v>
      </c>
      <c r="H55" s="9" t="s">
        <v>7476</v>
      </c>
      <c r="I55" s="9" t="s">
        <v>7527</v>
      </c>
      <c r="J55" s="9" t="s">
        <v>7476</v>
      </c>
      <c r="K55" s="9" t="s">
        <v>7477</v>
      </c>
      <c r="M55" s="9">
        <v>3023</v>
      </c>
      <c r="N55" s="9">
        <v>3023</v>
      </c>
      <c r="O55" s="9">
        <v>3023</v>
      </c>
      <c r="U55" s="331" t="s">
        <v>7595</v>
      </c>
      <c r="V55" s="9" t="s">
        <v>7477</v>
      </c>
      <c r="W55" s="9" t="s">
        <v>7477</v>
      </c>
      <c r="X55" s="9" t="s">
        <v>7477</v>
      </c>
      <c r="Y55" s="9" t="s">
        <v>7477</v>
      </c>
      <c r="Z55" s="9" t="s">
        <v>7207</v>
      </c>
      <c r="AA55" s="9" t="s">
        <v>7213</v>
      </c>
      <c r="AB55" s="9" t="s">
        <v>7596</v>
      </c>
      <c r="AC55" s="9" t="s">
        <v>7543</v>
      </c>
      <c r="AG55" s="9" t="s">
        <v>7627</v>
      </c>
    </row>
    <row r="56" spans="3:33" s="9" customFormat="1" ht="351" x14ac:dyDescent="0.15">
      <c r="C56" s="9" t="s">
        <v>215</v>
      </c>
      <c r="D56" s="9" t="s">
        <v>7477</v>
      </c>
      <c r="E56" s="9" t="s">
        <v>7508</v>
      </c>
      <c r="G56" s="9" t="s">
        <v>7524</v>
      </c>
      <c r="H56" s="9" t="s">
        <v>7476</v>
      </c>
      <c r="I56" s="9" t="s">
        <v>7530</v>
      </c>
      <c r="J56" s="9" t="s">
        <v>7476</v>
      </c>
      <c r="K56" s="9" t="s">
        <v>7477</v>
      </c>
      <c r="M56" s="9">
        <v>315</v>
      </c>
      <c r="N56" s="9">
        <v>315</v>
      </c>
      <c r="O56" s="9">
        <v>315</v>
      </c>
      <c r="U56" s="331" t="s">
        <v>7597</v>
      </c>
      <c r="V56" s="9" t="s">
        <v>7477</v>
      </c>
      <c r="W56" s="9" t="s">
        <v>7477</v>
      </c>
      <c r="X56" s="9" t="s">
        <v>7477</v>
      </c>
      <c r="Y56" s="9" t="s">
        <v>7477</v>
      </c>
      <c r="Z56" s="9" t="s">
        <v>7207</v>
      </c>
      <c r="AA56" s="9" t="s">
        <v>7213</v>
      </c>
      <c r="AB56" s="9" t="s">
        <v>7598</v>
      </c>
      <c r="AC56" s="9" t="s">
        <v>7543</v>
      </c>
      <c r="AG56" s="9" t="s">
        <v>7627</v>
      </c>
    </row>
    <row r="57" spans="3:33" s="9" customFormat="1" ht="409.5" x14ac:dyDescent="0.15">
      <c r="C57" s="9" t="s">
        <v>215</v>
      </c>
      <c r="D57" s="9" t="s">
        <v>7476</v>
      </c>
      <c r="E57" s="9" t="s">
        <v>7509</v>
      </c>
      <c r="G57" s="9" t="s">
        <v>7524</v>
      </c>
      <c r="H57" s="9" t="s">
        <v>7476</v>
      </c>
      <c r="I57" s="9" t="s">
        <v>7529</v>
      </c>
      <c r="J57" s="9" t="s">
        <v>7476</v>
      </c>
      <c r="K57" s="9" t="s">
        <v>7477</v>
      </c>
      <c r="M57" s="9">
        <v>43970</v>
      </c>
      <c r="N57" s="9">
        <v>31370</v>
      </c>
      <c r="P57" s="9">
        <v>31370</v>
      </c>
      <c r="T57" s="9">
        <v>12600</v>
      </c>
      <c r="U57" s="331" t="s">
        <v>7599</v>
      </c>
      <c r="V57" s="9" t="s">
        <v>7477</v>
      </c>
      <c r="W57" s="9" t="s">
        <v>7477</v>
      </c>
      <c r="X57" s="9" t="s">
        <v>7477</v>
      </c>
      <c r="Y57" s="9" t="s">
        <v>7477</v>
      </c>
      <c r="Z57" s="9" t="s">
        <v>7207</v>
      </c>
      <c r="AA57" s="9" t="s">
        <v>7213</v>
      </c>
      <c r="AB57" s="9" t="s">
        <v>7600</v>
      </c>
      <c r="AC57" s="9" t="s">
        <v>7543</v>
      </c>
      <c r="AG57" s="9" t="s">
        <v>7627</v>
      </c>
    </row>
    <row r="58" spans="3:33" s="9" customFormat="1" ht="409.5" x14ac:dyDescent="0.15">
      <c r="C58" s="9" t="s">
        <v>215</v>
      </c>
      <c r="D58" s="9" t="s">
        <v>7476</v>
      </c>
      <c r="E58" s="9" t="s">
        <v>7510</v>
      </c>
      <c r="G58" s="9" t="s">
        <v>7525</v>
      </c>
      <c r="H58" s="9" t="s">
        <v>7476</v>
      </c>
      <c r="I58" s="9" t="s">
        <v>7529</v>
      </c>
      <c r="J58" s="9" t="s">
        <v>7476</v>
      </c>
      <c r="K58" s="9" t="s">
        <v>7535</v>
      </c>
      <c r="M58" s="9">
        <v>12630</v>
      </c>
      <c r="N58" s="9">
        <v>12630</v>
      </c>
      <c r="Q58" s="9">
        <v>12630</v>
      </c>
      <c r="U58" s="331" t="s">
        <v>7601</v>
      </c>
      <c r="V58" s="9" t="s">
        <v>7477</v>
      </c>
      <c r="W58" s="9" t="s">
        <v>7477</v>
      </c>
      <c r="X58" s="9" t="s">
        <v>7477</v>
      </c>
      <c r="Y58" s="9" t="s">
        <v>7477</v>
      </c>
      <c r="Z58" s="9" t="s">
        <v>7207</v>
      </c>
      <c r="AA58" s="9" t="s">
        <v>7213</v>
      </c>
      <c r="AB58" s="9" t="s">
        <v>7600</v>
      </c>
      <c r="AC58" s="9" t="s">
        <v>7543</v>
      </c>
      <c r="AG58" s="9" t="s">
        <v>7627</v>
      </c>
    </row>
    <row r="59" spans="3:33" s="9" customFormat="1" ht="409.5" x14ac:dyDescent="0.15">
      <c r="C59" s="9" t="s">
        <v>215</v>
      </c>
      <c r="D59" s="9" t="s">
        <v>7476</v>
      </c>
      <c r="E59" s="9" t="s">
        <v>7511</v>
      </c>
      <c r="G59" s="9" t="s">
        <v>7524</v>
      </c>
      <c r="H59" s="9" t="s">
        <v>7476</v>
      </c>
      <c r="I59" s="9" t="s">
        <v>7536</v>
      </c>
      <c r="J59" s="9" t="s">
        <v>7476</v>
      </c>
      <c r="K59" s="9" t="s">
        <v>7477</v>
      </c>
      <c r="M59" s="9">
        <v>27343</v>
      </c>
      <c r="N59" s="9">
        <v>27343</v>
      </c>
      <c r="P59" s="9">
        <v>27343</v>
      </c>
      <c r="U59" s="331" t="s">
        <v>7602</v>
      </c>
      <c r="V59" s="9" t="s">
        <v>7477</v>
      </c>
      <c r="W59" s="9" t="s">
        <v>7477</v>
      </c>
      <c r="X59" s="9" t="s">
        <v>7477</v>
      </c>
      <c r="Y59" s="9" t="s">
        <v>7477</v>
      </c>
      <c r="Z59" s="9" t="s">
        <v>7207</v>
      </c>
      <c r="AA59" s="9" t="s">
        <v>7213</v>
      </c>
      <c r="AB59" s="9" t="s">
        <v>7603</v>
      </c>
      <c r="AC59" s="9" t="s">
        <v>7543</v>
      </c>
      <c r="AG59" s="9" t="s">
        <v>7627</v>
      </c>
    </row>
    <row r="60" spans="3:33" s="9" customFormat="1" ht="409.5" x14ac:dyDescent="0.15">
      <c r="C60" s="9" t="s">
        <v>215</v>
      </c>
      <c r="D60" s="9" t="s">
        <v>7476</v>
      </c>
      <c r="E60" s="9" t="s">
        <v>7512</v>
      </c>
      <c r="G60" s="9" t="s">
        <v>7524</v>
      </c>
      <c r="H60" s="9" t="s">
        <v>7476</v>
      </c>
      <c r="I60" s="9" t="s">
        <v>7536</v>
      </c>
      <c r="J60" s="9" t="s">
        <v>7476</v>
      </c>
      <c r="K60" s="9" t="s">
        <v>7477</v>
      </c>
      <c r="M60" s="9">
        <v>750</v>
      </c>
      <c r="N60" s="9">
        <v>750</v>
      </c>
      <c r="P60" s="9">
        <v>750</v>
      </c>
      <c r="U60" s="331" t="s">
        <v>7604</v>
      </c>
      <c r="V60" s="9" t="s">
        <v>7477</v>
      </c>
      <c r="W60" s="9" t="s">
        <v>7477</v>
      </c>
      <c r="X60" s="9" t="s">
        <v>7477</v>
      </c>
      <c r="Y60" s="9" t="s">
        <v>7477</v>
      </c>
      <c r="Z60" s="9" t="s">
        <v>7207</v>
      </c>
      <c r="AA60" s="9" t="s">
        <v>7213</v>
      </c>
      <c r="AB60" s="9" t="s">
        <v>7605</v>
      </c>
      <c r="AC60" s="9" t="s">
        <v>7543</v>
      </c>
      <c r="AG60" s="9" t="s">
        <v>7627</v>
      </c>
    </row>
    <row r="61" spans="3:33" s="9" customFormat="1" ht="409.5" x14ac:dyDescent="0.15">
      <c r="C61" s="9" t="s">
        <v>215</v>
      </c>
      <c r="D61" s="9" t="s">
        <v>7476</v>
      </c>
      <c r="E61" s="9" t="s">
        <v>7513</v>
      </c>
      <c r="G61" s="9" t="s">
        <v>7524</v>
      </c>
      <c r="H61" s="9" t="s">
        <v>7476</v>
      </c>
      <c r="I61" s="9" t="s">
        <v>7537</v>
      </c>
      <c r="J61" s="9" t="s">
        <v>7476</v>
      </c>
      <c r="K61" s="9" t="s">
        <v>7477</v>
      </c>
      <c r="M61" s="9">
        <v>15300</v>
      </c>
      <c r="N61" s="9">
        <v>15300</v>
      </c>
      <c r="P61" s="9">
        <v>15300</v>
      </c>
      <c r="U61" s="331" t="s">
        <v>7606</v>
      </c>
      <c r="V61" s="9" t="s">
        <v>7477</v>
      </c>
      <c r="W61" s="9" t="s">
        <v>7477</v>
      </c>
      <c r="X61" s="9" t="s">
        <v>7477</v>
      </c>
      <c r="Y61" s="9" t="s">
        <v>7477</v>
      </c>
      <c r="Z61" s="9" t="s">
        <v>7207</v>
      </c>
      <c r="AA61" s="9" t="s">
        <v>7213</v>
      </c>
      <c r="AB61" s="9" t="s">
        <v>7607</v>
      </c>
      <c r="AC61" s="9" t="s">
        <v>7543</v>
      </c>
      <c r="AG61" s="9" t="s">
        <v>7627</v>
      </c>
    </row>
    <row r="62" spans="3:33" s="9" customFormat="1" ht="409.5" x14ac:dyDescent="0.15">
      <c r="C62" s="9" t="s">
        <v>215</v>
      </c>
      <c r="D62" s="9" t="s">
        <v>7476</v>
      </c>
      <c r="E62" s="9" t="s">
        <v>7514</v>
      </c>
      <c r="G62" s="9" t="s">
        <v>7524</v>
      </c>
      <c r="H62" s="9" t="s">
        <v>7476</v>
      </c>
      <c r="I62" s="9" t="s">
        <v>7537</v>
      </c>
      <c r="J62" s="9" t="s">
        <v>7476</v>
      </c>
      <c r="K62" s="9" t="s">
        <v>7477</v>
      </c>
      <c r="M62" s="9">
        <v>2709</v>
      </c>
      <c r="N62" s="9">
        <v>1355</v>
      </c>
      <c r="P62" s="9">
        <v>1355</v>
      </c>
      <c r="T62" s="9">
        <v>1354</v>
      </c>
      <c r="U62" s="331" t="s">
        <v>7608</v>
      </c>
      <c r="V62" s="9" t="s">
        <v>7477</v>
      </c>
      <c r="W62" s="9" t="s">
        <v>7477</v>
      </c>
      <c r="X62" s="9" t="s">
        <v>7477</v>
      </c>
      <c r="Y62" s="9" t="s">
        <v>7477</v>
      </c>
      <c r="Z62" s="9" t="s">
        <v>7541</v>
      </c>
      <c r="AA62" s="9" t="s">
        <v>7213</v>
      </c>
      <c r="AB62" s="9" t="s">
        <v>7609</v>
      </c>
      <c r="AC62" s="9" t="s">
        <v>7543</v>
      </c>
      <c r="AG62" s="9" t="s">
        <v>7627</v>
      </c>
    </row>
    <row r="63" spans="3:33" s="9" customFormat="1" ht="283.5" x14ac:dyDescent="0.15">
      <c r="C63" s="9" t="s">
        <v>215</v>
      </c>
      <c r="D63" s="9" t="s">
        <v>7476</v>
      </c>
      <c r="E63" s="9" t="s">
        <v>7515</v>
      </c>
      <c r="G63" s="9" t="s">
        <v>7524</v>
      </c>
      <c r="H63" s="9" t="s">
        <v>7476</v>
      </c>
      <c r="I63" s="9" t="s">
        <v>7529</v>
      </c>
      <c r="J63" s="9" t="s">
        <v>7476</v>
      </c>
      <c r="K63" s="9" t="s">
        <v>7477</v>
      </c>
      <c r="M63" s="9">
        <v>600</v>
      </c>
      <c r="N63" s="9">
        <v>600</v>
      </c>
      <c r="P63" s="9">
        <v>600</v>
      </c>
      <c r="U63" s="331" t="s">
        <v>7610</v>
      </c>
      <c r="V63" s="9" t="s">
        <v>7477</v>
      </c>
      <c r="W63" s="9" t="s">
        <v>7477</v>
      </c>
      <c r="X63" s="9" t="s">
        <v>7477</v>
      </c>
      <c r="Y63" s="9" t="s">
        <v>7477</v>
      </c>
      <c r="Z63" s="9" t="s">
        <v>7207</v>
      </c>
      <c r="AA63" s="9" t="s">
        <v>7213</v>
      </c>
      <c r="AB63" s="9" t="s">
        <v>7611</v>
      </c>
      <c r="AC63" s="9" t="s">
        <v>7543</v>
      </c>
      <c r="AG63" s="9" t="s">
        <v>7627</v>
      </c>
    </row>
    <row r="64" spans="3:33" s="9" customFormat="1" ht="297" x14ac:dyDescent="0.15">
      <c r="C64" s="9" t="s">
        <v>215</v>
      </c>
      <c r="D64" s="9" t="s">
        <v>7476</v>
      </c>
      <c r="E64" s="9" t="s">
        <v>7516</v>
      </c>
      <c r="G64" s="9" t="s">
        <v>7524</v>
      </c>
      <c r="H64" s="9" t="s">
        <v>7476</v>
      </c>
      <c r="I64" s="9" t="s">
        <v>7529</v>
      </c>
      <c r="J64" s="9" t="s">
        <v>7476</v>
      </c>
      <c r="K64" s="9" t="s">
        <v>7477</v>
      </c>
      <c r="M64" s="9">
        <v>150</v>
      </c>
      <c r="N64" s="9">
        <v>150</v>
      </c>
      <c r="P64" s="9">
        <v>150</v>
      </c>
      <c r="U64" s="331" t="s">
        <v>7612</v>
      </c>
      <c r="V64" s="9" t="s">
        <v>7477</v>
      </c>
      <c r="W64" s="9" t="s">
        <v>7477</v>
      </c>
      <c r="X64" s="9" t="s">
        <v>7477</v>
      </c>
      <c r="Y64" s="9" t="s">
        <v>7477</v>
      </c>
      <c r="Z64" s="9" t="s">
        <v>7207</v>
      </c>
      <c r="AA64" s="9" t="s">
        <v>7213</v>
      </c>
      <c r="AB64" s="9" t="s">
        <v>7613</v>
      </c>
      <c r="AC64" s="9" t="s">
        <v>7543</v>
      </c>
      <c r="AG64" s="9" t="s">
        <v>7627</v>
      </c>
    </row>
    <row r="65" spans="3:33" s="9" customFormat="1" ht="297" x14ac:dyDescent="0.15">
      <c r="C65" s="9" t="s">
        <v>215</v>
      </c>
      <c r="D65" s="9" t="s">
        <v>7476</v>
      </c>
      <c r="E65" s="9" t="s">
        <v>7517</v>
      </c>
      <c r="G65" s="9" t="s">
        <v>7524</v>
      </c>
      <c r="H65" s="9" t="s">
        <v>7476</v>
      </c>
      <c r="I65" s="9" t="s">
        <v>7529</v>
      </c>
      <c r="J65" s="9" t="s">
        <v>7476</v>
      </c>
      <c r="K65" s="9" t="s">
        <v>7477</v>
      </c>
      <c r="M65" s="9">
        <v>800</v>
      </c>
      <c r="N65" s="9">
        <v>800</v>
      </c>
      <c r="P65" s="9">
        <v>800</v>
      </c>
      <c r="U65" s="331" t="s">
        <v>7614</v>
      </c>
      <c r="V65" s="9" t="s">
        <v>7477</v>
      </c>
      <c r="W65" s="9" t="s">
        <v>7477</v>
      </c>
      <c r="X65" s="9" t="s">
        <v>7477</v>
      </c>
      <c r="Y65" s="9" t="s">
        <v>7477</v>
      </c>
      <c r="Z65" s="9" t="s">
        <v>7207</v>
      </c>
      <c r="AA65" s="9" t="s">
        <v>7213</v>
      </c>
      <c r="AB65" s="9" t="s">
        <v>7615</v>
      </c>
      <c r="AC65" s="9" t="s">
        <v>7543</v>
      </c>
      <c r="AG65" s="9" t="s">
        <v>7627</v>
      </c>
    </row>
    <row r="66" spans="3:33" s="9" customFormat="1" ht="409.5" x14ac:dyDescent="0.15">
      <c r="C66" s="9" t="s">
        <v>215</v>
      </c>
      <c r="D66" s="9" t="s">
        <v>7477</v>
      </c>
      <c r="E66" s="9" t="s">
        <v>7518</v>
      </c>
      <c r="G66" s="9" t="s">
        <v>7524</v>
      </c>
      <c r="H66" s="9" t="s">
        <v>7476</v>
      </c>
      <c r="I66" s="9" t="s">
        <v>7536</v>
      </c>
      <c r="J66" s="9" t="s">
        <v>7476</v>
      </c>
      <c r="K66" s="9" t="s">
        <v>7477</v>
      </c>
      <c r="M66" s="9">
        <v>5000</v>
      </c>
      <c r="N66" s="9">
        <v>5000</v>
      </c>
      <c r="O66" s="9">
        <v>5000</v>
      </c>
      <c r="U66" s="331" t="s">
        <v>7616</v>
      </c>
      <c r="V66" s="9" t="s">
        <v>7477</v>
      </c>
      <c r="W66" s="9" t="s">
        <v>7476</v>
      </c>
      <c r="X66" s="9" t="s">
        <v>7477</v>
      </c>
      <c r="Y66" s="9" t="s">
        <v>7477</v>
      </c>
      <c r="Z66" s="9" t="s">
        <v>7207</v>
      </c>
      <c r="AA66" s="9" t="s">
        <v>7213</v>
      </c>
      <c r="AB66" s="9" t="s">
        <v>7617</v>
      </c>
      <c r="AC66" s="9" t="s">
        <v>7543</v>
      </c>
      <c r="AG66" s="9" t="s">
        <v>7627</v>
      </c>
    </row>
    <row r="67" spans="3:33" s="9" customFormat="1" ht="409.5" x14ac:dyDescent="0.15">
      <c r="C67" s="9" t="s">
        <v>215</v>
      </c>
      <c r="D67" s="9" t="s">
        <v>7477</v>
      </c>
      <c r="E67" s="9" t="s">
        <v>7519</v>
      </c>
      <c r="G67" s="9" t="s">
        <v>7524</v>
      </c>
      <c r="H67" s="9" t="s">
        <v>7476</v>
      </c>
      <c r="I67" s="9" t="s">
        <v>7526</v>
      </c>
      <c r="J67" s="9" t="s">
        <v>7476</v>
      </c>
      <c r="K67" s="9" t="s">
        <v>7477</v>
      </c>
      <c r="M67" s="9">
        <v>14893</v>
      </c>
      <c r="N67" s="9">
        <v>14893</v>
      </c>
      <c r="O67" s="9">
        <v>14893</v>
      </c>
      <c r="U67" s="331" t="s">
        <v>7618</v>
      </c>
      <c r="V67" s="9" t="s">
        <v>7477</v>
      </c>
      <c r="W67" s="9" t="s">
        <v>7477</v>
      </c>
      <c r="X67" s="9" t="s">
        <v>7477</v>
      </c>
      <c r="Y67" s="9" t="s">
        <v>7477</v>
      </c>
      <c r="Z67" s="9" t="s">
        <v>7210</v>
      </c>
      <c r="AA67" s="9" t="s">
        <v>7213</v>
      </c>
      <c r="AB67" s="9" t="s">
        <v>7619</v>
      </c>
      <c r="AC67" s="9" t="s">
        <v>7543</v>
      </c>
      <c r="AG67" s="9" t="s">
        <v>7627</v>
      </c>
    </row>
    <row r="68" spans="3:33" s="9" customFormat="1" ht="409.5" x14ac:dyDescent="0.15">
      <c r="C68" s="9" t="s">
        <v>215</v>
      </c>
      <c r="D68" s="9" t="s">
        <v>7476</v>
      </c>
      <c r="E68" s="9" t="s">
        <v>7520</v>
      </c>
      <c r="G68" s="9" t="s">
        <v>7524</v>
      </c>
      <c r="H68" s="9" t="s">
        <v>7476</v>
      </c>
      <c r="I68" s="9" t="s">
        <v>7536</v>
      </c>
      <c r="J68" s="9" t="s">
        <v>7476</v>
      </c>
      <c r="K68" s="9" t="s">
        <v>7477</v>
      </c>
      <c r="M68" s="9">
        <v>8970</v>
      </c>
      <c r="N68" s="9">
        <v>8970</v>
      </c>
      <c r="P68" s="9">
        <v>8970</v>
      </c>
      <c r="U68" s="331" t="s">
        <v>7620</v>
      </c>
      <c r="V68" s="9" t="s">
        <v>7477</v>
      </c>
      <c r="W68" s="9" t="s">
        <v>7477</v>
      </c>
      <c r="X68" s="9" t="s">
        <v>7477</v>
      </c>
      <c r="Y68" s="9" t="s">
        <v>7477</v>
      </c>
      <c r="Z68" s="9" t="s">
        <v>7210</v>
      </c>
      <c r="AA68" s="9" t="s">
        <v>7213</v>
      </c>
      <c r="AB68" s="9" t="s">
        <v>7621</v>
      </c>
      <c r="AC68" s="9" t="s">
        <v>7543</v>
      </c>
      <c r="AG68" s="9" t="s">
        <v>7627</v>
      </c>
    </row>
    <row r="69" spans="3:33" s="9" customFormat="1" ht="409.5" x14ac:dyDescent="0.15">
      <c r="C69" s="9" t="s">
        <v>215</v>
      </c>
      <c r="D69" s="9" t="s">
        <v>7477</v>
      </c>
      <c r="E69" s="9" t="s">
        <v>7521</v>
      </c>
      <c r="G69" s="9" t="s">
        <v>7524</v>
      </c>
      <c r="H69" s="9" t="s">
        <v>7476</v>
      </c>
      <c r="I69" s="9" t="s">
        <v>7526</v>
      </c>
      <c r="J69" s="9" t="s">
        <v>7476</v>
      </c>
      <c r="K69" s="9" t="s">
        <v>7477</v>
      </c>
      <c r="M69" s="9">
        <v>35979</v>
      </c>
      <c r="N69" s="9">
        <v>35979</v>
      </c>
      <c r="O69" s="9">
        <v>35979</v>
      </c>
      <c r="U69" s="331" t="s">
        <v>7622</v>
      </c>
      <c r="V69" s="9" t="s">
        <v>7477</v>
      </c>
      <c r="W69" s="9" t="s">
        <v>7477</v>
      </c>
      <c r="X69" s="9" t="s">
        <v>7477</v>
      </c>
      <c r="Y69" s="9" t="s">
        <v>7477</v>
      </c>
      <c r="Z69" s="9" t="s">
        <v>7210</v>
      </c>
      <c r="AA69" s="9" t="s">
        <v>7213</v>
      </c>
      <c r="AB69" s="9" t="s">
        <v>7623</v>
      </c>
      <c r="AC69" s="9" t="s">
        <v>7543</v>
      </c>
      <c r="AG69" s="9" t="s">
        <v>7627</v>
      </c>
    </row>
    <row r="70" spans="3:33" s="9" customFormat="1" ht="409.5" x14ac:dyDescent="0.15">
      <c r="C70" s="9" t="s">
        <v>215</v>
      </c>
      <c r="D70" s="9" t="s">
        <v>7476</v>
      </c>
      <c r="E70" s="9" t="s">
        <v>7522</v>
      </c>
      <c r="G70" s="9" t="s">
        <v>7525</v>
      </c>
      <c r="H70" s="9" t="s">
        <v>7476</v>
      </c>
      <c r="I70" s="9" t="s">
        <v>7526</v>
      </c>
      <c r="J70" s="9" t="s">
        <v>7476</v>
      </c>
      <c r="K70" s="9" t="s">
        <v>7538</v>
      </c>
      <c r="M70" s="9">
        <v>21543</v>
      </c>
      <c r="N70" s="9">
        <v>21543</v>
      </c>
      <c r="Q70" s="9">
        <v>21543</v>
      </c>
      <c r="U70" s="331" t="s">
        <v>7624</v>
      </c>
      <c r="V70" s="9" t="s">
        <v>7477</v>
      </c>
      <c r="W70" s="9" t="s">
        <v>7477</v>
      </c>
      <c r="X70" s="9" t="s">
        <v>7476</v>
      </c>
      <c r="Y70" s="9" t="s">
        <v>7477</v>
      </c>
      <c r="Z70" s="9" t="s">
        <v>7210</v>
      </c>
      <c r="AA70" s="9" t="s">
        <v>7213</v>
      </c>
      <c r="AB70" s="9" t="s">
        <v>7625</v>
      </c>
      <c r="AC70" s="9" t="s">
        <v>7543</v>
      </c>
      <c r="AG70" s="9" t="s">
        <v>7627</v>
      </c>
    </row>
    <row r="71" spans="3:33" s="9" customFormat="1" ht="409.5" x14ac:dyDescent="0.15">
      <c r="C71" s="9" t="s">
        <v>215</v>
      </c>
      <c r="D71" s="9" t="s">
        <v>7476</v>
      </c>
      <c r="E71" s="9" t="s">
        <v>7523</v>
      </c>
      <c r="G71" s="9" t="s">
        <v>7525</v>
      </c>
      <c r="H71" s="9" t="s">
        <v>7476</v>
      </c>
      <c r="I71" s="9" t="s">
        <v>7526</v>
      </c>
      <c r="J71" s="9" t="s">
        <v>7476</v>
      </c>
      <c r="K71" s="9" t="s">
        <v>7539</v>
      </c>
      <c r="M71" s="9">
        <v>30336</v>
      </c>
      <c r="N71" s="9">
        <v>30336</v>
      </c>
      <c r="Q71" s="9">
        <v>30336</v>
      </c>
      <c r="U71" s="331" t="s">
        <v>7626</v>
      </c>
      <c r="V71" s="9" t="s">
        <v>7477</v>
      </c>
      <c r="W71" s="9" t="s">
        <v>7477</v>
      </c>
      <c r="X71" s="9" t="s">
        <v>7476</v>
      </c>
      <c r="Y71" s="9" t="s">
        <v>7477</v>
      </c>
      <c r="Z71" s="9" t="s">
        <v>7210</v>
      </c>
      <c r="AA71" s="9" t="s">
        <v>7213</v>
      </c>
      <c r="AB71" s="9" t="s">
        <v>7625</v>
      </c>
      <c r="AC71" s="9" t="s">
        <v>7543</v>
      </c>
      <c r="AG71" s="9" t="s">
        <v>7627</v>
      </c>
    </row>
    <row r="72" spans="3:33" s="9" customFormat="1" x14ac:dyDescent="0.15"/>
    <row r="73" spans="3:33" s="9" customFormat="1" x14ac:dyDescent="0.15"/>
    <row r="74" spans="3:33" s="9" customFormat="1" x14ac:dyDescent="0.15"/>
    <row r="75" spans="3:33" s="9" customFormat="1" x14ac:dyDescent="0.15"/>
    <row r="76" spans="3:33" s="9" customFormat="1" x14ac:dyDescent="0.15"/>
    <row r="77" spans="3:33" s="9" customFormat="1" x14ac:dyDescent="0.15"/>
    <row r="78" spans="3:33" s="9" customFormat="1" x14ac:dyDescent="0.15"/>
    <row r="79" spans="3:33" s="9" customFormat="1" x14ac:dyDescent="0.15"/>
    <row r="80" spans="3:33" s="9" customFormat="1" x14ac:dyDescent="0.15"/>
    <row r="81" s="9" customFormat="1" x14ac:dyDescent="0.15"/>
    <row r="82" s="9" customFormat="1" x14ac:dyDescent="0.15"/>
    <row r="83" s="9" customFormat="1" x14ac:dyDescent="0.15"/>
    <row r="84" s="9" customFormat="1" x14ac:dyDescent="0.15"/>
    <row r="85" s="9" customFormat="1" x14ac:dyDescent="0.15"/>
    <row r="86" s="9" customFormat="1" x14ac:dyDescent="0.15"/>
    <row r="87" s="9" customFormat="1" x14ac:dyDescent="0.15"/>
    <row r="88" s="9" customFormat="1" x14ac:dyDescent="0.15"/>
    <row r="89" s="9" customFormat="1" x14ac:dyDescent="0.15"/>
    <row r="90" s="9" customFormat="1" x14ac:dyDescent="0.15"/>
    <row r="91" s="9" customFormat="1" x14ac:dyDescent="0.15"/>
    <row r="92" s="9" customFormat="1" x14ac:dyDescent="0.15"/>
    <row r="93" s="9" customFormat="1" x14ac:dyDescent="0.15"/>
    <row r="94" s="9" customFormat="1" x14ac:dyDescent="0.15"/>
    <row r="95" s="9" customFormat="1" x14ac:dyDescent="0.15"/>
    <row r="96" s="9" customFormat="1" x14ac:dyDescent="0.15"/>
    <row r="97" s="9" customFormat="1" x14ac:dyDescent="0.15"/>
    <row r="98" s="9" customFormat="1" x14ac:dyDescent="0.15"/>
    <row r="99" s="9" customFormat="1" x14ac:dyDescent="0.15"/>
    <row r="100" s="9" customFormat="1" x14ac:dyDescent="0.15"/>
    <row r="101" s="9" customFormat="1" x14ac:dyDescent="0.15"/>
    <row r="102" s="9" customFormat="1" x14ac:dyDescent="0.15"/>
    <row r="103" s="9" customFormat="1" x14ac:dyDescent="0.15"/>
    <row r="104" s="9" customFormat="1" x14ac:dyDescent="0.15"/>
    <row r="105" s="9" customFormat="1" x14ac:dyDescent="0.15"/>
    <row r="106" s="9" customFormat="1" x14ac:dyDescent="0.15"/>
    <row r="107" s="9" customFormat="1" x14ac:dyDescent="0.15"/>
    <row r="108" s="9" customFormat="1" x14ac:dyDescent="0.15"/>
    <row r="109" s="9" customFormat="1" x14ac:dyDescent="0.15"/>
    <row r="110" s="9" customFormat="1" x14ac:dyDescent="0.15"/>
    <row r="111" s="9" customFormat="1" x14ac:dyDescent="0.15"/>
    <row r="112" s="9" customFormat="1" x14ac:dyDescent="0.15"/>
    <row r="113" s="9" customFormat="1" x14ac:dyDescent="0.15"/>
    <row r="114" s="9" customFormat="1" x14ac:dyDescent="0.15"/>
    <row r="115" s="9" customFormat="1" x14ac:dyDescent="0.15"/>
    <row r="116" s="9" customFormat="1" x14ac:dyDescent="0.15"/>
    <row r="117" s="9" customFormat="1" x14ac:dyDescent="0.15"/>
    <row r="118" s="9" customFormat="1" x14ac:dyDescent="0.15"/>
    <row r="119" s="9" customFormat="1" x14ac:dyDescent="0.15"/>
    <row r="120" s="9" customFormat="1" x14ac:dyDescent="0.15"/>
    <row r="121" s="9" customFormat="1" x14ac:dyDescent="0.15"/>
    <row r="122" s="9" customFormat="1" x14ac:dyDescent="0.15"/>
    <row r="123" s="9" customFormat="1" x14ac:dyDescent="0.15"/>
    <row r="124" s="9" customFormat="1" x14ac:dyDescent="0.15"/>
    <row r="125" s="9" customFormat="1" x14ac:dyDescent="0.15"/>
    <row r="126" s="9" customFormat="1" x14ac:dyDescent="0.15"/>
    <row r="127" s="9" customFormat="1" x14ac:dyDescent="0.15"/>
    <row r="128" s="9" customFormat="1" x14ac:dyDescent="0.15"/>
    <row r="129" s="9" customFormat="1" x14ac:dyDescent="0.15"/>
    <row r="130" s="9" customFormat="1" x14ac:dyDescent="0.15"/>
    <row r="131" s="9" customFormat="1" x14ac:dyDescent="0.15"/>
    <row r="132" s="9" customFormat="1" x14ac:dyDescent="0.15"/>
    <row r="133" s="9" customFormat="1" x14ac:dyDescent="0.15"/>
    <row r="134" s="9" customFormat="1" x14ac:dyDescent="0.15"/>
    <row r="135" s="9" customFormat="1" x14ac:dyDescent="0.15"/>
    <row r="136" s="9" customFormat="1" x14ac:dyDescent="0.15"/>
    <row r="137" s="9" customFormat="1" x14ac:dyDescent="0.15"/>
    <row r="138" s="9" customFormat="1" x14ac:dyDescent="0.15"/>
    <row r="139" s="9" customFormat="1" x14ac:dyDescent="0.15"/>
    <row r="140" s="9" customFormat="1" x14ac:dyDescent="0.15"/>
    <row r="141" s="9" customFormat="1" x14ac:dyDescent="0.15"/>
    <row r="142" s="9" customFormat="1" x14ac:dyDescent="0.15"/>
    <row r="143" s="9" customFormat="1" x14ac:dyDescent="0.15"/>
    <row r="144" s="9" customFormat="1" x14ac:dyDescent="0.15"/>
    <row r="145" s="9" customFormat="1" x14ac:dyDescent="0.15"/>
    <row r="146" s="9" customFormat="1" x14ac:dyDescent="0.15"/>
    <row r="147" s="9" customFormat="1" x14ac:dyDescent="0.15"/>
    <row r="148" s="9" customFormat="1" x14ac:dyDescent="0.15"/>
    <row r="149" s="9" customFormat="1" x14ac:dyDescent="0.15"/>
    <row r="150" s="9" customFormat="1" x14ac:dyDescent="0.15"/>
    <row r="151" s="9" customFormat="1" x14ac:dyDescent="0.15"/>
    <row r="152" s="9" customFormat="1" x14ac:dyDescent="0.15"/>
    <row r="153" s="9" customFormat="1" x14ac:dyDescent="0.15"/>
    <row r="154" s="9" customFormat="1" x14ac:dyDescent="0.15"/>
    <row r="155" s="9" customFormat="1" x14ac:dyDescent="0.15"/>
    <row r="156" s="9" customFormat="1" x14ac:dyDescent="0.15"/>
    <row r="157" s="9" customFormat="1" x14ac:dyDescent="0.15"/>
    <row r="158" s="9" customFormat="1" x14ac:dyDescent="0.15"/>
    <row r="159" s="9" customFormat="1" x14ac:dyDescent="0.15"/>
    <row r="160" s="9" customFormat="1" x14ac:dyDescent="0.15"/>
    <row r="161" s="9" customFormat="1" x14ac:dyDescent="0.15"/>
    <row r="162" s="9" customFormat="1" x14ac:dyDescent="0.15"/>
    <row r="163" s="9" customFormat="1" x14ac:dyDescent="0.15"/>
    <row r="164" s="9" customFormat="1" x14ac:dyDescent="0.15"/>
    <row r="165" s="9" customFormat="1" x14ac:dyDescent="0.15"/>
    <row r="166" s="9" customFormat="1" x14ac:dyDescent="0.15"/>
    <row r="167" s="9" customFormat="1" x14ac:dyDescent="0.15"/>
    <row r="168" s="9" customFormat="1" x14ac:dyDescent="0.15"/>
    <row r="169" s="9" customFormat="1" x14ac:dyDescent="0.15"/>
    <row r="170" s="9" customFormat="1" x14ac:dyDescent="0.15"/>
    <row r="171" s="9" customFormat="1" x14ac:dyDescent="0.15"/>
    <row r="172" s="9" customFormat="1" x14ac:dyDescent="0.15"/>
    <row r="173" s="9" customFormat="1" x14ac:dyDescent="0.15"/>
    <row r="174" s="9" customFormat="1" x14ac:dyDescent="0.15"/>
    <row r="175" s="9" customFormat="1" x14ac:dyDescent="0.15"/>
    <row r="176" s="9" customFormat="1" x14ac:dyDescent="0.15"/>
    <row r="177" s="9" customFormat="1" x14ac:dyDescent="0.15"/>
    <row r="178" s="9" customFormat="1" x14ac:dyDescent="0.15"/>
    <row r="179" s="9" customFormat="1" x14ac:dyDescent="0.15"/>
    <row r="180" s="9" customFormat="1" x14ac:dyDescent="0.15"/>
    <row r="181" s="9" customFormat="1" x14ac:dyDescent="0.15"/>
    <row r="182" s="9" customFormat="1" x14ac:dyDescent="0.15"/>
    <row r="183" s="9" customFormat="1" x14ac:dyDescent="0.15"/>
    <row r="184" s="9" customFormat="1" x14ac:dyDescent="0.15"/>
    <row r="185" s="9" customFormat="1" x14ac:dyDescent="0.15"/>
    <row r="186" s="9" customFormat="1" x14ac:dyDescent="0.15"/>
    <row r="187" s="9" customFormat="1" x14ac:dyDescent="0.15"/>
    <row r="188" s="9" customFormat="1" x14ac:dyDescent="0.15"/>
    <row r="189" s="9" customFormat="1" x14ac:dyDescent="0.15"/>
    <row r="190" s="9" customFormat="1" x14ac:dyDescent="0.15"/>
    <row r="191" s="9" customFormat="1" x14ac:dyDescent="0.15"/>
    <row r="192" s="9" customFormat="1" x14ac:dyDescent="0.15"/>
    <row r="193" s="9" customFormat="1" x14ac:dyDescent="0.15"/>
    <row r="194" s="9" customFormat="1" x14ac:dyDescent="0.15"/>
    <row r="195" s="9" customFormat="1" x14ac:dyDescent="0.15"/>
    <row r="196" s="9" customFormat="1" x14ac:dyDescent="0.15"/>
    <row r="197" s="9" customFormat="1" x14ac:dyDescent="0.15"/>
    <row r="198" s="9" customFormat="1" x14ac:dyDescent="0.15"/>
    <row r="199" s="9" customFormat="1" x14ac:dyDescent="0.15"/>
    <row r="200" s="9" customFormat="1" x14ac:dyDescent="0.15"/>
    <row r="201" s="9" customFormat="1" x14ac:dyDescent="0.15"/>
    <row r="202" s="9" customFormat="1" x14ac:dyDescent="0.15"/>
    <row r="203" s="9" customFormat="1" x14ac:dyDescent="0.15"/>
    <row r="204" s="9" customFormat="1" x14ac:dyDescent="0.15"/>
    <row r="205" s="9" customFormat="1" x14ac:dyDescent="0.15"/>
    <row r="206" s="9" customFormat="1" x14ac:dyDescent="0.15"/>
    <row r="207" s="9" customFormat="1" x14ac:dyDescent="0.15"/>
    <row r="208" s="9" customFormat="1" x14ac:dyDescent="0.15"/>
    <row r="209" s="9" customFormat="1" x14ac:dyDescent="0.15"/>
    <row r="210" s="9" customFormat="1" x14ac:dyDescent="0.15"/>
    <row r="211" s="9" customFormat="1" x14ac:dyDescent="0.15"/>
    <row r="212" s="9" customFormat="1" x14ac:dyDescent="0.15"/>
    <row r="213" s="9" customFormat="1" x14ac:dyDescent="0.15"/>
    <row r="214" s="9" customFormat="1" x14ac:dyDescent="0.15"/>
    <row r="215" s="9" customFormat="1" x14ac:dyDescent="0.15"/>
    <row r="216" s="9" customFormat="1" x14ac:dyDescent="0.15"/>
  </sheetData>
  <sheetProtection algorithmName="SHA-512" hashValue="G1aDldQNIi1eKYPjyx/He+WC9oHgdSeMcnONNGyLluWAJGhZqXt1ET674MPyt+vZx+jMOofFlMqBz8tPGl7Vwg==" saltValue="7EfE+nNfpnxjPXzRSSCrJQ==" spinCount="100000" sheet="1" objects="1" scenarios="1"/>
  <mergeCells count="28">
    <mergeCell ref="A18:A21"/>
    <mergeCell ref="B18:B21"/>
    <mergeCell ref="C18:C21"/>
    <mergeCell ref="D18:D21"/>
    <mergeCell ref="E18:E21"/>
    <mergeCell ref="F18:F21"/>
    <mergeCell ref="J18:J21"/>
    <mergeCell ref="U18:U21"/>
    <mergeCell ref="V18:V21"/>
    <mergeCell ref="W18:W21"/>
    <mergeCell ref="H19:H21"/>
    <mergeCell ref="M19:M21"/>
    <mergeCell ref="N19:N20"/>
    <mergeCell ref="S19:S20"/>
    <mergeCell ref="L19:L21"/>
    <mergeCell ref="G18:G21"/>
    <mergeCell ref="K18:K21"/>
    <mergeCell ref="AE18:AE21"/>
    <mergeCell ref="AG18:AG21"/>
    <mergeCell ref="X18:X21"/>
    <mergeCell ref="Y18:Y21"/>
    <mergeCell ref="T19:T20"/>
    <mergeCell ref="AC18:AC21"/>
    <mergeCell ref="AD18:AD21"/>
    <mergeCell ref="Z18:Z21"/>
    <mergeCell ref="AA18:AA21"/>
    <mergeCell ref="AB18:AB21"/>
    <mergeCell ref="AF18:AF21"/>
  </mergeCells>
  <phoneticPr fontId="2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K59"/>
  <sheetViews>
    <sheetView showGridLines="0" view="pageBreakPreview" zoomScaleSheetLayoutView="100" workbookViewId="0">
      <selection activeCell="E7" sqref="E7"/>
    </sheetView>
  </sheetViews>
  <sheetFormatPr defaultRowHeight="13.5" x14ac:dyDescent="0.15"/>
  <cols>
    <col min="2" max="2" width="8.875" style="6"/>
    <col min="3" max="3" width="37.875" style="6" bestFit="1" customWidth="1"/>
    <col min="4" max="4" width="8.875" style="6"/>
    <col min="5" max="5" width="75.375" customWidth="1"/>
    <col min="6" max="6" width="14" style="6" customWidth="1"/>
    <col min="7" max="7" width="40.625" style="6" bestFit="1" customWidth="1"/>
    <col min="8" max="8" width="14" style="6" customWidth="1"/>
    <col min="9" max="9" width="51.125" bestFit="1" customWidth="1"/>
    <col min="10" max="16" width="8.875" style="6"/>
    <col min="18" max="18" width="8.875" style="6"/>
    <col min="19" max="19" width="9" style="6"/>
    <col min="20" max="20" width="8.875" style="6"/>
    <col min="21" max="21" width="23.875" bestFit="1" customWidth="1"/>
    <col min="22" max="22" width="6.25" customWidth="1"/>
    <col min="23" max="23" width="6.25" style="6" customWidth="1"/>
    <col min="26" max="26" width="51.875" bestFit="1" customWidth="1"/>
    <col min="27" max="27" width="12.5" customWidth="1"/>
    <col min="30" max="30" width="76.25" bestFit="1" customWidth="1"/>
    <col min="32" max="32" width="11.625" bestFit="1" customWidth="1"/>
    <col min="34" max="34" width="59.75" bestFit="1" customWidth="1"/>
  </cols>
  <sheetData>
    <row r="1" spans="1:37" ht="15.75" customHeight="1" x14ac:dyDescent="0.15">
      <c r="A1" s="100" t="s">
        <v>7296</v>
      </c>
      <c r="B1" s="101"/>
      <c r="C1" s="118" t="s">
        <v>7333</v>
      </c>
      <c r="D1" s="118"/>
      <c r="E1" s="123" t="s">
        <v>7365</v>
      </c>
      <c r="F1" s="124"/>
      <c r="G1" s="160" t="s">
        <v>7334</v>
      </c>
      <c r="H1" s="160"/>
      <c r="I1" s="100" t="s">
        <v>7298</v>
      </c>
      <c r="J1" s="101"/>
      <c r="K1" s="100" t="s">
        <v>7297</v>
      </c>
      <c r="L1" s="101"/>
      <c r="M1" s="100" t="s">
        <v>7301</v>
      </c>
      <c r="N1" s="101"/>
      <c r="O1" s="100" t="s">
        <v>7309</v>
      </c>
      <c r="P1" s="101"/>
      <c r="Q1" s="100" t="s">
        <v>7222</v>
      </c>
      <c r="R1" s="101"/>
      <c r="S1" s="100" t="s">
        <v>7218</v>
      </c>
      <c r="T1" s="101"/>
      <c r="U1" s="100" t="s">
        <v>7290</v>
      </c>
      <c r="V1" s="101"/>
      <c r="W1" s="118"/>
      <c r="X1" s="100" t="s">
        <v>7267</v>
      </c>
      <c r="Y1" s="101"/>
      <c r="Z1" s="134" t="s">
        <v>7303</v>
      </c>
      <c r="AA1" t="s">
        <v>7322</v>
      </c>
      <c r="AD1" t="s">
        <v>7360</v>
      </c>
      <c r="AF1" s="258" t="s">
        <v>7379</v>
      </c>
      <c r="AG1" s="259"/>
      <c r="AH1" s="260" t="s">
        <v>7374</v>
      </c>
      <c r="AI1" s="261"/>
      <c r="AJ1" s="100" t="s">
        <v>7444</v>
      </c>
      <c r="AK1" s="101"/>
    </row>
    <row r="2" spans="1:37" ht="15.75" customHeight="1" thickBot="1" x14ac:dyDescent="0.2">
      <c r="A2" s="116" t="s">
        <v>194</v>
      </c>
      <c r="B2" s="102">
        <v>1</v>
      </c>
      <c r="C2" s="117" t="s">
        <v>7260</v>
      </c>
      <c r="D2" s="190">
        <v>1</v>
      </c>
      <c r="E2" s="125" t="s">
        <v>7339</v>
      </c>
      <c r="F2" s="126">
        <v>1</v>
      </c>
      <c r="G2" s="190" t="s">
        <v>7260</v>
      </c>
      <c r="H2" s="103">
        <v>1</v>
      </c>
      <c r="I2" s="116" t="s">
        <v>7300</v>
      </c>
      <c r="J2" s="102">
        <v>1</v>
      </c>
      <c r="K2" s="116" t="s">
        <v>7300</v>
      </c>
      <c r="L2" s="102">
        <v>1</v>
      </c>
      <c r="M2" s="116" t="s">
        <v>7300</v>
      </c>
      <c r="N2" s="102">
        <v>1</v>
      </c>
      <c r="O2" s="116" t="s">
        <v>7300</v>
      </c>
      <c r="P2" s="102">
        <v>1</v>
      </c>
      <c r="Q2" s="104" t="s">
        <v>7202</v>
      </c>
      <c r="R2" s="127">
        <v>18</v>
      </c>
      <c r="S2" s="104" t="s">
        <v>7202</v>
      </c>
      <c r="T2" s="127">
        <v>18</v>
      </c>
      <c r="U2" s="116" t="s">
        <v>7219</v>
      </c>
      <c r="V2" s="102">
        <v>1</v>
      </c>
      <c r="W2" s="119"/>
      <c r="X2" s="104" t="s">
        <v>7323</v>
      </c>
      <c r="Y2" s="102">
        <v>1</v>
      </c>
      <c r="Z2" t="s">
        <v>6456</v>
      </c>
      <c r="AA2" s="116" t="s">
        <v>7219</v>
      </c>
      <c r="AB2" s="102">
        <v>1</v>
      </c>
      <c r="AD2" s="116" t="s">
        <v>7261</v>
      </c>
      <c r="AE2" s="102">
        <v>1</v>
      </c>
      <c r="AF2" s="259" t="s">
        <v>7373</v>
      </c>
      <c r="AG2" s="259">
        <v>1</v>
      </c>
      <c r="AH2" s="260" t="s">
        <v>7261</v>
      </c>
      <c r="AI2" s="261">
        <v>1</v>
      </c>
      <c r="AJ2" s="116" t="s">
        <v>7445</v>
      </c>
      <c r="AK2" s="102">
        <v>1</v>
      </c>
    </row>
    <row r="3" spans="1:37" ht="15.75" customHeight="1" thickBot="1" x14ac:dyDescent="0.2">
      <c r="A3" s="117" t="s">
        <v>215</v>
      </c>
      <c r="B3" s="103">
        <v>2</v>
      </c>
      <c r="E3" s="125" t="s">
        <v>7340</v>
      </c>
      <c r="F3" s="126">
        <v>2</v>
      </c>
      <c r="I3" s="117" t="s">
        <v>7260</v>
      </c>
      <c r="J3" s="103">
        <v>2</v>
      </c>
      <c r="K3" s="117" t="s">
        <v>7260</v>
      </c>
      <c r="L3" s="103">
        <v>2</v>
      </c>
      <c r="M3" s="117" t="s">
        <v>7260</v>
      </c>
      <c r="N3" s="103">
        <v>2</v>
      </c>
      <c r="O3" s="117" t="s">
        <v>7260</v>
      </c>
      <c r="P3" s="103">
        <v>2</v>
      </c>
      <c r="Q3" s="104" t="s">
        <v>7203</v>
      </c>
      <c r="R3" s="127">
        <v>19</v>
      </c>
      <c r="S3" s="104" t="s">
        <v>7203</v>
      </c>
      <c r="T3" s="127">
        <v>19</v>
      </c>
      <c r="U3" s="116" t="s">
        <v>7220</v>
      </c>
      <c r="V3" s="102">
        <v>2</v>
      </c>
      <c r="W3" s="119"/>
      <c r="X3" s="104" t="s">
        <v>7324</v>
      </c>
      <c r="Y3" s="102">
        <v>2</v>
      </c>
      <c r="Z3" t="s">
        <v>7120</v>
      </c>
      <c r="AA3" s="116" t="s">
        <v>7220</v>
      </c>
      <c r="AB3" s="102">
        <v>2</v>
      </c>
      <c r="AD3" s="117" t="s">
        <v>7260</v>
      </c>
      <c r="AE3" s="103">
        <v>2</v>
      </c>
      <c r="AF3" s="262" t="s">
        <v>7407</v>
      </c>
      <c r="AG3" s="262">
        <v>2</v>
      </c>
      <c r="AH3" s="260" t="s">
        <v>7408</v>
      </c>
      <c r="AI3" s="261"/>
      <c r="AJ3" s="117" t="s">
        <v>7446</v>
      </c>
      <c r="AK3" s="103">
        <v>2</v>
      </c>
    </row>
    <row r="4" spans="1:37" ht="15.75" customHeight="1" thickBot="1" x14ac:dyDescent="0.2">
      <c r="E4" s="125" t="s">
        <v>7341</v>
      </c>
      <c r="F4" s="126">
        <v>3</v>
      </c>
      <c r="G4" s="129"/>
      <c r="H4" s="129"/>
      <c r="I4" s="121" t="s">
        <v>7299</v>
      </c>
      <c r="J4" s="101"/>
      <c r="O4" s="120" t="s">
        <v>7310</v>
      </c>
      <c r="Q4" s="104" t="s">
        <v>7204</v>
      </c>
      <c r="R4" s="127">
        <v>20</v>
      </c>
      <c r="S4" s="104" t="s">
        <v>7204</v>
      </c>
      <c r="T4" s="127">
        <v>20</v>
      </c>
      <c r="U4" s="117" t="s">
        <v>7221</v>
      </c>
      <c r="V4" s="103">
        <v>3</v>
      </c>
      <c r="W4" s="119"/>
      <c r="X4" s="104" t="s">
        <v>7325</v>
      </c>
      <c r="Y4" s="102">
        <v>3</v>
      </c>
      <c r="Z4" t="s">
        <v>5871</v>
      </c>
      <c r="AA4" s="116" t="s">
        <v>7221</v>
      </c>
      <c r="AB4" s="102">
        <v>3</v>
      </c>
      <c r="AF4" s="263" t="s">
        <v>7380</v>
      </c>
      <c r="AG4" s="264"/>
      <c r="AH4" s="260" t="s">
        <v>7381</v>
      </c>
      <c r="AI4" s="261">
        <v>2</v>
      </c>
    </row>
    <row r="5" spans="1:37" ht="15.75" customHeight="1" thickBot="1" x14ac:dyDescent="0.2">
      <c r="E5" s="125" t="s">
        <v>7342</v>
      </c>
      <c r="F5" s="126">
        <v>4</v>
      </c>
      <c r="G5" s="129"/>
      <c r="H5" s="129"/>
      <c r="I5" s="122" t="s">
        <v>7261</v>
      </c>
      <c r="J5" s="103">
        <v>1</v>
      </c>
      <c r="O5" s="122" t="s">
        <v>7261</v>
      </c>
      <c r="P5" s="103">
        <v>1</v>
      </c>
      <c r="Q5" s="104" t="s">
        <v>7205</v>
      </c>
      <c r="R5" s="127">
        <v>21</v>
      </c>
      <c r="S5" s="104" t="s">
        <v>7205</v>
      </c>
      <c r="T5" s="127">
        <v>21</v>
      </c>
      <c r="U5" s="100" t="s">
        <v>7291</v>
      </c>
      <c r="V5" s="101"/>
      <c r="W5" s="119"/>
      <c r="X5" s="104" t="s">
        <v>7326</v>
      </c>
      <c r="Y5" s="102">
        <v>4</v>
      </c>
      <c r="Z5" t="s">
        <v>7121</v>
      </c>
      <c r="AA5" s="116" t="s">
        <v>7245</v>
      </c>
      <c r="AB5" s="102">
        <v>4</v>
      </c>
      <c r="AF5" s="265" t="s">
        <v>7373</v>
      </c>
      <c r="AG5" s="266">
        <v>1</v>
      </c>
      <c r="AH5" s="260" t="s">
        <v>7382</v>
      </c>
      <c r="AI5" s="261">
        <v>3</v>
      </c>
    </row>
    <row r="6" spans="1:37" ht="15.75" customHeight="1" x14ac:dyDescent="0.15">
      <c r="E6" s="125" t="s">
        <v>7343</v>
      </c>
      <c r="F6" s="126">
        <v>5</v>
      </c>
      <c r="G6" s="129"/>
      <c r="H6" s="129"/>
      <c r="O6" s="269" t="s">
        <v>7302</v>
      </c>
      <c r="P6" s="267"/>
      <c r="Q6" s="270" t="s">
        <v>7206</v>
      </c>
      <c r="R6" s="127">
        <v>22</v>
      </c>
      <c r="S6" s="104" t="s">
        <v>7206</v>
      </c>
      <c r="T6" s="127">
        <v>22</v>
      </c>
      <c r="U6" s="116" t="s">
        <v>7219</v>
      </c>
      <c r="V6" s="102">
        <v>1</v>
      </c>
      <c r="W6" s="119"/>
      <c r="X6" s="104" t="s">
        <v>7327</v>
      </c>
      <c r="Y6" s="102">
        <v>5</v>
      </c>
      <c r="AA6" s="116" t="s">
        <v>7246</v>
      </c>
      <c r="AB6" s="102">
        <v>5</v>
      </c>
      <c r="AF6" s="267"/>
      <c r="AG6" s="267"/>
      <c r="AH6" s="260" t="s">
        <v>7405</v>
      </c>
      <c r="AI6" s="261">
        <v>4</v>
      </c>
    </row>
    <row r="7" spans="1:37" ht="15.75" customHeight="1" thickBot="1" x14ac:dyDescent="0.2">
      <c r="E7" s="125" t="s">
        <v>7344</v>
      </c>
      <c r="F7" s="126">
        <v>6</v>
      </c>
      <c r="G7" s="129"/>
      <c r="H7" s="129"/>
      <c r="O7" s="265" t="s">
        <v>7261</v>
      </c>
      <c r="P7" s="266">
        <v>1</v>
      </c>
      <c r="Q7" s="270" t="s">
        <v>7207</v>
      </c>
      <c r="R7" s="127">
        <v>23</v>
      </c>
      <c r="S7" s="104" t="s">
        <v>7207</v>
      </c>
      <c r="T7" s="127">
        <v>23</v>
      </c>
      <c r="U7" s="116" t="s">
        <v>7220</v>
      </c>
      <c r="V7" s="102">
        <v>2</v>
      </c>
      <c r="W7" s="119"/>
      <c r="X7" s="104" t="s">
        <v>7279</v>
      </c>
      <c r="Y7" s="102">
        <v>6</v>
      </c>
      <c r="AA7" s="117" t="s">
        <v>7247</v>
      </c>
      <c r="AB7" s="103">
        <v>6</v>
      </c>
      <c r="AF7" s="267"/>
      <c r="AG7" s="267"/>
      <c r="AH7" s="268" t="s">
        <v>7383</v>
      </c>
      <c r="AI7" s="261">
        <v>5</v>
      </c>
    </row>
    <row r="8" spans="1:37" ht="15.75" customHeight="1" x14ac:dyDescent="0.15">
      <c r="E8" s="125" t="s">
        <v>7345</v>
      </c>
      <c r="F8" s="126">
        <v>7</v>
      </c>
      <c r="G8" s="129"/>
      <c r="H8" s="129"/>
      <c r="O8" s="267"/>
      <c r="P8" s="267"/>
      <c r="Q8" s="270" t="s">
        <v>7208</v>
      </c>
      <c r="R8" s="127">
        <v>24</v>
      </c>
      <c r="S8" s="104" t="s">
        <v>7208</v>
      </c>
      <c r="T8" s="127">
        <v>24</v>
      </c>
      <c r="U8" s="116" t="s">
        <v>7221</v>
      </c>
      <c r="V8" s="102">
        <v>3</v>
      </c>
      <c r="W8" s="119"/>
      <c r="X8" s="104" t="s">
        <v>7280</v>
      </c>
      <c r="Y8" s="102">
        <v>7</v>
      </c>
      <c r="AA8" s="116" t="s">
        <v>7328</v>
      </c>
      <c r="AB8" s="151">
        <v>7</v>
      </c>
      <c r="AF8" s="267"/>
      <c r="AG8" s="267"/>
      <c r="AH8" s="268" t="s">
        <v>7384</v>
      </c>
      <c r="AI8" s="261">
        <v>6</v>
      </c>
    </row>
    <row r="9" spans="1:37" ht="15.75" customHeight="1" thickBot="1" x14ac:dyDescent="0.2">
      <c r="E9" s="125" t="s">
        <v>7346</v>
      </c>
      <c r="F9" s="126">
        <v>8</v>
      </c>
      <c r="G9" s="129"/>
      <c r="H9" s="129"/>
      <c r="Q9" s="270" t="s">
        <v>7209</v>
      </c>
      <c r="R9" s="127">
        <v>25</v>
      </c>
      <c r="S9" s="104" t="s">
        <v>7209</v>
      </c>
      <c r="T9" s="127">
        <v>25</v>
      </c>
      <c r="U9" s="116" t="s">
        <v>7245</v>
      </c>
      <c r="V9" s="102">
        <v>4</v>
      </c>
      <c r="W9" s="119"/>
      <c r="X9" s="104" t="s">
        <v>7281</v>
      </c>
      <c r="Y9" s="102">
        <v>8</v>
      </c>
      <c r="AA9" s="117" t="s">
        <v>7329</v>
      </c>
      <c r="AB9" s="151">
        <v>8</v>
      </c>
      <c r="AF9" s="267"/>
      <c r="AG9" s="267"/>
      <c r="AH9" s="260" t="s">
        <v>7385</v>
      </c>
      <c r="AI9" s="261">
        <v>7</v>
      </c>
    </row>
    <row r="10" spans="1:37" ht="15.75" customHeight="1" x14ac:dyDescent="0.15">
      <c r="E10" s="125" t="s">
        <v>7347</v>
      </c>
      <c r="F10" s="126">
        <v>9</v>
      </c>
      <c r="G10" s="129"/>
      <c r="H10" s="129"/>
      <c r="Q10" s="270" t="s">
        <v>7210</v>
      </c>
      <c r="R10" s="127">
        <v>26</v>
      </c>
      <c r="S10" s="104" t="s">
        <v>7210</v>
      </c>
      <c r="T10" s="127">
        <v>26</v>
      </c>
      <c r="U10" s="116" t="s">
        <v>7246</v>
      </c>
      <c r="V10" s="102">
        <v>5</v>
      </c>
      <c r="W10" s="119"/>
      <c r="X10" s="104" t="s">
        <v>7282</v>
      </c>
      <c r="Y10" s="102">
        <v>9</v>
      </c>
      <c r="AA10" s="116" t="s">
        <v>7431</v>
      </c>
      <c r="AB10" s="151">
        <v>9</v>
      </c>
      <c r="AF10" s="267"/>
      <c r="AG10" s="267"/>
      <c r="AH10" s="268" t="s">
        <v>7386</v>
      </c>
      <c r="AI10" s="261">
        <v>8</v>
      </c>
    </row>
    <row r="11" spans="1:37" ht="15.75" customHeight="1" x14ac:dyDescent="0.15">
      <c r="E11" s="125" t="s">
        <v>7348</v>
      </c>
      <c r="F11" s="126">
        <v>11</v>
      </c>
      <c r="G11" s="129"/>
      <c r="H11" s="129"/>
      <c r="Q11" s="104" t="s">
        <v>7211</v>
      </c>
      <c r="R11" s="127">
        <v>27</v>
      </c>
      <c r="S11" s="104" t="s">
        <v>7211</v>
      </c>
      <c r="T11" s="127">
        <v>27</v>
      </c>
      <c r="U11" s="116" t="s">
        <v>7247</v>
      </c>
      <c r="V11" s="102">
        <v>6</v>
      </c>
      <c r="W11" s="119"/>
      <c r="X11" s="104" t="s">
        <v>7283</v>
      </c>
      <c r="Y11" s="102">
        <v>10</v>
      </c>
      <c r="AA11" s="116" t="s">
        <v>7359</v>
      </c>
      <c r="AB11" s="151">
        <v>10</v>
      </c>
      <c r="AF11" s="267"/>
      <c r="AG11" s="267"/>
      <c r="AH11" s="268" t="s">
        <v>7387</v>
      </c>
      <c r="AI11" s="261">
        <v>9</v>
      </c>
    </row>
    <row r="12" spans="1:37" ht="15.75" customHeight="1" thickBot="1" x14ac:dyDescent="0.2">
      <c r="E12" s="125" t="s">
        <v>7349</v>
      </c>
      <c r="F12" s="126">
        <v>12</v>
      </c>
      <c r="G12" s="129"/>
      <c r="H12" s="129"/>
      <c r="Q12" s="104" t="s">
        <v>7212</v>
      </c>
      <c r="R12" s="127">
        <v>28</v>
      </c>
      <c r="S12" s="104" t="s">
        <v>7212</v>
      </c>
      <c r="T12" s="127">
        <v>28</v>
      </c>
      <c r="U12" s="116" t="s">
        <v>7328</v>
      </c>
      <c r="V12" s="151">
        <v>7</v>
      </c>
      <c r="W12" s="119"/>
      <c r="X12" s="104" t="s">
        <v>7284</v>
      </c>
      <c r="Y12" s="102">
        <v>11</v>
      </c>
      <c r="AA12" s="116" t="s">
        <v>7216</v>
      </c>
      <c r="AB12" s="102">
        <v>11</v>
      </c>
      <c r="AF12" s="267"/>
      <c r="AG12" s="267"/>
      <c r="AH12" s="265" t="s">
        <v>7388</v>
      </c>
      <c r="AI12" s="266">
        <v>10</v>
      </c>
    </row>
    <row r="13" spans="1:37" ht="15.75" customHeight="1" thickBot="1" x14ac:dyDescent="0.2">
      <c r="E13" s="125" t="s">
        <v>7350</v>
      </c>
      <c r="F13" s="126">
        <v>13</v>
      </c>
      <c r="G13" s="129"/>
      <c r="H13" s="129"/>
      <c r="Q13" s="105" t="s">
        <v>7213</v>
      </c>
      <c r="R13" s="127">
        <v>29</v>
      </c>
      <c r="S13" s="105" t="s">
        <v>7213</v>
      </c>
      <c r="T13" s="127">
        <v>29</v>
      </c>
      <c r="U13" s="117" t="s">
        <v>7329</v>
      </c>
      <c r="V13" s="151">
        <v>8</v>
      </c>
      <c r="W13" s="119"/>
      <c r="X13" s="104" t="s">
        <v>7285</v>
      </c>
      <c r="Y13" s="102">
        <v>12</v>
      </c>
      <c r="AA13" s="116" t="s">
        <v>7243</v>
      </c>
      <c r="AB13" s="102">
        <v>12</v>
      </c>
      <c r="AH13" s="6"/>
    </row>
    <row r="14" spans="1:37" ht="15.75" customHeight="1" thickBot="1" x14ac:dyDescent="0.2">
      <c r="E14" s="125" t="s">
        <v>7351</v>
      </c>
      <c r="F14" s="126">
        <v>14</v>
      </c>
      <c r="G14" s="129"/>
      <c r="H14" s="129"/>
      <c r="Q14" s="100" t="s">
        <v>7307</v>
      </c>
      <c r="R14" s="101"/>
      <c r="S14" s="133" t="s">
        <v>7436</v>
      </c>
      <c r="T14" s="101"/>
      <c r="U14" s="100" t="s">
        <v>7312</v>
      </c>
      <c r="V14" s="101"/>
      <c r="W14" s="119"/>
      <c r="X14" s="104" t="s">
        <v>7286</v>
      </c>
      <c r="Y14" s="102">
        <v>13</v>
      </c>
      <c r="AA14" s="117" t="s">
        <v>7244</v>
      </c>
      <c r="AB14" s="103">
        <v>13</v>
      </c>
      <c r="AH14" s="6"/>
    </row>
    <row r="15" spans="1:37" ht="15.75" customHeight="1" x14ac:dyDescent="0.15">
      <c r="E15" s="191" t="s">
        <v>7361</v>
      </c>
      <c r="F15" s="193">
        <v>15</v>
      </c>
      <c r="G15" s="129"/>
      <c r="H15" s="129"/>
      <c r="Q15" s="104" t="s">
        <v>7223</v>
      </c>
      <c r="R15" s="130">
        <v>15</v>
      </c>
      <c r="S15" s="104" t="s">
        <v>7202</v>
      </c>
      <c r="T15" s="127">
        <v>18</v>
      </c>
      <c r="U15" s="116" t="s">
        <v>7431</v>
      </c>
      <c r="V15" s="102">
        <v>9</v>
      </c>
      <c r="W15" s="119"/>
      <c r="X15" s="104" t="s">
        <v>7287</v>
      </c>
      <c r="Y15" s="102">
        <v>14</v>
      </c>
      <c r="AH15" s="6"/>
    </row>
    <row r="16" spans="1:37" ht="15.75" customHeight="1" x14ac:dyDescent="0.15">
      <c r="E16" s="191" t="s">
        <v>7362</v>
      </c>
      <c r="F16" s="193">
        <v>16</v>
      </c>
      <c r="G16" s="27"/>
      <c r="H16" s="27"/>
      <c r="Q16" s="104" t="s">
        <v>7224</v>
      </c>
      <c r="R16" s="130">
        <v>16</v>
      </c>
      <c r="S16" s="104" t="s">
        <v>7203</v>
      </c>
      <c r="T16" s="127">
        <v>19</v>
      </c>
      <c r="U16" s="116" t="s">
        <v>7358</v>
      </c>
      <c r="V16" s="102">
        <v>10</v>
      </c>
      <c r="X16" s="104" t="s">
        <v>7223</v>
      </c>
      <c r="Y16" s="102">
        <v>15</v>
      </c>
    </row>
    <row r="17" spans="5:25" ht="15.75" customHeight="1" x14ac:dyDescent="0.15">
      <c r="E17" s="191" t="s">
        <v>7363</v>
      </c>
      <c r="F17" s="193">
        <v>17</v>
      </c>
      <c r="G17" s="27"/>
      <c r="H17" s="27"/>
      <c r="Q17" s="104" t="s">
        <v>7225</v>
      </c>
      <c r="R17" s="130">
        <v>17</v>
      </c>
      <c r="S17" s="104" t="s">
        <v>7204</v>
      </c>
      <c r="T17" s="127">
        <v>20</v>
      </c>
      <c r="U17" s="116" t="s">
        <v>7216</v>
      </c>
      <c r="V17" s="102">
        <v>11</v>
      </c>
      <c r="X17" s="104" t="s">
        <v>7288</v>
      </c>
      <c r="Y17" s="102">
        <v>16</v>
      </c>
    </row>
    <row r="18" spans="5:25" ht="15.75" customHeight="1" x14ac:dyDescent="0.15">
      <c r="E18" s="191" t="s">
        <v>7364</v>
      </c>
      <c r="F18" s="193">
        <v>18</v>
      </c>
      <c r="G18" s="27"/>
      <c r="H18" s="27"/>
      <c r="Q18" s="104" t="s">
        <v>7202</v>
      </c>
      <c r="R18" s="130">
        <v>18</v>
      </c>
      <c r="S18" s="104" t="s">
        <v>7205</v>
      </c>
      <c r="T18" s="127">
        <v>21</v>
      </c>
      <c r="U18" s="116" t="s">
        <v>7243</v>
      </c>
      <c r="V18" s="102">
        <v>12</v>
      </c>
      <c r="X18" s="104" t="s">
        <v>7289</v>
      </c>
      <c r="Y18" s="102">
        <v>17</v>
      </c>
    </row>
    <row r="19" spans="5:25" ht="15.75" customHeight="1" thickBot="1" x14ac:dyDescent="0.2">
      <c r="E19" s="192" t="s">
        <v>7452</v>
      </c>
      <c r="F19" s="194">
        <v>19</v>
      </c>
      <c r="G19" s="27"/>
      <c r="H19" s="27"/>
      <c r="Q19" s="104" t="s">
        <v>7203</v>
      </c>
      <c r="R19" s="130">
        <v>19</v>
      </c>
      <c r="S19" s="104" t="s">
        <v>7206</v>
      </c>
      <c r="T19" s="127">
        <v>22</v>
      </c>
      <c r="U19" s="117" t="s">
        <v>7244</v>
      </c>
      <c r="V19" s="103">
        <v>13</v>
      </c>
      <c r="X19" s="104" t="s">
        <v>7202</v>
      </c>
      <c r="Y19" s="102">
        <v>18</v>
      </c>
    </row>
    <row r="20" spans="5:25" ht="15.75" customHeight="1" x14ac:dyDescent="0.15">
      <c r="E20" s="123" t="s">
        <v>7366</v>
      </c>
      <c r="F20" s="195"/>
      <c r="G20" s="27"/>
      <c r="H20" s="27"/>
      <c r="Q20" s="104" t="s">
        <v>7204</v>
      </c>
      <c r="R20" s="130">
        <v>20</v>
      </c>
      <c r="S20" s="104" t="s">
        <v>7207</v>
      </c>
      <c r="T20" s="127">
        <v>23</v>
      </c>
      <c r="X20" s="104" t="s">
        <v>7203</v>
      </c>
      <c r="Y20" s="102">
        <v>19</v>
      </c>
    </row>
    <row r="21" spans="5:25" ht="15.75" customHeight="1" x14ac:dyDescent="0.15">
      <c r="E21" s="191" t="s">
        <v>7361</v>
      </c>
      <c r="F21" s="193">
        <v>15</v>
      </c>
      <c r="G21" s="27"/>
      <c r="H21" s="27"/>
      <c r="Q21" s="104" t="s">
        <v>7205</v>
      </c>
      <c r="R21" s="130">
        <v>21</v>
      </c>
      <c r="S21" s="104" t="s">
        <v>7208</v>
      </c>
      <c r="T21" s="127">
        <v>24</v>
      </c>
      <c r="X21" s="104" t="s">
        <v>7204</v>
      </c>
      <c r="Y21" s="102">
        <v>20</v>
      </c>
    </row>
    <row r="22" spans="5:25" ht="15.75" customHeight="1" x14ac:dyDescent="0.15">
      <c r="E22" s="191" t="s">
        <v>7362</v>
      </c>
      <c r="F22" s="193">
        <v>16</v>
      </c>
      <c r="G22" s="27"/>
      <c r="H22" s="27"/>
      <c r="Q22" s="104" t="s">
        <v>7206</v>
      </c>
      <c r="R22" s="130">
        <v>22</v>
      </c>
      <c r="S22" s="104" t="s">
        <v>7209</v>
      </c>
      <c r="T22" s="127">
        <v>25</v>
      </c>
      <c r="X22" s="104" t="s">
        <v>7205</v>
      </c>
      <c r="Y22" s="102">
        <v>21</v>
      </c>
    </row>
    <row r="23" spans="5:25" ht="15.75" customHeight="1" x14ac:dyDescent="0.15">
      <c r="E23" s="191" t="s">
        <v>7363</v>
      </c>
      <c r="F23" s="193">
        <v>17</v>
      </c>
      <c r="G23" s="27"/>
      <c r="H23" s="27"/>
      <c r="Q23" s="104" t="s">
        <v>7207</v>
      </c>
      <c r="R23" s="130">
        <v>23</v>
      </c>
      <c r="S23" s="104" t="s">
        <v>7210</v>
      </c>
      <c r="T23" s="127">
        <v>26</v>
      </c>
      <c r="X23" s="104" t="s">
        <v>7206</v>
      </c>
      <c r="Y23" s="102">
        <v>22</v>
      </c>
    </row>
    <row r="24" spans="5:25" ht="15.75" customHeight="1" x14ac:dyDescent="0.15">
      <c r="E24" s="191" t="s">
        <v>7364</v>
      </c>
      <c r="F24" s="193">
        <v>18</v>
      </c>
      <c r="G24" s="27"/>
      <c r="H24" s="27"/>
      <c r="Q24" s="104" t="s">
        <v>7208</v>
      </c>
      <c r="R24" s="130">
        <v>24</v>
      </c>
      <c r="S24" s="104" t="s">
        <v>7211</v>
      </c>
      <c r="T24" s="127">
        <v>27</v>
      </c>
      <c r="X24" s="104" t="s">
        <v>7207</v>
      </c>
      <c r="Y24" s="102">
        <v>23</v>
      </c>
    </row>
    <row r="25" spans="5:25" ht="15.75" customHeight="1" thickBot="1" x14ac:dyDescent="0.2">
      <c r="E25" s="192" t="s">
        <v>7452</v>
      </c>
      <c r="F25" s="194">
        <v>19</v>
      </c>
      <c r="G25" s="27"/>
      <c r="H25" s="27"/>
      <c r="Q25" s="104" t="s">
        <v>7209</v>
      </c>
      <c r="R25" s="130">
        <v>25</v>
      </c>
      <c r="S25" s="104" t="s">
        <v>7212</v>
      </c>
      <c r="T25" s="127">
        <v>28</v>
      </c>
      <c r="X25" s="104" t="s">
        <v>7208</v>
      </c>
      <c r="Y25" s="102">
        <v>24</v>
      </c>
    </row>
    <row r="26" spans="5:25" ht="15.75" customHeight="1" x14ac:dyDescent="0.15">
      <c r="E26" s="27"/>
      <c r="F26" s="27"/>
      <c r="G26" s="27"/>
      <c r="H26" s="27"/>
      <c r="Q26" s="104" t="s">
        <v>7210</v>
      </c>
      <c r="R26" s="130">
        <v>26</v>
      </c>
      <c r="S26" s="104" t="s">
        <v>7213</v>
      </c>
      <c r="T26" s="127">
        <v>29</v>
      </c>
      <c r="X26" s="104" t="s">
        <v>7209</v>
      </c>
      <c r="Y26" s="102">
        <v>25</v>
      </c>
    </row>
    <row r="27" spans="5:25" ht="15.75" customHeight="1" thickBot="1" x14ac:dyDescent="0.2">
      <c r="E27" s="27"/>
      <c r="F27" s="27"/>
      <c r="G27" s="27"/>
      <c r="H27" s="27"/>
      <c r="Q27" s="104" t="s">
        <v>7211</v>
      </c>
      <c r="R27" s="130">
        <v>27</v>
      </c>
      <c r="S27" s="105" t="s">
        <v>7214</v>
      </c>
      <c r="T27" s="128">
        <v>30</v>
      </c>
      <c r="X27" s="104" t="s">
        <v>7210</v>
      </c>
      <c r="Y27" s="102">
        <v>26</v>
      </c>
    </row>
    <row r="28" spans="5:25" ht="15.75" customHeight="1" x14ac:dyDescent="0.15">
      <c r="E28" s="27"/>
      <c r="F28" s="27"/>
      <c r="G28" s="27"/>
      <c r="H28" s="27"/>
      <c r="Q28" s="104" t="s">
        <v>7212</v>
      </c>
      <c r="R28" s="130">
        <v>28</v>
      </c>
      <c r="S28" s="10"/>
      <c r="X28" s="104" t="s">
        <v>7211</v>
      </c>
      <c r="Y28" s="102">
        <v>27</v>
      </c>
    </row>
    <row r="29" spans="5:25" ht="15.75" customHeight="1" thickBot="1" x14ac:dyDescent="0.2">
      <c r="E29" s="27"/>
      <c r="F29" s="27"/>
      <c r="G29" s="27"/>
      <c r="H29" s="27"/>
      <c r="Q29" s="105" t="s">
        <v>7213</v>
      </c>
      <c r="R29" s="130">
        <v>29</v>
      </c>
      <c r="S29" s="10"/>
      <c r="X29" s="104" t="s">
        <v>7212</v>
      </c>
      <c r="Y29" s="102">
        <v>28</v>
      </c>
    </row>
    <row r="30" spans="5:25" ht="15.75" customHeight="1" x14ac:dyDescent="0.15">
      <c r="E30" s="27"/>
      <c r="F30" s="27"/>
      <c r="G30" s="27"/>
      <c r="H30" s="27"/>
      <c r="Q30" s="131" t="s">
        <v>7278</v>
      </c>
      <c r="R30" s="132"/>
      <c r="S30" s="10"/>
      <c r="X30" s="104" t="s">
        <v>7213</v>
      </c>
      <c r="Y30" s="102">
        <v>29</v>
      </c>
    </row>
    <row r="31" spans="5:25" ht="15.75" customHeight="1" thickBot="1" x14ac:dyDescent="0.2">
      <c r="E31" s="27"/>
      <c r="F31" s="27"/>
      <c r="G31" s="27"/>
      <c r="H31" s="27"/>
      <c r="Q31" s="104" t="s">
        <v>7323</v>
      </c>
      <c r="R31" s="127">
        <v>1</v>
      </c>
      <c r="S31" s="10"/>
      <c r="X31" s="105" t="s">
        <v>7214</v>
      </c>
      <c r="Y31" s="103">
        <v>30</v>
      </c>
    </row>
    <row r="32" spans="5:25" ht="15.75" customHeight="1" x14ac:dyDescent="0.15">
      <c r="E32" s="27"/>
      <c r="F32" s="27"/>
      <c r="G32" s="27"/>
      <c r="H32" s="27"/>
      <c r="Q32" s="104" t="s">
        <v>7324</v>
      </c>
      <c r="R32" s="127">
        <v>2</v>
      </c>
      <c r="S32" s="10"/>
    </row>
    <row r="33" spans="5:19" ht="15.75" customHeight="1" x14ac:dyDescent="0.15">
      <c r="E33" s="27"/>
      <c r="F33" s="27"/>
      <c r="G33" s="27"/>
      <c r="H33" s="27"/>
      <c r="Q33" s="104" t="s">
        <v>7325</v>
      </c>
      <c r="R33" s="127">
        <v>3</v>
      </c>
      <c r="S33" s="10"/>
    </row>
    <row r="34" spans="5:19" ht="15.75" customHeight="1" x14ac:dyDescent="0.15">
      <c r="Q34" s="104" t="s">
        <v>7326</v>
      </c>
      <c r="R34" s="127">
        <v>4</v>
      </c>
      <c r="S34" s="10"/>
    </row>
    <row r="35" spans="5:19" ht="15.75" customHeight="1" x14ac:dyDescent="0.15">
      <c r="Q35" s="104" t="s">
        <v>7327</v>
      </c>
      <c r="R35" s="127">
        <v>5</v>
      </c>
      <c r="S35" s="10"/>
    </row>
    <row r="36" spans="5:19" ht="15.75" customHeight="1" x14ac:dyDescent="0.15">
      <c r="Q36" s="104" t="s">
        <v>7279</v>
      </c>
      <c r="R36" s="127">
        <v>6</v>
      </c>
      <c r="S36" s="10"/>
    </row>
    <row r="37" spans="5:19" ht="15.75" customHeight="1" x14ac:dyDescent="0.15">
      <c r="Q37" s="104" t="s">
        <v>7280</v>
      </c>
      <c r="R37" s="127">
        <v>7</v>
      </c>
      <c r="S37" s="10"/>
    </row>
    <row r="38" spans="5:19" ht="15.75" customHeight="1" x14ac:dyDescent="0.15">
      <c r="Q38" s="104" t="s">
        <v>7281</v>
      </c>
      <c r="R38" s="127">
        <v>8</v>
      </c>
      <c r="S38" s="10"/>
    </row>
    <row r="39" spans="5:19" ht="15.75" customHeight="1" x14ac:dyDescent="0.15">
      <c r="Q39" s="104" t="s">
        <v>7282</v>
      </c>
      <c r="R39" s="127">
        <v>9</v>
      </c>
      <c r="S39" s="10"/>
    </row>
    <row r="40" spans="5:19" ht="15.75" customHeight="1" x14ac:dyDescent="0.15">
      <c r="Q40" s="104" t="s">
        <v>7283</v>
      </c>
      <c r="R40" s="127">
        <v>10</v>
      </c>
      <c r="S40" s="10"/>
    </row>
    <row r="41" spans="5:19" ht="15.75" customHeight="1" x14ac:dyDescent="0.15">
      <c r="Q41" s="104" t="s">
        <v>7284</v>
      </c>
      <c r="R41" s="127">
        <v>11</v>
      </c>
    </row>
    <row r="42" spans="5:19" ht="15.75" customHeight="1" x14ac:dyDescent="0.15">
      <c r="Q42" s="104" t="s">
        <v>7285</v>
      </c>
      <c r="R42" s="127">
        <v>12</v>
      </c>
    </row>
    <row r="43" spans="5:19" ht="15.75" customHeight="1" x14ac:dyDescent="0.15">
      <c r="Q43" s="104" t="s">
        <v>7286</v>
      </c>
      <c r="R43" s="127">
        <v>13</v>
      </c>
    </row>
    <row r="44" spans="5:19" ht="15.75" customHeight="1" x14ac:dyDescent="0.15">
      <c r="Q44" s="104" t="s">
        <v>7287</v>
      </c>
      <c r="R44" s="127">
        <v>14</v>
      </c>
    </row>
    <row r="45" spans="5:19" ht="17.25" x14ac:dyDescent="0.15">
      <c r="Q45" s="104" t="s">
        <v>7223</v>
      </c>
      <c r="R45" s="127">
        <v>15</v>
      </c>
    </row>
    <row r="46" spans="5:19" ht="17.25" x14ac:dyDescent="0.15">
      <c r="Q46" s="104" t="s">
        <v>7288</v>
      </c>
      <c r="R46" s="127">
        <v>16</v>
      </c>
    </row>
    <row r="47" spans="5:19" ht="17.25" x14ac:dyDescent="0.15">
      <c r="Q47" s="104" t="s">
        <v>7289</v>
      </c>
      <c r="R47" s="127">
        <v>17</v>
      </c>
    </row>
    <row r="48" spans="5:19" ht="17.25" x14ac:dyDescent="0.15">
      <c r="Q48" s="104" t="s">
        <v>7202</v>
      </c>
      <c r="R48" s="127">
        <v>18</v>
      </c>
    </row>
    <row r="49" spans="17:18" ht="17.25" x14ac:dyDescent="0.15">
      <c r="Q49" s="104" t="s">
        <v>7203</v>
      </c>
      <c r="R49" s="127">
        <v>19</v>
      </c>
    </row>
    <row r="50" spans="17:18" ht="17.25" x14ac:dyDescent="0.15">
      <c r="Q50" s="104" t="s">
        <v>7204</v>
      </c>
      <c r="R50" s="127">
        <v>20</v>
      </c>
    </row>
    <row r="51" spans="17:18" ht="17.25" x14ac:dyDescent="0.15">
      <c r="Q51" s="104" t="s">
        <v>7205</v>
      </c>
      <c r="R51" s="127">
        <v>21</v>
      </c>
    </row>
    <row r="52" spans="17:18" ht="17.25" x14ac:dyDescent="0.15">
      <c r="Q52" s="104" t="s">
        <v>7206</v>
      </c>
      <c r="R52" s="127">
        <v>22</v>
      </c>
    </row>
    <row r="53" spans="17:18" ht="17.25" x14ac:dyDescent="0.15">
      <c r="Q53" s="104" t="s">
        <v>7207</v>
      </c>
      <c r="R53" s="127">
        <v>23</v>
      </c>
    </row>
    <row r="54" spans="17:18" ht="17.25" x14ac:dyDescent="0.15">
      <c r="Q54" s="104" t="s">
        <v>7208</v>
      </c>
      <c r="R54" s="127">
        <v>24</v>
      </c>
    </row>
    <row r="55" spans="17:18" ht="17.25" x14ac:dyDescent="0.15">
      <c r="Q55" s="104" t="s">
        <v>7209</v>
      </c>
      <c r="R55" s="127">
        <v>25</v>
      </c>
    </row>
    <row r="56" spans="17:18" ht="17.25" x14ac:dyDescent="0.15">
      <c r="Q56" s="104" t="s">
        <v>7210</v>
      </c>
      <c r="R56" s="127">
        <v>26</v>
      </c>
    </row>
    <row r="57" spans="17:18" ht="17.25" x14ac:dyDescent="0.15">
      <c r="Q57" s="104" t="s">
        <v>7211</v>
      </c>
      <c r="R57" s="127">
        <v>27</v>
      </c>
    </row>
    <row r="58" spans="17:18" ht="17.25" x14ac:dyDescent="0.15">
      <c r="Q58" s="104" t="s">
        <v>7212</v>
      </c>
      <c r="R58" s="127">
        <v>28</v>
      </c>
    </row>
    <row r="59" spans="17:18" ht="18" thickBot="1" x14ac:dyDescent="0.2">
      <c r="Q59" s="105" t="s">
        <v>7213</v>
      </c>
      <c r="R59" s="128">
        <v>29</v>
      </c>
    </row>
  </sheetData>
  <sheetProtection algorithmName="SHA-512" hashValue="t0YW2HSblTTlBFlkH+iuxvdTrZ1e/LJpA3KRNdkzgSXnesdAbnCQr0K27qCGsrXHy+4HEUcjjja+vyI7AP1vpA==" saltValue="T4Ny36W8N2HCT7Wc/n/xHQ==" spinCount="100000" sheet="1" objects="1" scenarios="1"/>
  <phoneticPr fontId="20"/>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5:AP421"/>
  <sheetViews>
    <sheetView topLeftCell="A13" workbookViewId="0">
      <selection activeCell="AJ22" sqref="AJ22"/>
    </sheetView>
  </sheetViews>
  <sheetFormatPr defaultRowHeight="13.5" x14ac:dyDescent="0.15"/>
  <cols>
    <col min="4" max="4" width="8.875" style="6"/>
    <col min="7" max="7" width="8.875" style="6"/>
    <col min="11" max="12" width="8.875" style="6"/>
    <col min="15" max="16" width="8.875" style="6"/>
    <col min="17" max="17" width="11.5" style="6" customWidth="1"/>
    <col min="18" max="18" width="14.375" style="6" customWidth="1"/>
    <col min="28" max="29" width="8.875" style="6"/>
    <col min="38" max="40" width="8.875" style="6"/>
  </cols>
  <sheetData>
    <row r="5" s="6" customFormat="1" x14ac:dyDescent="0.15"/>
    <row r="7" s="6" customFormat="1" x14ac:dyDescent="0.15"/>
    <row r="9" s="6" customFormat="1" x14ac:dyDescent="0.15"/>
    <row r="10" s="6" customFormat="1" x14ac:dyDescent="0.15"/>
    <row r="11" s="6" customFormat="1" x14ac:dyDescent="0.15"/>
    <row r="12" s="6" customFormat="1" x14ac:dyDescent="0.15"/>
    <row r="13" s="6" customFormat="1" x14ac:dyDescent="0.15"/>
    <row r="14" s="6" customFormat="1" x14ac:dyDescent="0.15"/>
    <row r="16" s="6" customFormat="1" x14ac:dyDescent="0.15"/>
    <row r="17" spans="1:42" ht="14.25" thickBot="1" x14ac:dyDescent="0.2"/>
    <row r="18" spans="1:42" ht="16.899999999999999" customHeight="1" thickBot="1" x14ac:dyDescent="0.2">
      <c r="A18" s="455" t="s">
        <v>67</v>
      </c>
      <c r="B18" s="458" t="s">
        <v>7443</v>
      </c>
      <c r="C18" s="469" t="s">
        <v>74</v>
      </c>
      <c r="D18" s="425" t="s">
        <v>7357</v>
      </c>
      <c r="E18" s="464" t="s">
        <v>17</v>
      </c>
      <c r="F18" s="472" t="s">
        <v>85</v>
      </c>
      <c r="G18" s="425" t="s">
        <v>7377</v>
      </c>
      <c r="H18" s="196"/>
      <c r="I18" s="197"/>
      <c r="J18" s="422" t="s">
        <v>7332</v>
      </c>
      <c r="K18" s="467" t="s">
        <v>7370</v>
      </c>
      <c r="L18" s="257"/>
      <c r="M18" s="198" t="s">
        <v>26</v>
      </c>
      <c r="N18" s="199"/>
      <c r="O18" s="199"/>
      <c r="P18" s="199"/>
      <c r="Q18" s="199"/>
      <c r="R18" s="199"/>
      <c r="S18" s="24"/>
      <c r="T18" s="140"/>
      <c r="U18" s="433" t="s">
        <v>7236</v>
      </c>
      <c r="V18" s="406" t="s">
        <v>7277</v>
      </c>
      <c r="W18" s="422" t="s">
        <v>2302</v>
      </c>
      <c r="X18" s="422" t="s">
        <v>7126</v>
      </c>
      <c r="Y18" s="406" t="s">
        <v>7118</v>
      </c>
      <c r="Z18" s="425" t="s">
        <v>43</v>
      </c>
      <c r="AA18" s="425" t="s">
        <v>89</v>
      </c>
      <c r="AB18" s="406" t="s">
        <v>7130</v>
      </c>
      <c r="AC18" s="406" t="s">
        <v>7131</v>
      </c>
      <c r="AD18" s="406" t="s">
        <v>6114</v>
      </c>
      <c r="AE18" s="406" t="s">
        <v>7119</v>
      </c>
      <c r="AF18" s="430" t="s">
        <v>7117</v>
      </c>
      <c r="AG18" s="546" t="s">
        <v>7304</v>
      </c>
      <c r="AH18" s="546" t="s">
        <v>7305</v>
      </c>
      <c r="AI18" s="546" t="s">
        <v>7306</v>
      </c>
      <c r="AJ18" s="546" t="s">
        <v>7308</v>
      </c>
      <c r="AK18" s="546" t="s">
        <v>7311</v>
      </c>
      <c r="AL18" s="546" t="s">
        <v>7449</v>
      </c>
      <c r="AM18" s="546" t="s">
        <v>7378</v>
      </c>
      <c r="AN18" s="546" t="s">
        <v>7409</v>
      </c>
      <c r="AO18" s="545" t="s">
        <v>7320</v>
      </c>
      <c r="AP18" s="545" t="s">
        <v>7457</v>
      </c>
    </row>
    <row r="19" spans="1:42" ht="13.9" customHeight="1" thickBot="1" x14ac:dyDescent="0.2">
      <c r="A19" s="456"/>
      <c r="B19" s="541"/>
      <c r="C19" s="470"/>
      <c r="D19" s="465"/>
      <c r="E19" s="465"/>
      <c r="F19" s="473"/>
      <c r="G19" s="465"/>
      <c r="H19" s="423" t="s">
        <v>7331</v>
      </c>
      <c r="I19" s="200"/>
      <c r="J19" s="423"/>
      <c r="K19" s="423"/>
      <c r="L19" s="423" t="s">
        <v>7391</v>
      </c>
      <c r="M19" s="548" t="s">
        <v>395</v>
      </c>
      <c r="N19" s="550" t="s">
        <v>7238</v>
      </c>
      <c r="O19" s="201"/>
      <c r="P19" s="201"/>
      <c r="Q19" s="201"/>
      <c r="R19" s="178"/>
      <c r="S19" s="479" t="s">
        <v>7239</v>
      </c>
      <c r="T19" s="480" t="s">
        <v>7241</v>
      </c>
      <c r="U19" s="434"/>
      <c r="V19" s="423"/>
      <c r="W19" s="423"/>
      <c r="X19" s="423"/>
      <c r="Y19" s="407"/>
      <c r="Z19" s="426"/>
      <c r="AA19" s="426"/>
      <c r="AB19" s="407"/>
      <c r="AC19" s="407"/>
      <c r="AD19" s="407"/>
      <c r="AE19" s="407"/>
      <c r="AF19" s="431"/>
      <c r="AG19" s="546"/>
      <c r="AH19" s="546"/>
      <c r="AI19" s="546"/>
      <c r="AJ19" s="546"/>
      <c r="AK19" s="546"/>
      <c r="AL19" s="546"/>
      <c r="AM19" s="547"/>
      <c r="AN19" s="547"/>
      <c r="AO19" s="545"/>
      <c r="AP19" s="545"/>
    </row>
    <row r="20" spans="1:42" ht="13.9" customHeight="1" thickBot="1" x14ac:dyDescent="0.2">
      <c r="A20" s="456"/>
      <c r="B20" s="541"/>
      <c r="C20" s="470"/>
      <c r="D20" s="465"/>
      <c r="E20" s="465"/>
      <c r="F20" s="473"/>
      <c r="G20" s="465"/>
      <c r="H20" s="423"/>
      <c r="I20" s="202"/>
      <c r="J20" s="423"/>
      <c r="K20" s="423"/>
      <c r="L20" s="423"/>
      <c r="M20" s="548"/>
      <c r="N20" s="548"/>
      <c r="O20" s="203" t="s">
        <v>7352</v>
      </c>
      <c r="P20" s="246" t="s">
        <v>7353</v>
      </c>
      <c r="Q20" s="246" t="s">
        <v>7371</v>
      </c>
      <c r="R20" s="282" t="s">
        <v>7428</v>
      </c>
      <c r="S20" s="407"/>
      <c r="T20" s="481"/>
      <c r="U20" s="434"/>
      <c r="V20" s="423"/>
      <c r="W20" s="423"/>
      <c r="X20" s="423"/>
      <c r="Y20" s="407"/>
      <c r="Z20" s="426"/>
      <c r="AA20" s="426"/>
      <c r="AB20" s="407"/>
      <c r="AC20" s="407"/>
      <c r="AD20" s="407"/>
      <c r="AE20" s="407"/>
      <c r="AF20" s="431"/>
      <c r="AG20" s="546"/>
      <c r="AH20" s="546"/>
      <c r="AI20" s="546"/>
      <c r="AJ20" s="546"/>
      <c r="AK20" s="546"/>
      <c r="AL20" s="546"/>
      <c r="AM20" s="547"/>
      <c r="AN20" s="547"/>
      <c r="AO20" s="545"/>
      <c r="AP20" s="545"/>
    </row>
    <row r="21" spans="1:42" ht="138.75" thickBot="1" x14ac:dyDescent="0.2">
      <c r="A21" s="457"/>
      <c r="B21" s="542"/>
      <c r="C21" s="471"/>
      <c r="D21" s="466"/>
      <c r="E21" s="466"/>
      <c r="F21" s="474"/>
      <c r="G21" s="466"/>
      <c r="H21" s="424"/>
      <c r="I21" s="204" t="s">
        <v>7330</v>
      </c>
      <c r="J21" s="424"/>
      <c r="K21" s="424"/>
      <c r="L21" s="424"/>
      <c r="M21" s="549"/>
      <c r="N21" s="249" t="s">
        <v>7313</v>
      </c>
      <c r="O21" s="249" t="s">
        <v>7354</v>
      </c>
      <c r="P21" s="249" t="s">
        <v>7355</v>
      </c>
      <c r="Q21" s="249" t="s">
        <v>7372</v>
      </c>
      <c r="R21" s="281" t="s">
        <v>7429</v>
      </c>
      <c r="S21" s="248" t="s">
        <v>7237</v>
      </c>
      <c r="T21" s="141" t="s">
        <v>7240</v>
      </c>
      <c r="U21" s="435"/>
      <c r="V21" s="424"/>
      <c r="W21" s="424"/>
      <c r="X21" s="424"/>
      <c r="Y21" s="408"/>
      <c r="Z21" s="427"/>
      <c r="AA21" s="427"/>
      <c r="AB21" s="408"/>
      <c r="AC21" s="408"/>
      <c r="AD21" s="408"/>
      <c r="AE21" s="408"/>
      <c r="AF21" s="432"/>
      <c r="AG21" s="546"/>
      <c r="AH21" s="546"/>
      <c r="AI21" s="546"/>
      <c r="AJ21" s="546"/>
      <c r="AK21" s="546"/>
      <c r="AL21" s="546"/>
      <c r="AM21" s="547"/>
      <c r="AN21" s="547"/>
      <c r="AO21" s="545"/>
      <c r="AP21" s="545"/>
    </row>
    <row r="22" spans="1:42" x14ac:dyDescent="0.15">
      <c r="A22">
        <v>1</v>
      </c>
      <c r="B22">
        <f>IFERROR(VLOOKUP(通常分様式!B22,―!$AJ$2:$AK$3,2,FALSE),0)</f>
        <v>2</v>
      </c>
      <c r="C22">
        <f>IFERROR(VLOOKUP(通常分様式!C22,―!$A$2:$B$3,2,FALSE),0)</f>
        <v>2</v>
      </c>
      <c r="D22" s="6">
        <f>IFERROR(VLOOKUP(通常分様式!D22,―!$AD$2:$AE$3,2,FALSE),0)</f>
        <v>2</v>
      </c>
      <c r="G22" s="6">
        <f>IFERROR(VLOOKUP(通常分様式!G22,―!$AF$2:$AG$3,2,FALSE),0)</f>
        <v>1</v>
      </c>
      <c r="H22">
        <f>IFERROR(VLOOKUP(通常分様式!H22,―!$C$2:$D$2,2,FALSE),0)</f>
        <v>1</v>
      </c>
      <c r="I22">
        <f>IFERROR(IF(B22=2,VLOOKUP(通常分様式!I22,―!$E$21:$F$25,2,FALSE),VLOOKUP(通常分様式!I22,―!$E$2:$F$19,2,FALSE)),0)</f>
        <v>18</v>
      </c>
      <c r="J22">
        <f>IFERROR(VLOOKUP(通常分様式!J22,―!$G$2:$H$2,2,FALSE),0)</f>
        <v>1</v>
      </c>
      <c r="K22" s="6">
        <f>IFERROR(VLOOKUP(通常分様式!K22,―!$AH$2:$AI$12,2,FALSE),0)</f>
        <v>1</v>
      </c>
      <c r="V22">
        <f>IFERROR(IF(通常分様式!C22="単",VLOOKUP(通常分様式!V22,―!$I$2:$J$3,2,FALSE),VLOOKUP(通常分様式!V22,―!$I$4:$J$5,2,FALSE)),0)</f>
        <v>1</v>
      </c>
      <c r="W22">
        <f>IFERROR(VLOOKUP(通常分様式!W22,―!$K$2:$L$3,2,FALSE),0)</f>
        <v>2</v>
      </c>
      <c r="X22">
        <f>IFERROR(VLOOKUP(通常分様式!X22,―!$M$2:$N$3,2,FALSE),0)</f>
        <v>1</v>
      </c>
      <c r="Y22">
        <f>IFERROR(VLOOKUP(通常分様式!Y22,―!$O$2:$P$3,2,FALSE),0)</f>
        <v>1</v>
      </c>
      <c r="Z22">
        <f>IFERROR(VLOOKUP(通常分様式!Z22,―!$X$2:$Y$31,2,FALSE),0)</f>
        <v>18</v>
      </c>
      <c r="AA22">
        <f>IFERROR(VLOOKUP(通常分様式!AA22,―!$X$2:$Y$31,2,FALSE),0)</f>
        <v>29</v>
      </c>
      <c r="AF22">
        <f>IFERROR(VLOOKUP(通常分様式!AG22,―!$AA$2:$AB$14,2,FALSE),0)</f>
        <v>2</v>
      </c>
      <c r="AG22" t="str">
        <f t="shared" ref="AG22:AG85" si="0">IF(C22=1,"協力要請推進枠又は検査促進枠の地方負担分に充当_補助",IF(C22=2,"協力要請推進枠又は検査促進枠の地方負担分に充当_地単",0))</f>
        <v>協力要請推進枠又は検査促進枠の地方負担分に充当_地単</v>
      </c>
      <c r="AH22" s="135" t="str">
        <f t="shared" ref="AH22:AH85" si="1">IF(C22=1,"基金_補助",IF(C22=2,IF(V22=2,"基金_地単_協力金等","基金_地単_通常"),0))</f>
        <v>基金_地単_通常</v>
      </c>
      <c r="AI22" s="135" t="str">
        <f t="shared" ref="AI22:AI85" si="2">IF(C22=1,"事業始期_補助",IF(C22=2,IF(V22=2,"事業始期_協力金等","事業始期_通常"),0))</f>
        <v>事業始期_通常</v>
      </c>
      <c r="AJ22" s="135" t="str">
        <f>IF(通常分様式!C22="",0,IF(B22=1,IF(フラグ管理用!C22=1,"事業終期_通常",IF(C22=2,IF(Y22=2,"事業終期_R3基金・R4","事業終期_通常"),0)),IF(B22=2,"事業終期_R3基金・R4",0)))</f>
        <v>事業終期_R3基金・R4</v>
      </c>
      <c r="AK22" s="135" t="str">
        <f t="shared" ref="AK22:AK85" si="3">IF(C22=1,"予算区分_補助",IF(C22=2,IF(V22=2,"予算区分_地単_協力金等","予算区分_地単_通常"),0))</f>
        <v>予算区分_地単_通常</v>
      </c>
      <c r="AL22" s="135" t="str">
        <f t="shared" ref="AL22:AL85" si="4">IF(B22=1,"経済対策との関係_通常",IF(B22=2,"経済対策との関係_原油",0))</f>
        <v>経済対策との関係_原油</v>
      </c>
      <c r="AM22" s="135" t="str">
        <f>IF(AP22=1,"交付金の区分_高騰",IF(C22=1,"交付金の区分_その他",IF(C22=2,IF(AND(B22=2,D22=2),"交付金の区分_高騰","交付金の区分_その他"),0)))</f>
        <v>交付金の区分_高騰</v>
      </c>
      <c r="AN22" s="135" t="str">
        <f t="shared" ref="AN22:AN85" si="5">IF(G22=1,"種類_通常",IF(G22=2,"種類_重点",0))</f>
        <v>種類_通常</v>
      </c>
      <c r="AO22" t="str">
        <f>IF(通常分様式!C22="","",IF(PRODUCT(B22:G22,H22:AA22,AF22)=0,"error",""))</f>
        <v/>
      </c>
      <c r="AP22">
        <f>IF(通常分様式!E22="妊娠出産子育て支援交付金",1,0)</f>
        <v>0</v>
      </c>
    </row>
    <row r="23" spans="1:42" x14ac:dyDescent="0.15">
      <c r="A23" s="6">
        <v>2</v>
      </c>
      <c r="B23" s="6">
        <f>IFERROR(VLOOKUP(通常分様式!B23,―!$AJ$2:$AK$3,2,FALSE),0)</f>
        <v>0</v>
      </c>
      <c r="C23" s="6">
        <f>IFERROR(VLOOKUP(通常分様式!C23,―!$A$2:$B$3,2,FALSE),0)</f>
        <v>0</v>
      </c>
      <c r="D23" s="6">
        <f>IFERROR(VLOOKUP(通常分様式!D23,―!$AD$2:$AE$3,2,FALSE),0)</f>
        <v>0</v>
      </c>
      <c r="E23" s="6"/>
      <c r="G23" s="6">
        <f>IFERROR(VLOOKUP(通常分様式!G23,―!$AF$2:$AG$3,2,FALSE),0)</f>
        <v>0</v>
      </c>
      <c r="H23" s="6">
        <f>IFERROR(VLOOKUP(通常分様式!H23,―!$C$2:$D$2,2,FALSE),0)</f>
        <v>0</v>
      </c>
      <c r="I23" s="6">
        <f>IFERROR(IF(B23=2,VLOOKUP(通常分様式!I23,―!$E$21:$F$25,2,FALSE),VLOOKUP(通常分様式!I23,―!$E$2:$F$19,2,FALSE)),0)</f>
        <v>0</v>
      </c>
      <c r="J23" s="6">
        <f>IFERROR(VLOOKUP(通常分様式!J23,―!$G$2:$H$2,2,FALSE),0)</f>
        <v>0</v>
      </c>
      <c r="K23" s="6">
        <f>IFERROR(VLOOKUP(通常分様式!K23,―!$AH$2:$AI$12,2,FALSE),0)</f>
        <v>0</v>
      </c>
      <c r="V23" s="6">
        <f>IFERROR(IF(通常分様式!C23="単",VLOOKUP(通常分様式!V23,―!$I$2:$J$3,2,FALSE),VLOOKUP(通常分様式!V23,―!$I$4:$J$5,2,FALSE)),0)</f>
        <v>0</v>
      </c>
      <c r="W23" s="6">
        <f>IFERROR(VLOOKUP(通常分様式!W23,―!$K$2:$L$3,2,FALSE),0)</f>
        <v>0</v>
      </c>
      <c r="X23" s="6">
        <f>IFERROR(VLOOKUP(通常分様式!X23,―!$M$2:$N$3,2,FALSE),0)</f>
        <v>0</v>
      </c>
      <c r="Y23" s="6">
        <f>IFERROR(VLOOKUP(通常分様式!Y23,―!$O$2:$P$3,2,FALSE),0)</f>
        <v>0</v>
      </c>
      <c r="Z23" s="6">
        <f>IFERROR(VLOOKUP(通常分様式!Z23,―!$X$2:$Y$31,2,FALSE),0)</f>
        <v>0</v>
      </c>
      <c r="AA23" s="6">
        <f>IFERROR(VLOOKUP(通常分様式!AA23,―!$X$2:$Y$31,2,FALSE),0)</f>
        <v>0</v>
      </c>
      <c r="AF23" s="6">
        <f>IFERROR(VLOOKUP(通常分様式!AG23,―!$AA$2:$AB$14,2,FALSE),0)</f>
        <v>0</v>
      </c>
      <c r="AG23" s="6">
        <f t="shared" si="0"/>
        <v>0</v>
      </c>
      <c r="AH23" s="135">
        <f t="shared" si="1"/>
        <v>0</v>
      </c>
      <c r="AI23" s="135">
        <f t="shared" si="2"/>
        <v>0</v>
      </c>
      <c r="AJ23" s="135">
        <f>IF(通常分様式!C23="",0,IF(B23=1,IF(フラグ管理用!C23=1,"事業終期_通常",IF(C23=2,IF(Y23=2,"事業終期_R3基金・R4","事業終期_通常"),0)),IF(B23=2,"事業終期_R3基金・R4",0)))</f>
        <v>0</v>
      </c>
      <c r="AK23" s="135">
        <f t="shared" si="3"/>
        <v>0</v>
      </c>
      <c r="AL23" s="135">
        <f t="shared" si="4"/>
        <v>0</v>
      </c>
      <c r="AM23" s="135">
        <f t="shared" ref="AM23:AM86" si="6">IF(AP23=1,"交付金の区分_高騰",IF(C23=1,"交付金の区分_その他",IF(C23=2,IF(AND(B23=2,D23=2),"交付金の区分_高騰","交付金の区分_その他"),0)))</f>
        <v>0</v>
      </c>
      <c r="AN23" s="135">
        <f t="shared" si="5"/>
        <v>0</v>
      </c>
      <c r="AO23" s="6" t="str">
        <f>IF(通常分様式!C23="","",IF(PRODUCT(B23:G23,H23:AA23,AF23)=0,"error",""))</f>
        <v/>
      </c>
      <c r="AP23" s="6">
        <f>IF(通常分様式!E23="妊娠出産子育て支援交付金",1,0)</f>
        <v>0</v>
      </c>
    </row>
    <row r="24" spans="1:42" x14ac:dyDescent="0.15">
      <c r="A24" s="6">
        <v>3</v>
      </c>
      <c r="B24" s="6">
        <f>IFERROR(VLOOKUP(通常分様式!B24,―!$AJ$2:$AK$3,2,FALSE),0)</f>
        <v>1</v>
      </c>
      <c r="C24" s="6">
        <f>IFERROR(VLOOKUP(通常分様式!C24,―!$A$2:$B$3,2,FALSE),0)</f>
        <v>2</v>
      </c>
      <c r="D24" s="6">
        <f>IFERROR(VLOOKUP(通常分様式!D24,―!$AD$2:$AE$3,2,FALSE),0)</f>
        <v>1</v>
      </c>
      <c r="E24" s="6"/>
      <c r="G24" s="6">
        <f>IFERROR(VLOOKUP(通常分様式!G24,―!$AF$2:$AG$3,2,FALSE),0)</f>
        <v>1</v>
      </c>
      <c r="H24" s="6">
        <f>IFERROR(VLOOKUP(通常分様式!H24,―!$C$2:$D$2,2,FALSE),0)</f>
        <v>1</v>
      </c>
      <c r="I24" s="6">
        <f>IFERROR(IF(B24=2,VLOOKUP(通常分様式!I24,―!$E$21:$F$25,2,FALSE),VLOOKUP(通常分様式!I24,―!$E$2:$F$19,2,FALSE)),0)</f>
        <v>4</v>
      </c>
      <c r="J24" s="6">
        <f>IFERROR(VLOOKUP(通常分様式!J24,―!$G$2:$H$2,2,FALSE),0)</f>
        <v>1</v>
      </c>
      <c r="K24" s="6">
        <f>IFERROR(VLOOKUP(通常分様式!K24,―!$AH$2:$AI$12,2,FALSE),0)</f>
        <v>1</v>
      </c>
      <c r="V24" s="6">
        <f>IFERROR(IF(通常分様式!C24="単",VLOOKUP(通常分様式!V24,―!$I$2:$J$3,2,FALSE),VLOOKUP(通常分様式!V24,―!$I$4:$J$5,2,FALSE)),0)</f>
        <v>1</v>
      </c>
      <c r="W24" s="6">
        <f>IFERROR(VLOOKUP(通常分様式!W24,―!$K$2:$L$3,2,FALSE),0)</f>
        <v>1</v>
      </c>
      <c r="X24" s="6">
        <f>IFERROR(VLOOKUP(通常分様式!X24,―!$M$2:$N$3,2,FALSE),0)</f>
        <v>1</v>
      </c>
      <c r="Y24" s="6">
        <f>IFERROR(VLOOKUP(通常分様式!Y24,―!$O$2:$P$3,2,FALSE),0)</f>
        <v>1</v>
      </c>
      <c r="Z24" s="6">
        <f>IFERROR(VLOOKUP(通常分様式!Z24,―!$X$2:$Y$31,2,FALSE),0)</f>
        <v>18</v>
      </c>
      <c r="AA24" s="6">
        <f>IFERROR(VLOOKUP(通常分様式!AA24,―!$X$2:$Y$31,2,FALSE),0)</f>
        <v>28</v>
      </c>
      <c r="AF24" s="6">
        <f>IFERROR(VLOOKUP(通常分様式!AG24,―!$AA$2:$AB$14,2,FALSE),0)</f>
        <v>2</v>
      </c>
      <c r="AG24" s="6" t="str">
        <f t="shared" si="0"/>
        <v>協力要請推進枠又は検査促進枠の地方負担分に充当_地単</v>
      </c>
      <c r="AH24" s="135" t="str">
        <f t="shared" si="1"/>
        <v>基金_地単_通常</v>
      </c>
      <c r="AI24" s="135" t="str">
        <f t="shared" si="2"/>
        <v>事業始期_通常</v>
      </c>
      <c r="AJ24" s="135" t="str">
        <f>IF(通常分様式!C24="",0,IF(B24=1,IF(フラグ管理用!C24=1,"事業終期_通常",IF(C24=2,IF(Y24=2,"事業終期_R3基金・R4","事業終期_通常"),0)),IF(B24=2,"事業終期_R3基金・R4",0)))</f>
        <v>事業終期_通常</v>
      </c>
      <c r="AK24" s="135" t="str">
        <f t="shared" si="3"/>
        <v>予算区分_地単_通常</v>
      </c>
      <c r="AL24" s="135" t="str">
        <f t="shared" si="4"/>
        <v>経済対策との関係_通常</v>
      </c>
      <c r="AM24" s="135" t="str">
        <f t="shared" si="6"/>
        <v>交付金の区分_その他</v>
      </c>
      <c r="AN24" s="135" t="str">
        <f t="shared" si="5"/>
        <v>種類_通常</v>
      </c>
      <c r="AO24" s="6" t="str">
        <f>IF(通常分様式!C24="","",IF(PRODUCT(B24:G24,H24:AA24,AF24)=0,"error",""))</f>
        <v/>
      </c>
      <c r="AP24" s="6">
        <f>IF(通常分様式!E24="妊娠出産子育て支援交付金",1,0)</f>
        <v>0</v>
      </c>
    </row>
    <row r="25" spans="1:42" x14ac:dyDescent="0.15">
      <c r="A25" s="6">
        <v>4</v>
      </c>
      <c r="B25" s="6">
        <f>IFERROR(VLOOKUP(通常分様式!B25,―!$AJ$2:$AK$3,2,FALSE),0)</f>
        <v>1</v>
      </c>
      <c r="C25" s="6">
        <f>IFERROR(VLOOKUP(通常分様式!C25,―!$A$2:$B$3,2,FALSE),0)</f>
        <v>2</v>
      </c>
      <c r="D25" s="6">
        <f>IFERROR(VLOOKUP(通常分様式!D25,―!$AD$2:$AE$3,2,FALSE),0)</f>
        <v>1</v>
      </c>
      <c r="E25" s="6"/>
      <c r="G25" s="6">
        <f>IFERROR(VLOOKUP(通常分様式!G25,―!$AF$2:$AG$3,2,FALSE),0)</f>
        <v>1</v>
      </c>
      <c r="H25" s="6">
        <f>IFERROR(VLOOKUP(通常分様式!H25,―!$C$2:$D$2,2,FALSE),0)</f>
        <v>1</v>
      </c>
      <c r="I25" s="6">
        <f>IFERROR(IF(B25=2,VLOOKUP(通常分様式!I25,―!$E$21:$F$25,2,FALSE),VLOOKUP(通常分様式!I25,―!$E$2:$F$19,2,FALSE)),0)</f>
        <v>3</v>
      </c>
      <c r="J25" s="6">
        <f>IFERROR(VLOOKUP(通常分様式!J25,―!$G$2:$H$2,2,FALSE),0)</f>
        <v>1</v>
      </c>
      <c r="K25" s="6">
        <f>IFERROR(VLOOKUP(通常分様式!K25,―!$AH$2:$AI$12,2,FALSE),0)</f>
        <v>1</v>
      </c>
      <c r="V25" s="6">
        <f>IFERROR(IF(通常分様式!C25="単",VLOOKUP(通常分様式!V25,―!$I$2:$J$3,2,FALSE),VLOOKUP(通常分様式!V25,―!$I$4:$J$5,2,FALSE)),0)</f>
        <v>1</v>
      </c>
      <c r="W25" s="6">
        <f>IFERROR(VLOOKUP(通常分様式!W25,―!$K$2:$L$3,2,FALSE),0)</f>
        <v>1</v>
      </c>
      <c r="X25" s="6">
        <f>IFERROR(VLOOKUP(通常分様式!X25,―!$M$2:$N$3,2,FALSE),0)</f>
        <v>1</v>
      </c>
      <c r="Y25" s="6">
        <f>IFERROR(VLOOKUP(通常分様式!Y25,―!$O$2:$P$3,2,FALSE),0)</f>
        <v>1</v>
      </c>
      <c r="Z25" s="6">
        <f>IFERROR(VLOOKUP(通常分様式!Z25,―!$X$2:$Y$31,2,FALSE),0)</f>
        <v>20</v>
      </c>
      <c r="AA25" s="6">
        <f>IFERROR(VLOOKUP(通常分様式!AA25,―!$X$2:$Y$31,2,FALSE),0)</f>
        <v>26</v>
      </c>
      <c r="AF25" s="6">
        <f>IFERROR(VLOOKUP(通常分様式!AG25,―!$AA$2:$AB$14,2,FALSE),0)</f>
        <v>2</v>
      </c>
      <c r="AG25" s="6" t="str">
        <f t="shared" si="0"/>
        <v>協力要請推進枠又は検査促進枠の地方負担分に充当_地単</v>
      </c>
      <c r="AH25" s="135" t="str">
        <f t="shared" si="1"/>
        <v>基金_地単_通常</v>
      </c>
      <c r="AI25" s="135" t="str">
        <f t="shared" si="2"/>
        <v>事業始期_通常</v>
      </c>
      <c r="AJ25" s="135" t="str">
        <f>IF(通常分様式!C25="",0,IF(B25=1,IF(フラグ管理用!C25=1,"事業終期_通常",IF(C25=2,IF(Y25=2,"事業終期_R3基金・R4","事業終期_通常"),0)),IF(B25=2,"事業終期_R3基金・R4",0)))</f>
        <v>事業終期_通常</v>
      </c>
      <c r="AK25" s="135" t="str">
        <f t="shared" si="3"/>
        <v>予算区分_地単_通常</v>
      </c>
      <c r="AL25" s="135" t="str">
        <f t="shared" si="4"/>
        <v>経済対策との関係_通常</v>
      </c>
      <c r="AM25" s="135" t="str">
        <f t="shared" si="6"/>
        <v>交付金の区分_その他</v>
      </c>
      <c r="AN25" s="135" t="str">
        <f t="shared" si="5"/>
        <v>種類_通常</v>
      </c>
      <c r="AO25" s="6" t="str">
        <f>IF(通常分様式!C25="","",IF(PRODUCT(B25:G25,H25:AA25,AF25)=0,"error",""))</f>
        <v/>
      </c>
      <c r="AP25" s="6">
        <f>IF(通常分様式!E25="妊娠出産子育て支援交付金",1,0)</f>
        <v>0</v>
      </c>
    </row>
    <row r="26" spans="1:42" x14ac:dyDescent="0.15">
      <c r="A26" s="6">
        <v>5</v>
      </c>
      <c r="B26" s="6">
        <f>IFERROR(VLOOKUP(通常分様式!B26,―!$AJ$2:$AK$3,2,FALSE),0)</f>
        <v>1</v>
      </c>
      <c r="C26" s="6">
        <f>IFERROR(VLOOKUP(通常分様式!C26,―!$A$2:$B$3,2,FALSE),0)</f>
        <v>2</v>
      </c>
      <c r="D26" s="6">
        <f>IFERROR(VLOOKUP(通常分様式!D26,―!$AD$2:$AE$3,2,FALSE),0)</f>
        <v>1</v>
      </c>
      <c r="E26" s="6"/>
      <c r="G26" s="6">
        <f>IFERROR(VLOOKUP(通常分様式!G26,―!$AF$2:$AG$3,2,FALSE),0)</f>
        <v>1</v>
      </c>
      <c r="H26" s="6">
        <f>IFERROR(VLOOKUP(通常分様式!H26,―!$C$2:$D$2,2,FALSE),0)</f>
        <v>1</v>
      </c>
      <c r="I26" s="6">
        <f>IFERROR(IF(B26=2,VLOOKUP(通常分様式!I26,―!$E$21:$F$25,2,FALSE),VLOOKUP(通常分様式!I26,―!$E$2:$F$19,2,FALSE)),0)</f>
        <v>3</v>
      </c>
      <c r="J26" s="6">
        <f>IFERROR(VLOOKUP(通常分様式!J26,―!$G$2:$H$2,2,FALSE),0)</f>
        <v>1</v>
      </c>
      <c r="K26" s="6">
        <f>IFERROR(VLOOKUP(通常分様式!K26,―!$AH$2:$AI$12,2,FALSE),0)</f>
        <v>1</v>
      </c>
      <c r="V26" s="6">
        <f>IFERROR(IF(通常分様式!C26="単",VLOOKUP(通常分様式!V26,―!$I$2:$J$3,2,FALSE),VLOOKUP(通常分様式!V26,―!$I$4:$J$5,2,FALSE)),0)</f>
        <v>1</v>
      </c>
      <c r="W26" s="6">
        <f>IFERROR(VLOOKUP(通常分様式!W26,―!$K$2:$L$3,2,FALSE),0)</f>
        <v>1</v>
      </c>
      <c r="X26" s="6">
        <f>IFERROR(VLOOKUP(通常分様式!X26,―!$M$2:$N$3,2,FALSE),0)</f>
        <v>1</v>
      </c>
      <c r="Y26" s="6">
        <f>IFERROR(VLOOKUP(通常分様式!Y26,―!$O$2:$P$3,2,FALSE),0)</f>
        <v>1</v>
      </c>
      <c r="Z26" s="6">
        <f>IFERROR(VLOOKUP(通常分様式!Z26,―!$X$2:$Y$31,2,FALSE),0)</f>
        <v>20</v>
      </c>
      <c r="AA26" s="6">
        <f>IFERROR(VLOOKUP(通常分様式!AA26,―!$X$2:$Y$31,2,FALSE),0)</f>
        <v>29</v>
      </c>
      <c r="AF26" s="6">
        <f>IFERROR(VLOOKUP(通常分様式!AG26,―!$AA$2:$AB$14,2,FALSE),0)</f>
        <v>2</v>
      </c>
      <c r="AG26" s="6" t="str">
        <f t="shared" si="0"/>
        <v>協力要請推進枠又は検査促進枠の地方負担分に充当_地単</v>
      </c>
      <c r="AH26" s="135" t="str">
        <f t="shared" si="1"/>
        <v>基金_地単_通常</v>
      </c>
      <c r="AI26" s="135" t="str">
        <f t="shared" si="2"/>
        <v>事業始期_通常</v>
      </c>
      <c r="AJ26" s="135" t="str">
        <f>IF(通常分様式!C26="",0,IF(B26=1,IF(フラグ管理用!C26=1,"事業終期_通常",IF(C26=2,IF(Y26=2,"事業終期_R3基金・R4","事業終期_通常"),0)),IF(B26=2,"事業終期_R3基金・R4",0)))</f>
        <v>事業終期_通常</v>
      </c>
      <c r="AK26" s="135" t="str">
        <f t="shared" si="3"/>
        <v>予算区分_地単_通常</v>
      </c>
      <c r="AL26" s="135" t="str">
        <f t="shared" si="4"/>
        <v>経済対策との関係_通常</v>
      </c>
      <c r="AM26" s="135" t="str">
        <f t="shared" si="6"/>
        <v>交付金の区分_その他</v>
      </c>
      <c r="AN26" s="135" t="str">
        <f t="shared" si="5"/>
        <v>種類_通常</v>
      </c>
      <c r="AO26" s="6" t="str">
        <f>IF(通常分様式!C26="","",IF(PRODUCT(B26:G26,H26:AA26,AF26)=0,"error",""))</f>
        <v/>
      </c>
      <c r="AP26" s="6">
        <f>IF(通常分様式!E26="妊娠出産子育て支援交付金",1,0)</f>
        <v>0</v>
      </c>
    </row>
    <row r="27" spans="1:42" x14ac:dyDescent="0.15">
      <c r="A27" s="6">
        <v>6</v>
      </c>
      <c r="B27" s="6">
        <f>IFERROR(VLOOKUP(通常分様式!B27,―!$AJ$2:$AK$3,2,FALSE),0)</f>
        <v>0</v>
      </c>
      <c r="C27" s="6">
        <f>IFERROR(VLOOKUP(通常分様式!C27,―!$A$2:$B$3,2,FALSE),0)</f>
        <v>0</v>
      </c>
      <c r="D27" s="6">
        <f>IFERROR(VLOOKUP(通常分様式!D27,―!$AD$2:$AE$3,2,FALSE),0)</f>
        <v>0</v>
      </c>
      <c r="E27" s="6"/>
      <c r="G27" s="6">
        <f>IFERROR(VLOOKUP(通常分様式!G27,―!$AF$2:$AG$3,2,FALSE),0)</f>
        <v>0</v>
      </c>
      <c r="H27" s="6">
        <f>IFERROR(VLOOKUP(通常分様式!H27,―!$C$2:$D$2,2,FALSE),0)</f>
        <v>0</v>
      </c>
      <c r="I27" s="6">
        <f>IFERROR(IF(B27=2,VLOOKUP(通常分様式!I27,―!$E$21:$F$25,2,FALSE),VLOOKUP(通常分様式!I27,―!$E$2:$F$19,2,FALSE)),0)</f>
        <v>0</v>
      </c>
      <c r="J27" s="6">
        <f>IFERROR(VLOOKUP(通常分様式!J27,―!$G$2:$H$2,2,FALSE),0)</f>
        <v>0</v>
      </c>
      <c r="K27" s="6">
        <f>IFERROR(VLOOKUP(通常分様式!K27,―!$AH$2:$AI$12,2,FALSE),0)</f>
        <v>0</v>
      </c>
      <c r="V27" s="6">
        <f>IFERROR(IF(通常分様式!C27="単",VLOOKUP(通常分様式!V27,―!$I$2:$J$3,2,FALSE),VLOOKUP(通常分様式!V27,―!$I$4:$J$5,2,FALSE)),0)</f>
        <v>0</v>
      </c>
      <c r="W27" s="6">
        <f>IFERROR(VLOOKUP(通常分様式!W27,―!$K$2:$L$3,2,FALSE),0)</f>
        <v>0</v>
      </c>
      <c r="X27" s="6">
        <f>IFERROR(VLOOKUP(通常分様式!X27,―!$M$2:$N$3,2,FALSE),0)</f>
        <v>0</v>
      </c>
      <c r="Y27" s="6">
        <f>IFERROR(VLOOKUP(通常分様式!Y27,―!$O$2:$P$3,2,FALSE),0)</f>
        <v>0</v>
      </c>
      <c r="Z27" s="6">
        <f>IFERROR(VLOOKUP(通常分様式!Z27,―!$X$2:$Y$31,2,FALSE),0)</f>
        <v>0</v>
      </c>
      <c r="AA27" s="6">
        <f>IFERROR(VLOOKUP(通常分様式!AA27,―!$X$2:$Y$31,2,FALSE),0)</f>
        <v>0</v>
      </c>
      <c r="AF27" s="6">
        <f>IFERROR(VLOOKUP(通常分様式!AG27,―!$AA$2:$AB$14,2,FALSE),0)</f>
        <v>0</v>
      </c>
      <c r="AG27" s="6">
        <f t="shared" si="0"/>
        <v>0</v>
      </c>
      <c r="AH27" s="135">
        <f t="shared" si="1"/>
        <v>0</v>
      </c>
      <c r="AI27" s="135">
        <f t="shared" si="2"/>
        <v>0</v>
      </c>
      <c r="AJ27" s="135">
        <f>IF(通常分様式!C27="",0,IF(B27=1,IF(フラグ管理用!C27=1,"事業終期_通常",IF(C27=2,IF(Y27=2,"事業終期_R3基金・R4","事業終期_通常"),0)),IF(B27=2,"事業終期_R3基金・R4",0)))</f>
        <v>0</v>
      </c>
      <c r="AK27" s="135">
        <f t="shared" si="3"/>
        <v>0</v>
      </c>
      <c r="AL27" s="135">
        <f t="shared" si="4"/>
        <v>0</v>
      </c>
      <c r="AM27" s="135">
        <f t="shared" si="6"/>
        <v>0</v>
      </c>
      <c r="AN27" s="135">
        <f t="shared" si="5"/>
        <v>0</v>
      </c>
      <c r="AO27" s="6" t="str">
        <f>IF(通常分様式!C27="","",IF(PRODUCT(B27:G27,H27:AA27,AF27)=0,"error",""))</f>
        <v/>
      </c>
      <c r="AP27" s="6">
        <f>IF(通常分様式!E27="妊娠出産子育て支援交付金",1,0)</f>
        <v>0</v>
      </c>
    </row>
    <row r="28" spans="1:42" x14ac:dyDescent="0.15">
      <c r="A28" s="6">
        <v>7</v>
      </c>
      <c r="B28" s="6">
        <f>IFERROR(VLOOKUP(通常分様式!B28,―!$AJ$2:$AK$3,2,FALSE),0)</f>
        <v>2</v>
      </c>
      <c r="C28" s="6">
        <f>IFERROR(VLOOKUP(通常分様式!C28,―!$A$2:$B$3,2,FALSE),0)</f>
        <v>2</v>
      </c>
      <c r="D28" s="6">
        <f>IFERROR(VLOOKUP(通常分様式!D28,―!$AD$2:$AE$3,2,FALSE),0)</f>
        <v>2</v>
      </c>
      <c r="E28" s="6"/>
      <c r="G28" s="6">
        <f>IFERROR(VLOOKUP(通常分様式!G28,―!$AF$2:$AG$3,2,FALSE),0)</f>
        <v>1</v>
      </c>
      <c r="H28" s="6">
        <f>IFERROR(VLOOKUP(通常分様式!H28,―!$C$2:$D$2,2,FALSE),0)</f>
        <v>1</v>
      </c>
      <c r="I28" s="6">
        <f>IFERROR(IF(B28=2,VLOOKUP(通常分様式!I28,―!$E$21:$F$25,2,FALSE),VLOOKUP(通常分様式!I28,―!$E$2:$F$19,2,FALSE)),0)</f>
        <v>17</v>
      </c>
      <c r="J28" s="6">
        <f>IFERROR(VLOOKUP(通常分様式!J28,―!$G$2:$H$2,2,FALSE),0)</f>
        <v>1</v>
      </c>
      <c r="K28" s="6">
        <f>IFERROR(VLOOKUP(通常分様式!K28,―!$AH$2:$AI$12,2,FALSE),0)</f>
        <v>1</v>
      </c>
      <c r="V28" s="6">
        <f>IFERROR(IF(通常分様式!C28="単",VLOOKUP(通常分様式!V28,―!$I$2:$J$3,2,FALSE),VLOOKUP(通常分様式!V28,―!$I$4:$J$5,2,FALSE)),0)</f>
        <v>1</v>
      </c>
      <c r="W28" s="6">
        <f>IFERROR(VLOOKUP(通常分様式!W28,―!$K$2:$L$3,2,FALSE),0)</f>
        <v>2</v>
      </c>
      <c r="X28" s="6">
        <f>IFERROR(VLOOKUP(通常分様式!X28,―!$M$2:$N$3,2,FALSE),0)</f>
        <v>1</v>
      </c>
      <c r="Y28" s="6">
        <f>IFERROR(VLOOKUP(通常分様式!Y28,―!$O$2:$P$3,2,FALSE),0)</f>
        <v>1</v>
      </c>
      <c r="Z28" s="6">
        <f>IFERROR(VLOOKUP(通常分様式!Z28,―!$X$2:$Y$31,2,FALSE),0)</f>
        <v>20</v>
      </c>
      <c r="AA28" s="6">
        <f>IFERROR(VLOOKUP(通常分様式!AA28,―!$X$2:$Y$31,2,FALSE),0)</f>
        <v>29</v>
      </c>
      <c r="AF28" s="6">
        <f>IFERROR(VLOOKUP(通常分様式!AG28,―!$AA$2:$AB$14,2,FALSE),0)</f>
        <v>2</v>
      </c>
      <c r="AG28" s="6" t="str">
        <f t="shared" si="0"/>
        <v>協力要請推進枠又は検査促進枠の地方負担分に充当_地単</v>
      </c>
      <c r="AH28" s="135" t="str">
        <f t="shared" si="1"/>
        <v>基金_地単_通常</v>
      </c>
      <c r="AI28" s="135" t="str">
        <f t="shared" si="2"/>
        <v>事業始期_通常</v>
      </c>
      <c r="AJ28" s="135" t="str">
        <f>IF(通常分様式!C28="",0,IF(B28=1,IF(フラグ管理用!C28=1,"事業終期_通常",IF(C28=2,IF(Y28=2,"事業終期_R3基金・R4","事業終期_通常"),0)),IF(B28=2,"事業終期_R3基金・R4",0)))</f>
        <v>事業終期_R3基金・R4</v>
      </c>
      <c r="AK28" s="135" t="str">
        <f t="shared" si="3"/>
        <v>予算区分_地単_通常</v>
      </c>
      <c r="AL28" s="135" t="str">
        <f t="shared" si="4"/>
        <v>経済対策との関係_原油</v>
      </c>
      <c r="AM28" s="135" t="str">
        <f t="shared" si="6"/>
        <v>交付金の区分_高騰</v>
      </c>
      <c r="AN28" s="135" t="str">
        <f t="shared" si="5"/>
        <v>種類_通常</v>
      </c>
      <c r="AO28" s="6" t="str">
        <f>IF(通常分様式!C28="","",IF(PRODUCT(B28:G28,H28:AA28,AF28)=0,"error",""))</f>
        <v/>
      </c>
      <c r="AP28" s="6">
        <f>IF(通常分様式!E28="妊娠出産子育て支援交付金",1,0)</f>
        <v>0</v>
      </c>
    </row>
    <row r="29" spans="1:42" x14ac:dyDescent="0.15">
      <c r="A29" s="6">
        <v>8</v>
      </c>
      <c r="B29" s="6">
        <f>IFERROR(VLOOKUP(通常分様式!B29,―!$AJ$2:$AK$3,2,FALSE),0)</f>
        <v>1</v>
      </c>
      <c r="C29" s="6">
        <f>IFERROR(VLOOKUP(通常分様式!C29,―!$A$2:$B$3,2,FALSE),0)</f>
        <v>2</v>
      </c>
      <c r="D29" s="6">
        <f>IFERROR(VLOOKUP(通常分様式!D29,―!$AD$2:$AE$3,2,FALSE),0)</f>
        <v>1</v>
      </c>
      <c r="E29" s="6"/>
      <c r="G29" s="6">
        <f>IFERROR(VLOOKUP(通常分様式!G29,―!$AF$2:$AG$3,2,FALSE),0)</f>
        <v>1</v>
      </c>
      <c r="H29" s="6">
        <f>IFERROR(VLOOKUP(通常分様式!H29,―!$C$2:$D$2,2,FALSE),0)</f>
        <v>1</v>
      </c>
      <c r="I29" s="6">
        <f>IFERROR(IF(B29=2,VLOOKUP(通常分様式!I29,―!$E$21:$F$25,2,FALSE),VLOOKUP(通常分様式!I29,―!$E$2:$F$19,2,FALSE)),0)</f>
        <v>3</v>
      </c>
      <c r="J29" s="6">
        <f>IFERROR(VLOOKUP(通常分様式!J29,―!$G$2:$H$2,2,FALSE),0)</f>
        <v>1</v>
      </c>
      <c r="K29" s="6">
        <f>IFERROR(VLOOKUP(通常分様式!K29,―!$AH$2:$AI$12,2,FALSE),0)</f>
        <v>1</v>
      </c>
      <c r="V29" s="6">
        <f>IFERROR(IF(通常分様式!C29="単",VLOOKUP(通常分様式!V29,―!$I$2:$J$3,2,FALSE),VLOOKUP(通常分様式!V29,―!$I$4:$J$5,2,FALSE)),0)</f>
        <v>1</v>
      </c>
      <c r="W29" s="6">
        <f>IFERROR(VLOOKUP(通常分様式!W29,―!$K$2:$L$3,2,FALSE),0)</f>
        <v>1</v>
      </c>
      <c r="X29" s="6">
        <f>IFERROR(VLOOKUP(通常分様式!X29,―!$M$2:$N$3,2,FALSE),0)</f>
        <v>1</v>
      </c>
      <c r="Y29" s="6">
        <f>IFERROR(VLOOKUP(通常分様式!Y29,―!$O$2:$P$3,2,FALSE),0)</f>
        <v>1</v>
      </c>
      <c r="Z29" s="6">
        <f>IFERROR(VLOOKUP(通常分様式!Z29,―!$X$2:$Y$31,2,FALSE),0)</f>
        <v>20</v>
      </c>
      <c r="AA29" s="6">
        <f>IFERROR(VLOOKUP(通常分様式!AA29,―!$X$2:$Y$31,2,FALSE),0)</f>
        <v>26</v>
      </c>
      <c r="AF29" s="6">
        <f>IFERROR(VLOOKUP(通常分様式!AG29,―!$AA$2:$AB$14,2,FALSE),0)</f>
        <v>2</v>
      </c>
      <c r="AG29" s="6" t="str">
        <f t="shared" si="0"/>
        <v>協力要請推進枠又は検査促進枠の地方負担分に充当_地単</v>
      </c>
      <c r="AH29" s="135" t="str">
        <f t="shared" si="1"/>
        <v>基金_地単_通常</v>
      </c>
      <c r="AI29" s="135" t="str">
        <f t="shared" si="2"/>
        <v>事業始期_通常</v>
      </c>
      <c r="AJ29" s="135" t="str">
        <f>IF(通常分様式!C29="",0,IF(B29=1,IF(フラグ管理用!C29=1,"事業終期_通常",IF(C29=2,IF(Y29=2,"事業終期_R3基金・R4","事業終期_通常"),0)),IF(B29=2,"事業終期_R3基金・R4",0)))</f>
        <v>事業終期_通常</v>
      </c>
      <c r="AK29" s="135" t="str">
        <f t="shared" si="3"/>
        <v>予算区分_地単_通常</v>
      </c>
      <c r="AL29" s="135" t="str">
        <f t="shared" si="4"/>
        <v>経済対策との関係_通常</v>
      </c>
      <c r="AM29" s="135" t="str">
        <f t="shared" si="6"/>
        <v>交付金の区分_その他</v>
      </c>
      <c r="AN29" s="135" t="str">
        <f t="shared" si="5"/>
        <v>種類_通常</v>
      </c>
      <c r="AO29" s="6" t="str">
        <f>IF(通常分様式!C29="","",IF(PRODUCT(B29:G29,H29:AA29,AF29)=0,"error",""))</f>
        <v/>
      </c>
      <c r="AP29" s="6">
        <f>IF(通常分様式!E29="妊娠出産子育て支援交付金",1,0)</f>
        <v>0</v>
      </c>
    </row>
    <row r="30" spans="1:42" x14ac:dyDescent="0.15">
      <c r="A30" s="6">
        <v>9</v>
      </c>
      <c r="B30" s="6">
        <f>IFERROR(VLOOKUP(通常分様式!B30,―!$AJ$2:$AK$3,2,FALSE),0)</f>
        <v>1</v>
      </c>
      <c r="C30" s="6">
        <f>IFERROR(VLOOKUP(通常分様式!C30,―!$A$2:$B$3,2,FALSE),0)</f>
        <v>2</v>
      </c>
      <c r="D30" s="6">
        <f>IFERROR(VLOOKUP(通常分様式!D30,―!$AD$2:$AE$3,2,FALSE),0)</f>
        <v>1</v>
      </c>
      <c r="E30" s="6"/>
      <c r="G30" s="6">
        <f>IFERROR(VLOOKUP(通常分様式!G30,―!$AF$2:$AG$3,2,FALSE),0)</f>
        <v>1</v>
      </c>
      <c r="H30" s="6">
        <f>IFERROR(VLOOKUP(通常分様式!H30,―!$C$2:$D$2,2,FALSE),0)</f>
        <v>1</v>
      </c>
      <c r="I30" s="6">
        <f>IFERROR(IF(B30=2,VLOOKUP(通常分様式!I30,―!$E$21:$F$25,2,FALSE),VLOOKUP(通常分様式!I30,―!$E$2:$F$19,2,FALSE)),0)</f>
        <v>7</v>
      </c>
      <c r="J30" s="6">
        <f>IFERROR(VLOOKUP(通常分様式!J30,―!$G$2:$H$2,2,FALSE),0)</f>
        <v>1</v>
      </c>
      <c r="K30" s="6">
        <f>IFERROR(VLOOKUP(通常分様式!K30,―!$AH$2:$AI$12,2,FALSE),0)</f>
        <v>1</v>
      </c>
      <c r="V30" s="6">
        <f>IFERROR(IF(通常分様式!C30="単",VLOOKUP(通常分様式!V30,―!$I$2:$J$3,2,FALSE),VLOOKUP(通常分様式!V30,―!$I$4:$J$5,2,FALSE)),0)</f>
        <v>1</v>
      </c>
      <c r="W30" s="6">
        <f>IFERROR(VLOOKUP(通常分様式!W30,―!$K$2:$L$3,2,FALSE),0)</f>
        <v>1</v>
      </c>
      <c r="X30" s="6">
        <f>IFERROR(VLOOKUP(通常分様式!X30,―!$M$2:$N$3,2,FALSE),0)</f>
        <v>1</v>
      </c>
      <c r="Y30" s="6">
        <f>IFERROR(VLOOKUP(通常分様式!Y30,―!$O$2:$P$3,2,FALSE),0)</f>
        <v>1</v>
      </c>
      <c r="Z30" s="6">
        <f>IFERROR(VLOOKUP(通常分様式!Z30,―!$X$2:$Y$31,2,FALSE),0)</f>
        <v>20</v>
      </c>
      <c r="AA30" s="6">
        <f>IFERROR(VLOOKUP(通常分様式!AA30,―!$X$2:$Y$31,2,FALSE),0)</f>
        <v>29</v>
      </c>
      <c r="AF30" s="6">
        <f>IFERROR(VLOOKUP(通常分様式!AG30,―!$AA$2:$AB$14,2,FALSE),0)</f>
        <v>2</v>
      </c>
      <c r="AG30" s="6" t="str">
        <f t="shared" si="0"/>
        <v>協力要請推進枠又は検査促進枠の地方負担分に充当_地単</v>
      </c>
      <c r="AH30" s="135" t="str">
        <f t="shared" si="1"/>
        <v>基金_地単_通常</v>
      </c>
      <c r="AI30" s="135" t="str">
        <f t="shared" si="2"/>
        <v>事業始期_通常</v>
      </c>
      <c r="AJ30" s="135" t="str">
        <f>IF(通常分様式!C30="",0,IF(B30=1,IF(フラグ管理用!C30=1,"事業終期_通常",IF(C30=2,IF(Y30=2,"事業終期_R3基金・R4","事業終期_通常"),0)),IF(B30=2,"事業終期_R3基金・R4",0)))</f>
        <v>事業終期_通常</v>
      </c>
      <c r="AK30" s="135" t="str">
        <f t="shared" si="3"/>
        <v>予算区分_地単_通常</v>
      </c>
      <c r="AL30" s="135" t="str">
        <f t="shared" si="4"/>
        <v>経済対策との関係_通常</v>
      </c>
      <c r="AM30" s="135" t="str">
        <f t="shared" si="6"/>
        <v>交付金の区分_その他</v>
      </c>
      <c r="AN30" s="135" t="str">
        <f t="shared" si="5"/>
        <v>種類_通常</v>
      </c>
      <c r="AO30" s="6" t="str">
        <f>IF(通常分様式!C30="","",IF(PRODUCT(B30:G30,H30:AA30,AF30)=0,"error",""))</f>
        <v/>
      </c>
      <c r="AP30" s="6">
        <f>IF(通常分様式!E30="妊娠出産子育て支援交付金",1,0)</f>
        <v>0</v>
      </c>
    </row>
    <row r="31" spans="1:42" x14ac:dyDescent="0.15">
      <c r="A31" s="6">
        <v>10</v>
      </c>
      <c r="B31" s="6">
        <f>IFERROR(VLOOKUP(通常分様式!B31,―!$AJ$2:$AK$3,2,FALSE),0)</f>
        <v>1</v>
      </c>
      <c r="C31" s="6">
        <f>IFERROR(VLOOKUP(通常分様式!C31,―!$A$2:$B$3,2,FALSE),0)</f>
        <v>2</v>
      </c>
      <c r="D31" s="6">
        <f>IFERROR(VLOOKUP(通常分様式!D31,―!$AD$2:$AE$3,2,FALSE),0)</f>
        <v>1</v>
      </c>
      <c r="E31" s="6"/>
      <c r="G31" s="6">
        <f>IFERROR(VLOOKUP(通常分様式!G31,―!$AF$2:$AG$3,2,FALSE),0)</f>
        <v>1</v>
      </c>
      <c r="H31" s="6">
        <f>IFERROR(VLOOKUP(通常分様式!H31,―!$C$2:$D$2,2,FALSE),0)</f>
        <v>1</v>
      </c>
      <c r="I31" s="6">
        <f>IFERROR(IF(B31=2,VLOOKUP(通常分様式!I31,―!$E$21:$F$25,2,FALSE),VLOOKUP(通常分様式!I31,―!$E$2:$F$19,2,FALSE)),0)</f>
        <v>7</v>
      </c>
      <c r="J31" s="6">
        <f>IFERROR(VLOOKUP(通常分様式!J31,―!$G$2:$H$2,2,FALSE),0)</f>
        <v>1</v>
      </c>
      <c r="K31" s="6">
        <f>IFERROR(VLOOKUP(通常分様式!K31,―!$AH$2:$AI$12,2,FALSE),0)</f>
        <v>1</v>
      </c>
      <c r="V31" s="6">
        <f>IFERROR(IF(通常分様式!C31="単",VLOOKUP(通常分様式!V31,―!$I$2:$J$3,2,FALSE),VLOOKUP(通常分様式!V31,―!$I$4:$J$5,2,FALSE)),0)</f>
        <v>1</v>
      </c>
      <c r="W31" s="6">
        <f>IFERROR(VLOOKUP(通常分様式!W31,―!$K$2:$L$3,2,FALSE),0)</f>
        <v>1</v>
      </c>
      <c r="X31" s="6">
        <f>IFERROR(VLOOKUP(通常分様式!X31,―!$M$2:$N$3,2,FALSE),0)</f>
        <v>1</v>
      </c>
      <c r="Y31" s="6">
        <f>IFERROR(VLOOKUP(通常分様式!Y31,―!$O$2:$P$3,2,FALSE),0)</f>
        <v>1</v>
      </c>
      <c r="Z31" s="6">
        <f>IFERROR(VLOOKUP(通常分様式!Z31,―!$X$2:$Y$31,2,FALSE),0)</f>
        <v>20</v>
      </c>
      <c r="AA31" s="6">
        <f>IFERROR(VLOOKUP(通常分様式!AA31,―!$X$2:$Y$31,2,FALSE),0)</f>
        <v>29</v>
      </c>
      <c r="AF31" s="6">
        <f>IFERROR(VLOOKUP(通常分様式!AG31,―!$AA$2:$AB$14,2,FALSE),0)</f>
        <v>2</v>
      </c>
      <c r="AG31" s="6" t="str">
        <f t="shared" si="0"/>
        <v>協力要請推進枠又は検査促進枠の地方負担分に充当_地単</v>
      </c>
      <c r="AH31" s="135" t="str">
        <f t="shared" si="1"/>
        <v>基金_地単_通常</v>
      </c>
      <c r="AI31" s="135" t="str">
        <f t="shared" si="2"/>
        <v>事業始期_通常</v>
      </c>
      <c r="AJ31" s="135" t="str">
        <f>IF(通常分様式!C31="",0,IF(B31=1,IF(フラグ管理用!C31=1,"事業終期_通常",IF(C31=2,IF(Y31=2,"事業終期_R3基金・R4","事業終期_通常"),0)),IF(B31=2,"事業終期_R3基金・R4",0)))</f>
        <v>事業終期_通常</v>
      </c>
      <c r="AK31" s="135" t="str">
        <f t="shared" si="3"/>
        <v>予算区分_地単_通常</v>
      </c>
      <c r="AL31" s="135" t="str">
        <f t="shared" si="4"/>
        <v>経済対策との関係_通常</v>
      </c>
      <c r="AM31" s="135" t="str">
        <f t="shared" si="6"/>
        <v>交付金の区分_その他</v>
      </c>
      <c r="AN31" s="135" t="str">
        <f t="shared" si="5"/>
        <v>種類_通常</v>
      </c>
      <c r="AO31" s="6" t="str">
        <f>IF(通常分様式!C31="","",IF(PRODUCT(B31:G31,H31:AA31,AF31)=0,"error",""))</f>
        <v/>
      </c>
      <c r="AP31" s="6">
        <f>IF(通常分様式!E31="妊娠出産子育て支援交付金",1,0)</f>
        <v>0</v>
      </c>
    </row>
    <row r="32" spans="1:42" x14ac:dyDescent="0.15">
      <c r="A32" s="6">
        <v>11</v>
      </c>
      <c r="B32" s="6">
        <f>IFERROR(VLOOKUP(通常分様式!B32,―!$AJ$2:$AK$3,2,FALSE),0)</f>
        <v>1</v>
      </c>
      <c r="C32" s="6">
        <f>IFERROR(VLOOKUP(通常分様式!C32,―!$A$2:$B$3,2,FALSE),0)</f>
        <v>2</v>
      </c>
      <c r="D32" s="6">
        <f>IFERROR(VLOOKUP(通常分様式!D32,―!$AD$2:$AE$3,2,FALSE),0)</f>
        <v>1</v>
      </c>
      <c r="E32" s="6"/>
      <c r="G32" s="6">
        <f>IFERROR(VLOOKUP(通常分様式!G32,―!$AF$2:$AG$3,2,FALSE),0)</f>
        <v>1</v>
      </c>
      <c r="H32" s="6">
        <f>IFERROR(VLOOKUP(通常分様式!H32,―!$C$2:$D$2,2,FALSE),0)</f>
        <v>1</v>
      </c>
      <c r="I32" s="6">
        <f>IFERROR(IF(B32=2,VLOOKUP(通常分様式!I32,―!$E$21:$F$25,2,FALSE),VLOOKUP(通常分様式!I32,―!$E$2:$F$19,2,FALSE)),0)</f>
        <v>7</v>
      </c>
      <c r="J32" s="6">
        <f>IFERROR(VLOOKUP(通常分様式!J32,―!$G$2:$H$2,2,FALSE),0)</f>
        <v>1</v>
      </c>
      <c r="K32" s="6">
        <f>IFERROR(VLOOKUP(通常分様式!K32,―!$AH$2:$AI$12,2,FALSE),0)</f>
        <v>1</v>
      </c>
      <c r="V32" s="6">
        <f>IFERROR(IF(通常分様式!C32="単",VLOOKUP(通常分様式!V32,―!$I$2:$J$3,2,FALSE),VLOOKUP(通常分様式!V32,―!$I$4:$J$5,2,FALSE)),0)</f>
        <v>1</v>
      </c>
      <c r="W32" s="6">
        <f>IFERROR(VLOOKUP(通常分様式!W32,―!$K$2:$L$3,2,FALSE),0)</f>
        <v>1</v>
      </c>
      <c r="X32" s="6">
        <f>IFERROR(VLOOKUP(通常分様式!X32,―!$M$2:$N$3,2,FALSE),0)</f>
        <v>1</v>
      </c>
      <c r="Y32" s="6">
        <f>IFERROR(VLOOKUP(通常分様式!Y32,―!$O$2:$P$3,2,FALSE),0)</f>
        <v>1</v>
      </c>
      <c r="Z32" s="6">
        <f>IFERROR(VLOOKUP(通常分様式!Z32,―!$X$2:$Y$31,2,FALSE),0)</f>
        <v>20</v>
      </c>
      <c r="AA32" s="6">
        <f>IFERROR(VLOOKUP(通常分様式!AA32,―!$X$2:$Y$31,2,FALSE),0)</f>
        <v>29</v>
      </c>
      <c r="AF32" s="6">
        <f>IFERROR(VLOOKUP(通常分様式!AG32,―!$AA$2:$AB$14,2,FALSE),0)</f>
        <v>2</v>
      </c>
      <c r="AG32" s="6" t="str">
        <f t="shared" si="0"/>
        <v>協力要請推進枠又は検査促進枠の地方負担分に充当_地単</v>
      </c>
      <c r="AH32" s="135" t="str">
        <f t="shared" si="1"/>
        <v>基金_地単_通常</v>
      </c>
      <c r="AI32" s="135" t="str">
        <f t="shared" si="2"/>
        <v>事業始期_通常</v>
      </c>
      <c r="AJ32" s="135" t="str">
        <f>IF(通常分様式!C32="",0,IF(B32=1,IF(フラグ管理用!C32=1,"事業終期_通常",IF(C32=2,IF(Y32=2,"事業終期_R3基金・R4","事業終期_通常"),0)),IF(B32=2,"事業終期_R3基金・R4",0)))</f>
        <v>事業終期_通常</v>
      </c>
      <c r="AK32" s="135" t="str">
        <f t="shared" si="3"/>
        <v>予算区分_地単_通常</v>
      </c>
      <c r="AL32" s="135" t="str">
        <f t="shared" si="4"/>
        <v>経済対策との関係_通常</v>
      </c>
      <c r="AM32" s="135" t="str">
        <f t="shared" si="6"/>
        <v>交付金の区分_その他</v>
      </c>
      <c r="AN32" s="135" t="str">
        <f t="shared" si="5"/>
        <v>種類_通常</v>
      </c>
      <c r="AO32" s="6" t="str">
        <f>IF(通常分様式!C32="","",IF(PRODUCT(B32:G32,H32:AA32,AF32)=0,"error",""))</f>
        <v/>
      </c>
      <c r="AP32" s="6">
        <f>IF(通常分様式!E32="妊娠出産子育て支援交付金",1,0)</f>
        <v>0</v>
      </c>
    </row>
    <row r="33" spans="1:42" x14ac:dyDescent="0.15">
      <c r="A33" s="6">
        <v>12</v>
      </c>
      <c r="B33" s="6">
        <f>IFERROR(VLOOKUP(通常分様式!B33,―!$AJ$2:$AK$3,2,FALSE),0)</f>
        <v>1</v>
      </c>
      <c r="C33" s="6">
        <f>IFERROR(VLOOKUP(通常分様式!C33,―!$A$2:$B$3,2,FALSE),0)</f>
        <v>2</v>
      </c>
      <c r="D33" s="6">
        <f>IFERROR(VLOOKUP(通常分様式!D33,―!$AD$2:$AE$3,2,FALSE),0)</f>
        <v>1</v>
      </c>
      <c r="E33" s="6"/>
      <c r="G33" s="6">
        <f>IFERROR(VLOOKUP(通常分様式!G33,―!$AF$2:$AG$3,2,FALSE),0)</f>
        <v>1</v>
      </c>
      <c r="H33" s="6">
        <f>IFERROR(VLOOKUP(通常分様式!H33,―!$C$2:$D$2,2,FALSE),0)</f>
        <v>1</v>
      </c>
      <c r="I33" s="6">
        <f>IFERROR(IF(B33=2,VLOOKUP(通常分様式!I33,―!$E$21:$F$25,2,FALSE),VLOOKUP(通常分様式!I33,―!$E$2:$F$19,2,FALSE)),0)</f>
        <v>4</v>
      </c>
      <c r="J33" s="6">
        <f>IFERROR(VLOOKUP(通常分様式!J33,―!$G$2:$H$2,2,FALSE),0)</f>
        <v>1</v>
      </c>
      <c r="K33" s="6">
        <f>IFERROR(VLOOKUP(通常分様式!K33,―!$AH$2:$AI$12,2,FALSE),0)</f>
        <v>1</v>
      </c>
      <c r="V33" s="6">
        <f>IFERROR(IF(通常分様式!C33="単",VLOOKUP(通常分様式!V33,―!$I$2:$J$3,2,FALSE),VLOOKUP(通常分様式!V33,―!$I$4:$J$5,2,FALSE)),0)</f>
        <v>1</v>
      </c>
      <c r="W33" s="6">
        <f>IFERROR(VLOOKUP(通常分様式!W33,―!$K$2:$L$3,2,FALSE),0)</f>
        <v>1</v>
      </c>
      <c r="X33" s="6">
        <f>IFERROR(VLOOKUP(通常分様式!X33,―!$M$2:$N$3,2,FALSE),0)</f>
        <v>1</v>
      </c>
      <c r="Y33" s="6">
        <f>IFERROR(VLOOKUP(通常分様式!Y33,―!$O$2:$P$3,2,FALSE),0)</f>
        <v>1</v>
      </c>
      <c r="Z33" s="6">
        <f>IFERROR(VLOOKUP(通常分様式!Z33,―!$X$2:$Y$31,2,FALSE),0)</f>
        <v>20</v>
      </c>
      <c r="AA33" s="6">
        <f>IFERROR(VLOOKUP(通常分様式!AA33,―!$X$2:$Y$31,2,FALSE),0)</f>
        <v>29</v>
      </c>
      <c r="AF33" s="6">
        <f>IFERROR(VLOOKUP(通常分様式!AG33,―!$AA$2:$AB$14,2,FALSE),0)</f>
        <v>2</v>
      </c>
      <c r="AG33" s="6" t="str">
        <f t="shared" si="0"/>
        <v>協力要請推進枠又は検査促進枠の地方負担分に充当_地単</v>
      </c>
      <c r="AH33" s="135" t="str">
        <f t="shared" si="1"/>
        <v>基金_地単_通常</v>
      </c>
      <c r="AI33" s="135" t="str">
        <f t="shared" si="2"/>
        <v>事業始期_通常</v>
      </c>
      <c r="AJ33" s="135" t="str">
        <f>IF(通常分様式!C33="",0,IF(B33=1,IF(フラグ管理用!C33=1,"事業終期_通常",IF(C33=2,IF(Y33=2,"事業終期_R3基金・R4","事業終期_通常"),0)),IF(B33=2,"事業終期_R3基金・R4",0)))</f>
        <v>事業終期_通常</v>
      </c>
      <c r="AK33" s="135" t="str">
        <f t="shared" si="3"/>
        <v>予算区分_地単_通常</v>
      </c>
      <c r="AL33" s="135" t="str">
        <f t="shared" si="4"/>
        <v>経済対策との関係_通常</v>
      </c>
      <c r="AM33" s="135" t="str">
        <f t="shared" si="6"/>
        <v>交付金の区分_その他</v>
      </c>
      <c r="AN33" s="135" t="str">
        <f t="shared" si="5"/>
        <v>種類_通常</v>
      </c>
      <c r="AO33" s="6" t="str">
        <f>IF(通常分様式!C33="","",IF(PRODUCT(B33:G33,H33:AA33,AF33)=0,"error",""))</f>
        <v/>
      </c>
      <c r="AP33" s="6">
        <f>IF(通常分様式!E33="妊娠出産子育て支援交付金",1,0)</f>
        <v>0</v>
      </c>
    </row>
    <row r="34" spans="1:42" x14ac:dyDescent="0.15">
      <c r="A34" s="6">
        <v>13</v>
      </c>
      <c r="B34" s="6">
        <f>IFERROR(VLOOKUP(通常分様式!B34,―!$AJ$2:$AK$3,2,FALSE),0)</f>
        <v>1</v>
      </c>
      <c r="C34" s="6">
        <f>IFERROR(VLOOKUP(通常分様式!C34,―!$A$2:$B$3,2,FALSE),0)</f>
        <v>2</v>
      </c>
      <c r="D34" s="6">
        <f>IFERROR(VLOOKUP(通常分様式!D34,―!$AD$2:$AE$3,2,FALSE),0)</f>
        <v>1</v>
      </c>
      <c r="E34" s="6"/>
      <c r="G34" s="6">
        <f>IFERROR(VLOOKUP(通常分様式!G34,―!$AF$2:$AG$3,2,FALSE),0)</f>
        <v>1</v>
      </c>
      <c r="H34" s="6">
        <f>IFERROR(VLOOKUP(通常分様式!H34,―!$C$2:$D$2,2,FALSE),0)</f>
        <v>1</v>
      </c>
      <c r="I34" s="6">
        <f>IFERROR(IF(B34=2,VLOOKUP(通常分様式!I34,―!$E$21:$F$25,2,FALSE),VLOOKUP(通常分様式!I34,―!$E$2:$F$19,2,FALSE)),0)</f>
        <v>5</v>
      </c>
      <c r="J34" s="6">
        <f>IFERROR(VLOOKUP(通常分様式!J34,―!$G$2:$H$2,2,FALSE),0)</f>
        <v>1</v>
      </c>
      <c r="K34" s="6">
        <f>IFERROR(VLOOKUP(通常分様式!K34,―!$AH$2:$AI$12,2,FALSE),0)</f>
        <v>1</v>
      </c>
      <c r="V34" s="6">
        <f>IFERROR(IF(通常分様式!C34="単",VLOOKUP(通常分様式!V34,―!$I$2:$J$3,2,FALSE),VLOOKUP(通常分様式!V34,―!$I$4:$J$5,2,FALSE)),0)</f>
        <v>1</v>
      </c>
      <c r="W34" s="6">
        <f>IFERROR(VLOOKUP(通常分様式!W34,―!$K$2:$L$3,2,FALSE),0)</f>
        <v>1</v>
      </c>
      <c r="X34" s="6">
        <f>IFERROR(VLOOKUP(通常分様式!X34,―!$M$2:$N$3,2,FALSE),0)</f>
        <v>1</v>
      </c>
      <c r="Y34" s="6">
        <f>IFERROR(VLOOKUP(通常分様式!Y34,―!$O$2:$P$3,2,FALSE),0)</f>
        <v>1</v>
      </c>
      <c r="Z34" s="6">
        <f>IFERROR(VLOOKUP(通常分様式!Z34,―!$X$2:$Y$31,2,FALSE),0)</f>
        <v>18</v>
      </c>
      <c r="AA34" s="6">
        <f>IFERROR(VLOOKUP(通常分様式!AA34,―!$X$2:$Y$31,2,FALSE),0)</f>
        <v>29</v>
      </c>
      <c r="AF34" s="6">
        <f>IFERROR(VLOOKUP(通常分様式!AG34,―!$AA$2:$AB$14,2,FALSE),0)</f>
        <v>2</v>
      </c>
      <c r="AG34" s="6" t="str">
        <f t="shared" si="0"/>
        <v>協力要請推進枠又は検査促進枠の地方負担分に充当_地単</v>
      </c>
      <c r="AH34" s="135" t="str">
        <f t="shared" si="1"/>
        <v>基金_地単_通常</v>
      </c>
      <c r="AI34" s="135" t="str">
        <f t="shared" si="2"/>
        <v>事業始期_通常</v>
      </c>
      <c r="AJ34" s="135" t="str">
        <f>IF(通常分様式!C34="",0,IF(B34=1,IF(フラグ管理用!C34=1,"事業終期_通常",IF(C34=2,IF(Y34=2,"事業終期_R3基金・R4","事業終期_通常"),0)),IF(B34=2,"事業終期_R3基金・R4",0)))</f>
        <v>事業終期_通常</v>
      </c>
      <c r="AK34" s="135" t="str">
        <f t="shared" si="3"/>
        <v>予算区分_地単_通常</v>
      </c>
      <c r="AL34" s="135" t="str">
        <f t="shared" si="4"/>
        <v>経済対策との関係_通常</v>
      </c>
      <c r="AM34" s="135" t="str">
        <f t="shared" si="6"/>
        <v>交付金の区分_その他</v>
      </c>
      <c r="AN34" s="135" t="str">
        <f t="shared" si="5"/>
        <v>種類_通常</v>
      </c>
      <c r="AO34" s="6" t="str">
        <f>IF(通常分様式!C34="","",IF(PRODUCT(B34:G34,H34:AA34,AF34)=0,"error",""))</f>
        <v/>
      </c>
      <c r="AP34" s="6">
        <f>IF(通常分様式!E34="妊娠出産子育て支援交付金",1,0)</f>
        <v>0</v>
      </c>
    </row>
    <row r="35" spans="1:42" x14ac:dyDescent="0.15">
      <c r="A35" s="6">
        <v>14</v>
      </c>
      <c r="B35" s="6">
        <f>IFERROR(VLOOKUP(通常分様式!B35,―!$AJ$2:$AK$3,2,FALSE),0)</f>
        <v>1</v>
      </c>
      <c r="C35" s="6">
        <f>IFERROR(VLOOKUP(通常分様式!C35,―!$A$2:$B$3,2,FALSE),0)</f>
        <v>2</v>
      </c>
      <c r="D35" s="6">
        <f>IFERROR(VLOOKUP(通常分様式!D35,―!$AD$2:$AE$3,2,FALSE),0)</f>
        <v>1</v>
      </c>
      <c r="E35" s="6"/>
      <c r="G35" s="6">
        <f>IFERROR(VLOOKUP(通常分様式!G35,―!$AF$2:$AG$3,2,FALSE),0)</f>
        <v>1</v>
      </c>
      <c r="H35" s="6">
        <f>IFERROR(VLOOKUP(通常分様式!H35,―!$C$2:$D$2,2,FALSE),0)</f>
        <v>1</v>
      </c>
      <c r="I35" s="6">
        <f>IFERROR(IF(B35=2,VLOOKUP(通常分様式!I35,―!$E$21:$F$25,2,FALSE),VLOOKUP(通常分様式!I35,―!$E$2:$F$19,2,FALSE)),0)</f>
        <v>3</v>
      </c>
      <c r="J35" s="6">
        <f>IFERROR(VLOOKUP(通常分様式!J35,―!$G$2:$H$2,2,FALSE),0)</f>
        <v>1</v>
      </c>
      <c r="K35" s="6">
        <f>IFERROR(VLOOKUP(通常分様式!K35,―!$AH$2:$AI$12,2,FALSE),0)</f>
        <v>1</v>
      </c>
      <c r="V35" s="6">
        <f>IFERROR(IF(通常分様式!C35="単",VLOOKUP(通常分様式!V35,―!$I$2:$J$3,2,FALSE),VLOOKUP(通常分様式!V35,―!$I$4:$J$5,2,FALSE)),0)</f>
        <v>1</v>
      </c>
      <c r="W35" s="6">
        <f>IFERROR(VLOOKUP(通常分様式!W35,―!$K$2:$L$3,2,FALSE),0)</f>
        <v>1</v>
      </c>
      <c r="X35" s="6">
        <f>IFERROR(VLOOKUP(通常分様式!X35,―!$M$2:$N$3,2,FALSE),0)</f>
        <v>1</v>
      </c>
      <c r="Y35" s="6">
        <f>IFERROR(VLOOKUP(通常分様式!Y35,―!$O$2:$P$3,2,FALSE),0)</f>
        <v>1</v>
      </c>
      <c r="Z35" s="6">
        <f>IFERROR(VLOOKUP(通常分様式!Z35,―!$X$2:$Y$31,2,FALSE),0)</f>
        <v>20</v>
      </c>
      <c r="AA35" s="6">
        <f>IFERROR(VLOOKUP(通常分様式!AA35,―!$X$2:$Y$31,2,FALSE),0)</f>
        <v>29</v>
      </c>
      <c r="AF35" s="6">
        <f>IFERROR(VLOOKUP(通常分様式!AG35,―!$AA$2:$AB$14,2,FALSE),0)</f>
        <v>2</v>
      </c>
      <c r="AG35" s="6" t="str">
        <f t="shared" si="0"/>
        <v>協力要請推進枠又は検査促進枠の地方負担分に充当_地単</v>
      </c>
      <c r="AH35" s="135" t="str">
        <f t="shared" si="1"/>
        <v>基金_地単_通常</v>
      </c>
      <c r="AI35" s="135" t="str">
        <f t="shared" si="2"/>
        <v>事業始期_通常</v>
      </c>
      <c r="AJ35" s="135" t="str">
        <f>IF(通常分様式!C35="",0,IF(B35=1,IF(フラグ管理用!C35=1,"事業終期_通常",IF(C35=2,IF(Y35=2,"事業終期_R3基金・R4","事業終期_通常"),0)),IF(B35=2,"事業終期_R3基金・R4",0)))</f>
        <v>事業終期_通常</v>
      </c>
      <c r="AK35" s="135" t="str">
        <f t="shared" si="3"/>
        <v>予算区分_地単_通常</v>
      </c>
      <c r="AL35" s="135" t="str">
        <f t="shared" si="4"/>
        <v>経済対策との関係_通常</v>
      </c>
      <c r="AM35" s="135" t="str">
        <f t="shared" si="6"/>
        <v>交付金の区分_その他</v>
      </c>
      <c r="AN35" s="135" t="str">
        <f t="shared" si="5"/>
        <v>種類_通常</v>
      </c>
      <c r="AO35" s="6" t="str">
        <f>IF(通常分様式!C35="","",IF(PRODUCT(B35:G35,H35:AA35,AF35)=0,"error",""))</f>
        <v/>
      </c>
      <c r="AP35" s="6">
        <f>IF(通常分様式!E35="妊娠出産子育て支援交付金",1,0)</f>
        <v>0</v>
      </c>
    </row>
    <row r="36" spans="1:42" x14ac:dyDescent="0.15">
      <c r="A36" s="6">
        <v>15</v>
      </c>
      <c r="B36" s="6">
        <f>IFERROR(VLOOKUP(通常分様式!B36,―!$AJ$2:$AK$3,2,FALSE),0)</f>
        <v>1</v>
      </c>
      <c r="C36" s="6">
        <f>IFERROR(VLOOKUP(通常分様式!C36,―!$A$2:$B$3,2,FALSE),0)</f>
        <v>2</v>
      </c>
      <c r="D36" s="6">
        <f>IFERROR(VLOOKUP(通常分様式!D36,―!$AD$2:$AE$3,2,FALSE),0)</f>
        <v>1</v>
      </c>
      <c r="E36" s="6"/>
      <c r="G36" s="6">
        <f>IFERROR(VLOOKUP(通常分様式!G36,―!$AF$2:$AG$3,2,FALSE),0)</f>
        <v>1</v>
      </c>
      <c r="H36" s="6">
        <f>IFERROR(VLOOKUP(通常分様式!H36,―!$C$2:$D$2,2,FALSE),0)</f>
        <v>1</v>
      </c>
      <c r="I36" s="6">
        <f>IFERROR(IF(B36=2,VLOOKUP(通常分様式!I36,―!$E$21:$F$25,2,FALSE),VLOOKUP(通常分様式!I36,―!$E$2:$F$19,2,FALSE)),0)</f>
        <v>7</v>
      </c>
      <c r="J36" s="6">
        <f>IFERROR(VLOOKUP(通常分様式!J36,―!$G$2:$H$2,2,FALSE),0)</f>
        <v>1</v>
      </c>
      <c r="K36" s="6">
        <f>IFERROR(VLOOKUP(通常分様式!K36,―!$AH$2:$AI$12,2,FALSE),0)</f>
        <v>1</v>
      </c>
      <c r="V36" s="6">
        <f>IFERROR(IF(通常分様式!C36="単",VLOOKUP(通常分様式!V36,―!$I$2:$J$3,2,FALSE),VLOOKUP(通常分様式!V36,―!$I$4:$J$5,2,FALSE)),0)</f>
        <v>1</v>
      </c>
      <c r="W36" s="6">
        <f>IFERROR(VLOOKUP(通常分様式!W36,―!$K$2:$L$3,2,FALSE),0)</f>
        <v>1</v>
      </c>
      <c r="X36" s="6">
        <f>IFERROR(VLOOKUP(通常分様式!X36,―!$M$2:$N$3,2,FALSE),0)</f>
        <v>1</v>
      </c>
      <c r="Y36" s="6">
        <f>IFERROR(VLOOKUP(通常分様式!Y36,―!$O$2:$P$3,2,FALSE),0)</f>
        <v>1</v>
      </c>
      <c r="Z36" s="6">
        <f>IFERROR(VLOOKUP(通常分様式!Z36,―!$X$2:$Y$31,2,FALSE),0)</f>
        <v>20</v>
      </c>
      <c r="AA36" s="6">
        <f>IFERROR(VLOOKUP(通常分様式!AA36,―!$X$2:$Y$31,2,FALSE),0)</f>
        <v>26</v>
      </c>
      <c r="AF36" s="6">
        <f>IFERROR(VLOOKUP(通常分様式!AG36,―!$AA$2:$AB$14,2,FALSE),0)</f>
        <v>2</v>
      </c>
      <c r="AG36" s="6" t="str">
        <f t="shared" si="0"/>
        <v>協力要請推進枠又は検査促進枠の地方負担分に充当_地単</v>
      </c>
      <c r="AH36" s="135" t="str">
        <f t="shared" si="1"/>
        <v>基金_地単_通常</v>
      </c>
      <c r="AI36" s="135" t="str">
        <f t="shared" si="2"/>
        <v>事業始期_通常</v>
      </c>
      <c r="AJ36" s="135" t="str">
        <f>IF(通常分様式!C36="",0,IF(B36=1,IF(フラグ管理用!C36=1,"事業終期_通常",IF(C36=2,IF(Y36=2,"事業終期_R3基金・R4","事業終期_通常"),0)),IF(B36=2,"事業終期_R3基金・R4",0)))</f>
        <v>事業終期_通常</v>
      </c>
      <c r="AK36" s="135" t="str">
        <f t="shared" si="3"/>
        <v>予算区分_地単_通常</v>
      </c>
      <c r="AL36" s="135" t="str">
        <f t="shared" si="4"/>
        <v>経済対策との関係_通常</v>
      </c>
      <c r="AM36" s="135" t="str">
        <f t="shared" si="6"/>
        <v>交付金の区分_その他</v>
      </c>
      <c r="AN36" s="135" t="str">
        <f t="shared" si="5"/>
        <v>種類_通常</v>
      </c>
      <c r="AO36" s="6" t="str">
        <f>IF(通常分様式!C36="","",IF(PRODUCT(B36:G36,H36:AA36,AF36)=0,"error",""))</f>
        <v/>
      </c>
      <c r="AP36" s="6">
        <f>IF(通常分様式!E36="妊娠出産子育て支援交付金",1,0)</f>
        <v>0</v>
      </c>
    </row>
    <row r="37" spans="1:42" x14ac:dyDescent="0.15">
      <c r="A37" s="6">
        <v>16</v>
      </c>
      <c r="B37" s="6">
        <f>IFERROR(VLOOKUP(通常分様式!B37,―!$AJ$2:$AK$3,2,FALSE),0)</f>
        <v>1</v>
      </c>
      <c r="C37" s="6">
        <f>IFERROR(VLOOKUP(通常分様式!C37,―!$A$2:$B$3,2,FALSE),0)</f>
        <v>2</v>
      </c>
      <c r="D37" s="6">
        <f>IFERROR(VLOOKUP(通常分様式!D37,―!$AD$2:$AE$3,2,FALSE),0)</f>
        <v>1</v>
      </c>
      <c r="E37" s="6"/>
      <c r="G37" s="6">
        <f>IFERROR(VLOOKUP(通常分様式!G37,―!$AF$2:$AG$3,2,FALSE),0)</f>
        <v>1</v>
      </c>
      <c r="H37" s="6">
        <f>IFERROR(VLOOKUP(通常分様式!H37,―!$C$2:$D$2,2,FALSE),0)</f>
        <v>1</v>
      </c>
      <c r="I37" s="6">
        <f>IFERROR(IF(B37=2,VLOOKUP(通常分様式!I37,―!$E$21:$F$25,2,FALSE),VLOOKUP(通常分様式!I37,―!$E$2:$F$19,2,FALSE)),0)</f>
        <v>7</v>
      </c>
      <c r="J37" s="6">
        <f>IFERROR(VLOOKUP(通常分様式!J37,―!$G$2:$H$2,2,FALSE),0)</f>
        <v>1</v>
      </c>
      <c r="K37" s="6">
        <f>IFERROR(VLOOKUP(通常分様式!K37,―!$AH$2:$AI$12,2,FALSE),0)</f>
        <v>1</v>
      </c>
      <c r="V37" s="6">
        <f>IFERROR(IF(通常分様式!C37="単",VLOOKUP(通常分様式!V37,―!$I$2:$J$3,2,FALSE),VLOOKUP(通常分様式!V37,―!$I$4:$J$5,2,FALSE)),0)</f>
        <v>1</v>
      </c>
      <c r="W37" s="6">
        <f>IFERROR(VLOOKUP(通常分様式!W37,―!$K$2:$L$3,2,FALSE),0)</f>
        <v>1</v>
      </c>
      <c r="X37" s="6">
        <f>IFERROR(VLOOKUP(通常分様式!X37,―!$M$2:$N$3,2,FALSE),0)</f>
        <v>1</v>
      </c>
      <c r="Y37" s="6">
        <f>IFERROR(VLOOKUP(通常分様式!Y37,―!$O$2:$P$3,2,FALSE),0)</f>
        <v>1</v>
      </c>
      <c r="Z37" s="6">
        <f>IFERROR(VLOOKUP(通常分様式!Z37,―!$X$2:$Y$31,2,FALSE),0)</f>
        <v>20</v>
      </c>
      <c r="AA37" s="6">
        <f>IFERROR(VLOOKUP(通常分様式!AA37,―!$X$2:$Y$31,2,FALSE),0)</f>
        <v>26</v>
      </c>
      <c r="AF37" s="6">
        <f>IFERROR(VLOOKUP(通常分様式!AG37,―!$AA$2:$AB$14,2,FALSE),0)</f>
        <v>2</v>
      </c>
      <c r="AG37" s="6" t="str">
        <f t="shared" si="0"/>
        <v>協力要請推進枠又は検査促進枠の地方負担分に充当_地単</v>
      </c>
      <c r="AH37" s="135" t="str">
        <f t="shared" si="1"/>
        <v>基金_地単_通常</v>
      </c>
      <c r="AI37" s="135" t="str">
        <f t="shared" si="2"/>
        <v>事業始期_通常</v>
      </c>
      <c r="AJ37" s="135" t="str">
        <f>IF(通常分様式!C37="",0,IF(B37=1,IF(フラグ管理用!C37=1,"事業終期_通常",IF(C37=2,IF(Y37=2,"事業終期_R3基金・R4","事業終期_通常"),0)),IF(B37=2,"事業終期_R3基金・R4",0)))</f>
        <v>事業終期_通常</v>
      </c>
      <c r="AK37" s="135" t="str">
        <f t="shared" si="3"/>
        <v>予算区分_地単_通常</v>
      </c>
      <c r="AL37" s="135" t="str">
        <f t="shared" si="4"/>
        <v>経済対策との関係_通常</v>
      </c>
      <c r="AM37" s="135" t="str">
        <f t="shared" si="6"/>
        <v>交付金の区分_その他</v>
      </c>
      <c r="AN37" s="135" t="str">
        <f t="shared" si="5"/>
        <v>種類_通常</v>
      </c>
      <c r="AO37" s="6" t="str">
        <f>IF(通常分様式!C37="","",IF(PRODUCT(B37:G37,H37:AA37,AF37)=0,"error",""))</f>
        <v/>
      </c>
      <c r="AP37" s="6">
        <f>IF(通常分様式!E37="妊娠出産子育て支援交付金",1,0)</f>
        <v>0</v>
      </c>
    </row>
    <row r="38" spans="1:42" x14ac:dyDescent="0.15">
      <c r="A38" s="6">
        <v>17</v>
      </c>
      <c r="B38" s="6">
        <f>IFERROR(VLOOKUP(通常分様式!B38,―!$AJ$2:$AK$3,2,FALSE),0)</f>
        <v>0</v>
      </c>
      <c r="C38" s="6">
        <f>IFERROR(VLOOKUP(通常分様式!C38,―!$A$2:$B$3,2,FALSE),0)</f>
        <v>0</v>
      </c>
      <c r="D38" s="6">
        <f>IFERROR(VLOOKUP(通常分様式!D38,―!$AD$2:$AE$3,2,FALSE),0)</f>
        <v>0</v>
      </c>
      <c r="E38" s="6"/>
      <c r="G38" s="6">
        <f>IFERROR(VLOOKUP(通常分様式!G38,―!$AF$2:$AG$3,2,FALSE),0)</f>
        <v>0</v>
      </c>
      <c r="H38" s="6">
        <f>IFERROR(VLOOKUP(通常分様式!H38,―!$C$2:$D$2,2,FALSE),0)</f>
        <v>0</v>
      </c>
      <c r="I38" s="6">
        <f>IFERROR(IF(B38=2,VLOOKUP(通常分様式!I38,―!$E$21:$F$25,2,FALSE),VLOOKUP(通常分様式!I38,―!$E$2:$F$19,2,FALSE)),0)</f>
        <v>0</v>
      </c>
      <c r="J38" s="6">
        <f>IFERROR(VLOOKUP(通常分様式!J38,―!$G$2:$H$2,2,FALSE),0)</f>
        <v>0</v>
      </c>
      <c r="K38" s="6">
        <f>IFERROR(VLOOKUP(通常分様式!K38,―!$AH$2:$AI$12,2,FALSE),0)</f>
        <v>0</v>
      </c>
      <c r="V38" s="6">
        <f>IFERROR(IF(通常分様式!C38="単",VLOOKUP(通常分様式!V38,―!$I$2:$J$3,2,FALSE),VLOOKUP(通常分様式!V38,―!$I$4:$J$5,2,FALSE)),0)</f>
        <v>0</v>
      </c>
      <c r="W38" s="6">
        <f>IFERROR(VLOOKUP(通常分様式!W38,―!$K$2:$L$3,2,FALSE),0)</f>
        <v>0</v>
      </c>
      <c r="X38" s="6">
        <f>IFERROR(VLOOKUP(通常分様式!X38,―!$M$2:$N$3,2,FALSE),0)</f>
        <v>0</v>
      </c>
      <c r="Y38" s="6">
        <f>IFERROR(VLOOKUP(通常分様式!Y38,―!$O$2:$P$3,2,FALSE),0)</f>
        <v>0</v>
      </c>
      <c r="Z38" s="6">
        <f>IFERROR(VLOOKUP(通常分様式!Z38,―!$X$2:$Y$31,2,FALSE),0)</f>
        <v>0</v>
      </c>
      <c r="AA38" s="6">
        <f>IFERROR(VLOOKUP(通常分様式!AA38,―!$X$2:$Y$31,2,FALSE),0)</f>
        <v>0</v>
      </c>
      <c r="AF38" s="6">
        <f>IFERROR(VLOOKUP(通常分様式!AG38,―!$AA$2:$AB$14,2,FALSE),0)</f>
        <v>0</v>
      </c>
      <c r="AG38" s="6">
        <f t="shared" si="0"/>
        <v>0</v>
      </c>
      <c r="AH38" s="135">
        <f t="shared" si="1"/>
        <v>0</v>
      </c>
      <c r="AI38" s="135">
        <f t="shared" si="2"/>
        <v>0</v>
      </c>
      <c r="AJ38" s="135">
        <f>IF(通常分様式!C38="",0,IF(B38=1,IF(フラグ管理用!C38=1,"事業終期_通常",IF(C38=2,IF(Y38=2,"事業終期_R3基金・R4","事業終期_通常"),0)),IF(B38=2,"事業終期_R3基金・R4",0)))</f>
        <v>0</v>
      </c>
      <c r="AK38" s="135">
        <f t="shared" si="3"/>
        <v>0</v>
      </c>
      <c r="AL38" s="135">
        <f t="shared" si="4"/>
        <v>0</v>
      </c>
      <c r="AM38" s="135">
        <f t="shared" si="6"/>
        <v>0</v>
      </c>
      <c r="AN38" s="135">
        <f t="shared" si="5"/>
        <v>0</v>
      </c>
      <c r="AO38" s="6" t="str">
        <f>IF(通常分様式!C38="","",IF(PRODUCT(B38:G38,H38:AA38,AF38)=0,"error",""))</f>
        <v/>
      </c>
      <c r="AP38" s="6">
        <f>IF(通常分様式!E38="妊娠出産子育て支援交付金",1,0)</f>
        <v>0</v>
      </c>
    </row>
    <row r="39" spans="1:42" x14ac:dyDescent="0.15">
      <c r="A39" s="6">
        <v>18</v>
      </c>
      <c r="B39" s="6">
        <f>IFERROR(VLOOKUP(通常分様式!B39,―!$AJ$2:$AK$3,2,FALSE),0)</f>
        <v>0</v>
      </c>
      <c r="C39" s="6">
        <f>IFERROR(VLOOKUP(通常分様式!C39,―!$A$2:$B$3,2,FALSE),0)</f>
        <v>0</v>
      </c>
      <c r="D39" s="6">
        <f>IFERROR(VLOOKUP(通常分様式!D39,―!$AD$2:$AE$3,2,FALSE),0)</f>
        <v>0</v>
      </c>
      <c r="E39" s="6"/>
      <c r="G39" s="6">
        <f>IFERROR(VLOOKUP(通常分様式!G39,―!$AF$2:$AG$3,2,FALSE),0)</f>
        <v>0</v>
      </c>
      <c r="H39" s="6">
        <f>IFERROR(VLOOKUP(通常分様式!H39,―!$C$2:$D$2,2,FALSE),0)</f>
        <v>0</v>
      </c>
      <c r="I39" s="6">
        <f>IFERROR(IF(B39=2,VLOOKUP(通常分様式!I39,―!$E$21:$F$25,2,FALSE),VLOOKUP(通常分様式!I39,―!$E$2:$F$19,2,FALSE)),0)</f>
        <v>0</v>
      </c>
      <c r="J39" s="6">
        <f>IFERROR(VLOOKUP(通常分様式!J39,―!$G$2:$H$2,2,FALSE),0)</f>
        <v>0</v>
      </c>
      <c r="K39" s="6">
        <f>IFERROR(VLOOKUP(通常分様式!K39,―!$AH$2:$AI$12,2,FALSE),0)</f>
        <v>0</v>
      </c>
      <c r="V39" s="6">
        <f>IFERROR(IF(通常分様式!C39="単",VLOOKUP(通常分様式!V39,―!$I$2:$J$3,2,FALSE),VLOOKUP(通常分様式!V39,―!$I$4:$J$5,2,FALSE)),0)</f>
        <v>0</v>
      </c>
      <c r="W39" s="6">
        <f>IFERROR(VLOOKUP(通常分様式!W39,―!$K$2:$L$3,2,FALSE),0)</f>
        <v>0</v>
      </c>
      <c r="X39" s="6">
        <f>IFERROR(VLOOKUP(通常分様式!X39,―!$M$2:$N$3,2,FALSE),0)</f>
        <v>0</v>
      </c>
      <c r="Y39" s="6">
        <f>IFERROR(VLOOKUP(通常分様式!Y39,―!$O$2:$P$3,2,FALSE),0)</f>
        <v>0</v>
      </c>
      <c r="Z39" s="6">
        <f>IFERROR(VLOOKUP(通常分様式!Z39,―!$X$2:$Y$31,2,FALSE),0)</f>
        <v>0</v>
      </c>
      <c r="AA39" s="6">
        <f>IFERROR(VLOOKUP(通常分様式!AA39,―!$X$2:$Y$31,2,FALSE),0)</f>
        <v>0</v>
      </c>
      <c r="AF39" s="6">
        <f>IFERROR(VLOOKUP(通常分様式!AG39,―!$AA$2:$AB$14,2,FALSE),0)</f>
        <v>0</v>
      </c>
      <c r="AG39" s="6">
        <f t="shared" si="0"/>
        <v>0</v>
      </c>
      <c r="AH39" s="135">
        <f t="shared" si="1"/>
        <v>0</v>
      </c>
      <c r="AI39" s="135">
        <f t="shared" si="2"/>
        <v>0</v>
      </c>
      <c r="AJ39" s="135">
        <f>IF(通常分様式!C39="",0,IF(B39=1,IF(フラグ管理用!C39=1,"事業終期_通常",IF(C39=2,IF(Y39=2,"事業終期_R3基金・R4","事業終期_通常"),0)),IF(B39=2,"事業終期_R3基金・R4",0)))</f>
        <v>0</v>
      </c>
      <c r="AK39" s="135">
        <f t="shared" si="3"/>
        <v>0</v>
      </c>
      <c r="AL39" s="135">
        <f t="shared" si="4"/>
        <v>0</v>
      </c>
      <c r="AM39" s="135">
        <f t="shared" si="6"/>
        <v>0</v>
      </c>
      <c r="AN39" s="135">
        <f t="shared" si="5"/>
        <v>0</v>
      </c>
      <c r="AO39" s="6" t="str">
        <f>IF(通常分様式!C39="","",IF(PRODUCT(B39:G39,H39:AA39,AF39)=0,"error",""))</f>
        <v/>
      </c>
      <c r="AP39" s="6">
        <f>IF(通常分様式!E39="妊娠出産子育て支援交付金",1,0)</f>
        <v>0</v>
      </c>
    </row>
    <row r="40" spans="1:42" x14ac:dyDescent="0.15">
      <c r="A40" s="6">
        <v>19</v>
      </c>
      <c r="B40" s="6">
        <f>IFERROR(VLOOKUP(通常分様式!B40,―!$AJ$2:$AK$3,2,FALSE),0)</f>
        <v>1</v>
      </c>
      <c r="C40" s="6">
        <f>IFERROR(VLOOKUP(通常分様式!C40,―!$A$2:$B$3,2,FALSE),0)</f>
        <v>2</v>
      </c>
      <c r="D40" s="6">
        <f>IFERROR(VLOOKUP(通常分様式!D40,―!$AD$2:$AE$3,2,FALSE),0)</f>
        <v>1</v>
      </c>
      <c r="E40" s="6"/>
      <c r="G40" s="6">
        <f>IFERROR(VLOOKUP(通常分様式!G40,―!$AF$2:$AG$3,2,FALSE),0)</f>
        <v>1</v>
      </c>
      <c r="H40" s="6">
        <f>IFERROR(VLOOKUP(通常分様式!H40,―!$C$2:$D$2,2,FALSE),0)</f>
        <v>1</v>
      </c>
      <c r="I40" s="6">
        <f>IFERROR(IF(B40=2,VLOOKUP(通常分様式!I40,―!$E$21:$F$25,2,FALSE),VLOOKUP(通常分様式!I40,―!$E$2:$F$19,2,FALSE)),0)</f>
        <v>7</v>
      </c>
      <c r="J40" s="6">
        <f>IFERROR(VLOOKUP(通常分様式!J40,―!$G$2:$H$2,2,FALSE),0)</f>
        <v>1</v>
      </c>
      <c r="K40" s="6">
        <f>IFERROR(VLOOKUP(通常分様式!K40,―!$AH$2:$AI$12,2,FALSE),0)</f>
        <v>1</v>
      </c>
      <c r="V40" s="6">
        <f>IFERROR(IF(通常分様式!C40="単",VLOOKUP(通常分様式!V40,―!$I$2:$J$3,2,FALSE),VLOOKUP(通常分様式!V40,―!$I$4:$J$5,2,FALSE)),0)</f>
        <v>1</v>
      </c>
      <c r="W40" s="6">
        <f>IFERROR(VLOOKUP(通常分様式!W40,―!$K$2:$L$3,2,FALSE),0)</f>
        <v>1</v>
      </c>
      <c r="X40" s="6">
        <f>IFERROR(VLOOKUP(通常分様式!X40,―!$M$2:$N$3,2,FALSE),0)</f>
        <v>1</v>
      </c>
      <c r="Y40" s="6">
        <f>IFERROR(VLOOKUP(通常分様式!Y40,―!$O$2:$P$3,2,FALSE),0)</f>
        <v>1</v>
      </c>
      <c r="Z40" s="6">
        <f>IFERROR(VLOOKUP(通常分様式!Z40,―!$X$2:$Y$31,2,FALSE),0)</f>
        <v>20</v>
      </c>
      <c r="AA40" s="6">
        <f>IFERROR(VLOOKUP(通常分様式!AA40,―!$X$2:$Y$31,2,FALSE),0)</f>
        <v>29</v>
      </c>
      <c r="AF40" s="6">
        <f>IFERROR(VLOOKUP(通常分様式!AG40,―!$AA$2:$AB$14,2,FALSE),0)</f>
        <v>2</v>
      </c>
      <c r="AG40" s="6" t="str">
        <f t="shared" si="0"/>
        <v>協力要請推進枠又は検査促進枠の地方負担分に充当_地単</v>
      </c>
      <c r="AH40" s="135" t="str">
        <f t="shared" si="1"/>
        <v>基金_地単_通常</v>
      </c>
      <c r="AI40" s="135" t="str">
        <f t="shared" si="2"/>
        <v>事業始期_通常</v>
      </c>
      <c r="AJ40" s="135" t="str">
        <f>IF(通常分様式!C40="",0,IF(B40=1,IF(フラグ管理用!C40=1,"事業終期_通常",IF(C40=2,IF(Y40=2,"事業終期_R3基金・R4","事業終期_通常"),0)),IF(B40=2,"事業終期_R3基金・R4",0)))</f>
        <v>事業終期_通常</v>
      </c>
      <c r="AK40" s="135" t="str">
        <f t="shared" si="3"/>
        <v>予算区分_地単_通常</v>
      </c>
      <c r="AL40" s="135" t="str">
        <f t="shared" si="4"/>
        <v>経済対策との関係_通常</v>
      </c>
      <c r="AM40" s="135" t="str">
        <f t="shared" si="6"/>
        <v>交付金の区分_その他</v>
      </c>
      <c r="AN40" s="135" t="str">
        <f t="shared" si="5"/>
        <v>種類_通常</v>
      </c>
      <c r="AO40" s="6" t="str">
        <f>IF(通常分様式!C40="","",IF(PRODUCT(B40:G40,H40:AA40,AF40)=0,"error",""))</f>
        <v/>
      </c>
      <c r="AP40" s="6">
        <f>IF(通常分様式!E40="妊娠出産子育て支援交付金",1,0)</f>
        <v>0</v>
      </c>
    </row>
    <row r="41" spans="1:42" x14ac:dyDescent="0.15">
      <c r="A41" s="6">
        <v>20</v>
      </c>
      <c r="B41" s="6">
        <f>IFERROR(VLOOKUP(通常分様式!B41,―!$AJ$2:$AK$3,2,FALSE),0)</f>
        <v>1</v>
      </c>
      <c r="C41" s="6">
        <f>IFERROR(VLOOKUP(通常分様式!C41,―!$A$2:$B$3,2,FALSE),0)</f>
        <v>2</v>
      </c>
      <c r="D41" s="6">
        <f>IFERROR(VLOOKUP(通常分様式!D41,―!$AD$2:$AE$3,2,FALSE),0)</f>
        <v>1</v>
      </c>
      <c r="E41" s="6"/>
      <c r="G41" s="6">
        <f>IFERROR(VLOOKUP(通常分様式!G41,―!$AF$2:$AG$3,2,FALSE),0)</f>
        <v>1</v>
      </c>
      <c r="H41" s="6">
        <f>IFERROR(VLOOKUP(通常分様式!H41,―!$C$2:$D$2,2,FALSE),0)</f>
        <v>1</v>
      </c>
      <c r="I41" s="6">
        <f>IFERROR(IF(B41=2,VLOOKUP(通常分様式!I41,―!$E$21:$F$25,2,FALSE),VLOOKUP(通常分様式!I41,―!$E$2:$F$19,2,FALSE)),0)</f>
        <v>18</v>
      </c>
      <c r="J41" s="6">
        <f>IFERROR(VLOOKUP(通常分様式!J41,―!$G$2:$H$2,2,FALSE),0)</f>
        <v>1</v>
      </c>
      <c r="K41" s="6">
        <f>IFERROR(VLOOKUP(通常分様式!K41,―!$AH$2:$AI$12,2,FALSE),0)</f>
        <v>1</v>
      </c>
      <c r="V41" s="6">
        <f>IFERROR(IF(通常分様式!C41="単",VLOOKUP(通常分様式!V41,―!$I$2:$J$3,2,FALSE),VLOOKUP(通常分様式!V41,―!$I$4:$J$5,2,FALSE)),0)</f>
        <v>1</v>
      </c>
      <c r="W41" s="6">
        <f>IFERROR(VLOOKUP(通常分様式!W41,―!$K$2:$L$3,2,FALSE),0)</f>
        <v>1</v>
      </c>
      <c r="X41" s="6">
        <f>IFERROR(VLOOKUP(通常分様式!X41,―!$M$2:$N$3,2,FALSE),0)</f>
        <v>1</v>
      </c>
      <c r="Y41" s="6">
        <f>IFERROR(VLOOKUP(通常分様式!Y41,―!$O$2:$P$3,2,FALSE),0)</f>
        <v>1</v>
      </c>
      <c r="Z41" s="6">
        <f>IFERROR(VLOOKUP(通常分様式!Z41,―!$X$2:$Y$31,2,FALSE),0)</f>
        <v>22</v>
      </c>
      <c r="AA41" s="6">
        <f>IFERROR(VLOOKUP(通常分様式!AA41,―!$X$2:$Y$31,2,FALSE),0)</f>
        <v>29</v>
      </c>
      <c r="AF41" s="6">
        <f>IFERROR(VLOOKUP(通常分様式!AG41,―!$AA$2:$AB$14,2,FALSE),0)</f>
        <v>2</v>
      </c>
      <c r="AG41" s="6" t="str">
        <f t="shared" si="0"/>
        <v>協力要請推進枠又は検査促進枠の地方負担分に充当_地単</v>
      </c>
      <c r="AH41" s="135" t="str">
        <f t="shared" si="1"/>
        <v>基金_地単_通常</v>
      </c>
      <c r="AI41" s="135" t="str">
        <f t="shared" si="2"/>
        <v>事業始期_通常</v>
      </c>
      <c r="AJ41" s="135" t="str">
        <f>IF(通常分様式!C41="",0,IF(B41=1,IF(フラグ管理用!C41=1,"事業終期_通常",IF(C41=2,IF(Y41=2,"事業終期_R3基金・R4","事業終期_通常"),0)),IF(B41=2,"事業終期_R3基金・R4",0)))</f>
        <v>事業終期_通常</v>
      </c>
      <c r="AK41" s="135" t="str">
        <f t="shared" si="3"/>
        <v>予算区分_地単_通常</v>
      </c>
      <c r="AL41" s="135" t="str">
        <f t="shared" si="4"/>
        <v>経済対策との関係_通常</v>
      </c>
      <c r="AM41" s="135" t="str">
        <f t="shared" si="6"/>
        <v>交付金の区分_その他</v>
      </c>
      <c r="AN41" s="135" t="str">
        <f t="shared" si="5"/>
        <v>種類_通常</v>
      </c>
      <c r="AO41" s="6" t="str">
        <f>IF(通常分様式!C41="","",IF(PRODUCT(B41:G41,H41:AA41,AF41)=0,"error",""))</f>
        <v/>
      </c>
      <c r="AP41" s="6">
        <f>IF(通常分様式!E41="妊娠出産子育て支援交付金",1,0)</f>
        <v>0</v>
      </c>
    </row>
    <row r="42" spans="1:42" x14ac:dyDescent="0.15">
      <c r="A42" s="6">
        <v>21</v>
      </c>
      <c r="B42" s="6">
        <f>IFERROR(VLOOKUP(通常分様式!B42,―!$AJ$2:$AK$3,2,FALSE),0)</f>
        <v>1</v>
      </c>
      <c r="C42" s="6">
        <f>IFERROR(VLOOKUP(通常分様式!C42,―!$A$2:$B$3,2,FALSE),0)</f>
        <v>2</v>
      </c>
      <c r="D42" s="6">
        <f>IFERROR(VLOOKUP(通常分様式!D42,―!$AD$2:$AE$3,2,FALSE),0)</f>
        <v>1</v>
      </c>
      <c r="E42" s="6"/>
      <c r="G42" s="6">
        <f>IFERROR(VLOOKUP(通常分様式!G42,―!$AF$2:$AG$3,2,FALSE),0)</f>
        <v>1</v>
      </c>
      <c r="H42" s="6">
        <f>IFERROR(VLOOKUP(通常分様式!H42,―!$C$2:$D$2,2,FALSE),0)</f>
        <v>1</v>
      </c>
      <c r="I42" s="6">
        <f>IFERROR(IF(B42=2,VLOOKUP(通常分様式!I42,―!$E$21:$F$25,2,FALSE),VLOOKUP(通常分様式!I42,―!$E$2:$F$19,2,FALSE)),0)</f>
        <v>1</v>
      </c>
      <c r="J42" s="6">
        <f>IFERROR(VLOOKUP(通常分様式!J42,―!$G$2:$H$2,2,FALSE),0)</f>
        <v>1</v>
      </c>
      <c r="K42" s="6">
        <f>IFERROR(VLOOKUP(通常分様式!K42,―!$AH$2:$AI$12,2,FALSE),0)</f>
        <v>1</v>
      </c>
      <c r="V42" s="6">
        <f>IFERROR(IF(通常分様式!C42="単",VLOOKUP(通常分様式!V42,―!$I$2:$J$3,2,FALSE),VLOOKUP(通常分様式!V42,―!$I$4:$J$5,2,FALSE)),0)</f>
        <v>1</v>
      </c>
      <c r="W42" s="6">
        <f>IFERROR(VLOOKUP(通常分様式!W42,―!$K$2:$L$3,2,FALSE),0)</f>
        <v>1</v>
      </c>
      <c r="X42" s="6">
        <f>IFERROR(VLOOKUP(通常分様式!X42,―!$M$2:$N$3,2,FALSE),0)</f>
        <v>1</v>
      </c>
      <c r="Y42" s="6">
        <f>IFERROR(VLOOKUP(通常分様式!Y42,―!$O$2:$P$3,2,FALSE),0)</f>
        <v>1</v>
      </c>
      <c r="Z42" s="6">
        <f>IFERROR(VLOOKUP(通常分様式!Z42,―!$X$2:$Y$31,2,FALSE),0)</f>
        <v>20</v>
      </c>
      <c r="AA42" s="6">
        <f>IFERROR(VLOOKUP(通常分様式!AA42,―!$X$2:$Y$31,2,FALSE),0)</f>
        <v>29</v>
      </c>
      <c r="AF42" s="6">
        <f>IFERROR(VLOOKUP(通常分様式!AG42,―!$AA$2:$AB$14,2,FALSE),0)</f>
        <v>2</v>
      </c>
      <c r="AG42" s="6" t="str">
        <f t="shared" si="0"/>
        <v>協力要請推進枠又は検査促進枠の地方負担分に充当_地単</v>
      </c>
      <c r="AH42" s="135" t="str">
        <f t="shared" si="1"/>
        <v>基金_地単_通常</v>
      </c>
      <c r="AI42" s="135" t="str">
        <f t="shared" si="2"/>
        <v>事業始期_通常</v>
      </c>
      <c r="AJ42" s="135" t="str">
        <f>IF(通常分様式!C42="",0,IF(B42=1,IF(フラグ管理用!C42=1,"事業終期_通常",IF(C42=2,IF(Y42=2,"事業終期_R3基金・R4","事業終期_通常"),0)),IF(B42=2,"事業終期_R3基金・R4",0)))</f>
        <v>事業終期_通常</v>
      </c>
      <c r="AK42" s="135" t="str">
        <f t="shared" si="3"/>
        <v>予算区分_地単_通常</v>
      </c>
      <c r="AL42" s="135" t="str">
        <f t="shared" si="4"/>
        <v>経済対策との関係_通常</v>
      </c>
      <c r="AM42" s="135" t="str">
        <f t="shared" si="6"/>
        <v>交付金の区分_その他</v>
      </c>
      <c r="AN42" s="135" t="str">
        <f t="shared" si="5"/>
        <v>種類_通常</v>
      </c>
      <c r="AO42" s="6" t="str">
        <f>IF(通常分様式!C42="","",IF(PRODUCT(B42:G42,H42:AA42,AF42)=0,"error",""))</f>
        <v/>
      </c>
      <c r="AP42" s="6">
        <f>IF(通常分様式!E42="妊娠出産子育て支援交付金",1,0)</f>
        <v>0</v>
      </c>
    </row>
    <row r="43" spans="1:42" x14ac:dyDescent="0.15">
      <c r="A43" s="6">
        <v>22</v>
      </c>
      <c r="B43" s="6">
        <f>IFERROR(VLOOKUP(通常分様式!B43,―!$AJ$2:$AK$3,2,FALSE),0)</f>
        <v>1</v>
      </c>
      <c r="C43" s="6">
        <f>IFERROR(VLOOKUP(通常分様式!C43,―!$A$2:$B$3,2,FALSE),0)</f>
        <v>2</v>
      </c>
      <c r="D43" s="6">
        <f>IFERROR(VLOOKUP(通常分様式!D43,―!$AD$2:$AE$3,2,FALSE),0)</f>
        <v>1</v>
      </c>
      <c r="E43" s="6"/>
      <c r="G43" s="6">
        <f>IFERROR(VLOOKUP(通常分様式!G43,―!$AF$2:$AG$3,2,FALSE),0)</f>
        <v>1</v>
      </c>
      <c r="H43" s="6">
        <f>IFERROR(VLOOKUP(通常分様式!H43,―!$C$2:$D$2,2,FALSE),0)</f>
        <v>1</v>
      </c>
      <c r="I43" s="6">
        <f>IFERROR(IF(B43=2,VLOOKUP(通常分様式!I43,―!$E$21:$F$25,2,FALSE),VLOOKUP(通常分様式!I43,―!$E$2:$F$19,2,FALSE)),0)</f>
        <v>3</v>
      </c>
      <c r="J43" s="6">
        <f>IFERROR(VLOOKUP(通常分様式!J43,―!$G$2:$H$2,2,FALSE),0)</f>
        <v>1</v>
      </c>
      <c r="K43" s="6">
        <f>IFERROR(VLOOKUP(通常分様式!K43,―!$AH$2:$AI$12,2,FALSE),0)</f>
        <v>1</v>
      </c>
      <c r="V43" s="6">
        <f>IFERROR(IF(通常分様式!C43="単",VLOOKUP(通常分様式!V43,―!$I$2:$J$3,2,FALSE),VLOOKUP(通常分様式!V43,―!$I$4:$J$5,2,FALSE)),0)</f>
        <v>1</v>
      </c>
      <c r="W43" s="6">
        <f>IFERROR(VLOOKUP(通常分様式!W43,―!$K$2:$L$3,2,FALSE),0)</f>
        <v>1</v>
      </c>
      <c r="X43" s="6">
        <f>IFERROR(VLOOKUP(通常分様式!X43,―!$M$2:$N$3,2,FALSE),0)</f>
        <v>1</v>
      </c>
      <c r="Y43" s="6">
        <f>IFERROR(VLOOKUP(通常分様式!Y43,―!$O$2:$P$3,2,FALSE),0)</f>
        <v>1</v>
      </c>
      <c r="Z43" s="6">
        <f>IFERROR(VLOOKUP(通常分様式!Z43,―!$X$2:$Y$31,2,FALSE),0)</f>
        <v>20</v>
      </c>
      <c r="AA43" s="6">
        <f>IFERROR(VLOOKUP(通常分様式!AA43,―!$X$2:$Y$31,2,FALSE),0)</f>
        <v>26</v>
      </c>
      <c r="AF43" s="6">
        <f>IFERROR(VLOOKUP(通常分様式!AG43,―!$AA$2:$AB$14,2,FALSE),0)</f>
        <v>2</v>
      </c>
      <c r="AG43" s="6" t="str">
        <f t="shared" si="0"/>
        <v>協力要請推進枠又は検査促進枠の地方負担分に充当_地単</v>
      </c>
      <c r="AH43" s="135" t="str">
        <f t="shared" si="1"/>
        <v>基金_地単_通常</v>
      </c>
      <c r="AI43" s="135" t="str">
        <f t="shared" si="2"/>
        <v>事業始期_通常</v>
      </c>
      <c r="AJ43" s="135" t="str">
        <f>IF(通常分様式!C43="",0,IF(B43=1,IF(フラグ管理用!C43=1,"事業終期_通常",IF(C43=2,IF(Y43=2,"事業終期_R3基金・R4","事業終期_通常"),0)),IF(B43=2,"事業終期_R3基金・R4",0)))</f>
        <v>事業終期_通常</v>
      </c>
      <c r="AK43" s="135" t="str">
        <f t="shared" si="3"/>
        <v>予算区分_地単_通常</v>
      </c>
      <c r="AL43" s="135" t="str">
        <f t="shared" si="4"/>
        <v>経済対策との関係_通常</v>
      </c>
      <c r="AM43" s="135" t="str">
        <f t="shared" si="6"/>
        <v>交付金の区分_その他</v>
      </c>
      <c r="AN43" s="135" t="str">
        <f t="shared" si="5"/>
        <v>種類_通常</v>
      </c>
      <c r="AO43" s="6" t="str">
        <f>IF(通常分様式!C43="","",IF(PRODUCT(B43:G43,H43:AA43,AF43)=0,"error",""))</f>
        <v/>
      </c>
      <c r="AP43" s="6">
        <f>IF(通常分様式!E43="妊娠出産子育て支援交付金",1,0)</f>
        <v>0</v>
      </c>
    </row>
    <row r="44" spans="1:42" x14ac:dyDescent="0.15">
      <c r="A44" s="6">
        <v>23</v>
      </c>
      <c r="B44" s="6">
        <f>IFERROR(VLOOKUP(通常分様式!B44,―!$AJ$2:$AK$3,2,FALSE),0)</f>
        <v>1</v>
      </c>
      <c r="C44" s="6">
        <f>IFERROR(VLOOKUP(通常分様式!C44,―!$A$2:$B$3,2,FALSE),0)</f>
        <v>2</v>
      </c>
      <c r="D44" s="6">
        <f>IFERROR(VLOOKUP(通常分様式!D44,―!$AD$2:$AE$3,2,FALSE),0)</f>
        <v>1</v>
      </c>
      <c r="E44" s="6"/>
      <c r="G44" s="6">
        <f>IFERROR(VLOOKUP(通常分様式!G44,―!$AF$2:$AG$3,2,FALSE),0)</f>
        <v>1</v>
      </c>
      <c r="H44" s="6">
        <f>IFERROR(VLOOKUP(通常分様式!H44,―!$C$2:$D$2,2,FALSE),0)</f>
        <v>1</v>
      </c>
      <c r="I44" s="6">
        <f>IFERROR(IF(B44=2,VLOOKUP(通常分様式!I44,―!$E$21:$F$25,2,FALSE),VLOOKUP(通常分様式!I44,―!$E$2:$F$19,2,FALSE)),0)</f>
        <v>3</v>
      </c>
      <c r="J44" s="6">
        <f>IFERROR(VLOOKUP(通常分様式!J44,―!$G$2:$H$2,2,FALSE),0)</f>
        <v>1</v>
      </c>
      <c r="K44" s="6">
        <f>IFERROR(VLOOKUP(通常分様式!K44,―!$AH$2:$AI$12,2,FALSE),0)</f>
        <v>1</v>
      </c>
      <c r="V44" s="6">
        <f>IFERROR(IF(通常分様式!C44="単",VLOOKUP(通常分様式!V44,―!$I$2:$J$3,2,FALSE),VLOOKUP(通常分様式!V44,―!$I$4:$J$5,2,FALSE)),0)</f>
        <v>1</v>
      </c>
      <c r="W44" s="6">
        <f>IFERROR(VLOOKUP(通常分様式!W44,―!$K$2:$L$3,2,FALSE),0)</f>
        <v>1</v>
      </c>
      <c r="X44" s="6">
        <f>IFERROR(VLOOKUP(通常分様式!X44,―!$M$2:$N$3,2,FALSE),0)</f>
        <v>1</v>
      </c>
      <c r="Y44" s="6">
        <f>IFERROR(VLOOKUP(通常分様式!Y44,―!$O$2:$P$3,2,FALSE),0)</f>
        <v>1</v>
      </c>
      <c r="Z44" s="6">
        <f>IFERROR(VLOOKUP(通常分様式!Z44,―!$X$2:$Y$31,2,FALSE),0)</f>
        <v>20</v>
      </c>
      <c r="AA44" s="6">
        <f>IFERROR(VLOOKUP(通常分様式!AA44,―!$X$2:$Y$31,2,FALSE),0)</f>
        <v>29</v>
      </c>
      <c r="AF44" s="6">
        <f>IFERROR(VLOOKUP(通常分様式!AG44,―!$AA$2:$AB$14,2,FALSE),0)</f>
        <v>2</v>
      </c>
      <c r="AG44" s="6" t="str">
        <f t="shared" si="0"/>
        <v>協力要請推進枠又は検査促進枠の地方負担分に充当_地単</v>
      </c>
      <c r="AH44" s="135" t="str">
        <f t="shared" si="1"/>
        <v>基金_地単_通常</v>
      </c>
      <c r="AI44" s="135" t="str">
        <f t="shared" si="2"/>
        <v>事業始期_通常</v>
      </c>
      <c r="AJ44" s="135" t="str">
        <f>IF(通常分様式!C44="",0,IF(B44=1,IF(フラグ管理用!C44=1,"事業終期_通常",IF(C44=2,IF(Y44=2,"事業終期_R3基金・R4","事業終期_通常"),0)),IF(B44=2,"事業終期_R3基金・R4",0)))</f>
        <v>事業終期_通常</v>
      </c>
      <c r="AK44" s="135" t="str">
        <f t="shared" si="3"/>
        <v>予算区分_地単_通常</v>
      </c>
      <c r="AL44" s="135" t="str">
        <f t="shared" si="4"/>
        <v>経済対策との関係_通常</v>
      </c>
      <c r="AM44" s="135" t="str">
        <f t="shared" si="6"/>
        <v>交付金の区分_その他</v>
      </c>
      <c r="AN44" s="135" t="str">
        <f t="shared" si="5"/>
        <v>種類_通常</v>
      </c>
      <c r="AO44" s="6" t="str">
        <f>IF(通常分様式!C44="","",IF(PRODUCT(B44:G44,H44:AA44,AF44)=0,"error",""))</f>
        <v/>
      </c>
      <c r="AP44" s="6">
        <f>IF(通常分様式!E44="妊娠出産子育て支援交付金",1,0)</f>
        <v>0</v>
      </c>
    </row>
    <row r="45" spans="1:42" x14ac:dyDescent="0.15">
      <c r="A45" s="6">
        <v>24</v>
      </c>
      <c r="B45" s="6">
        <f>IFERROR(VLOOKUP(通常分様式!B45,―!$AJ$2:$AK$3,2,FALSE),0)</f>
        <v>1</v>
      </c>
      <c r="C45" s="6">
        <f>IFERROR(VLOOKUP(通常分様式!C45,―!$A$2:$B$3,2,FALSE),0)</f>
        <v>2</v>
      </c>
      <c r="D45" s="6">
        <f>IFERROR(VLOOKUP(通常分様式!D45,―!$AD$2:$AE$3,2,FALSE),0)</f>
        <v>1</v>
      </c>
      <c r="E45" s="6"/>
      <c r="G45" s="6">
        <f>IFERROR(VLOOKUP(通常分様式!G45,―!$AF$2:$AG$3,2,FALSE),0)</f>
        <v>1</v>
      </c>
      <c r="H45" s="6">
        <f>IFERROR(VLOOKUP(通常分様式!H45,―!$C$2:$D$2,2,FALSE),0)</f>
        <v>1</v>
      </c>
      <c r="I45" s="6">
        <f>IFERROR(IF(B45=2,VLOOKUP(通常分様式!I45,―!$E$21:$F$25,2,FALSE),VLOOKUP(通常分様式!I45,―!$E$2:$F$19,2,FALSE)),0)</f>
        <v>3</v>
      </c>
      <c r="J45" s="6">
        <f>IFERROR(VLOOKUP(通常分様式!J45,―!$G$2:$H$2,2,FALSE),0)</f>
        <v>1</v>
      </c>
      <c r="K45" s="6">
        <f>IFERROR(VLOOKUP(通常分様式!K45,―!$AH$2:$AI$12,2,FALSE),0)</f>
        <v>1</v>
      </c>
      <c r="V45" s="6">
        <f>IFERROR(IF(通常分様式!C45="単",VLOOKUP(通常分様式!V45,―!$I$2:$J$3,2,FALSE),VLOOKUP(通常分様式!V45,―!$I$4:$J$5,2,FALSE)),0)</f>
        <v>1</v>
      </c>
      <c r="W45" s="6">
        <f>IFERROR(VLOOKUP(通常分様式!W45,―!$K$2:$L$3,2,FALSE),0)</f>
        <v>1</v>
      </c>
      <c r="X45" s="6">
        <f>IFERROR(VLOOKUP(通常分様式!X45,―!$M$2:$N$3,2,FALSE),0)</f>
        <v>1</v>
      </c>
      <c r="Y45" s="6">
        <f>IFERROR(VLOOKUP(通常分様式!Y45,―!$O$2:$P$3,2,FALSE),0)</f>
        <v>1</v>
      </c>
      <c r="Z45" s="6">
        <f>IFERROR(VLOOKUP(通常分様式!Z45,―!$X$2:$Y$31,2,FALSE),0)</f>
        <v>20</v>
      </c>
      <c r="AA45" s="6">
        <f>IFERROR(VLOOKUP(通常分様式!AA45,―!$X$2:$Y$31,2,FALSE),0)</f>
        <v>26</v>
      </c>
      <c r="AF45" s="6">
        <f>IFERROR(VLOOKUP(通常分様式!AG45,―!$AA$2:$AB$14,2,FALSE),0)</f>
        <v>2</v>
      </c>
      <c r="AG45" s="6" t="str">
        <f t="shared" si="0"/>
        <v>協力要請推進枠又は検査促進枠の地方負担分に充当_地単</v>
      </c>
      <c r="AH45" s="135" t="str">
        <f t="shared" si="1"/>
        <v>基金_地単_通常</v>
      </c>
      <c r="AI45" s="135" t="str">
        <f t="shared" si="2"/>
        <v>事業始期_通常</v>
      </c>
      <c r="AJ45" s="135" t="str">
        <f>IF(通常分様式!C45="",0,IF(B45=1,IF(フラグ管理用!C45=1,"事業終期_通常",IF(C45=2,IF(Y45=2,"事業終期_R3基金・R4","事業終期_通常"),0)),IF(B45=2,"事業終期_R3基金・R4",0)))</f>
        <v>事業終期_通常</v>
      </c>
      <c r="AK45" s="135" t="str">
        <f t="shared" si="3"/>
        <v>予算区分_地単_通常</v>
      </c>
      <c r="AL45" s="135" t="str">
        <f t="shared" si="4"/>
        <v>経済対策との関係_通常</v>
      </c>
      <c r="AM45" s="135" t="str">
        <f t="shared" si="6"/>
        <v>交付金の区分_その他</v>
      </c>
      <c r="AN45" s="135" t="str">
        <f t="shared" si="5"/>
        <v>種類_通常</v>
      </c>
      <c r="AO45" s="6" t="str">
        <f>IF(通常分様式!C45="","",IF(PRODUCT(B45:G45,H45:AA45,AF45)=0,"error",""))</f>
        <v/>
      </c>
      <c r="AP45" s="6">
        <f>IF(通常分様式!E45="妊娠出産子育て支援交付金",1,0)</f>
        <v>0</v>
      </c>
    </row>
    <row r="46" spans="1:42" x14ac:dyDescent="0.15">
      <c r="A46" s="6">
        <v>25</v>
      </c>
      <c r="B46" s="6">
        <f>IFERROR(VLOOKUP(通常分様式!B46,―!$AJ$2:$AK$3,2,FALSE),0)</f>
        <v>1</v>
      </c>
      <c r="C46" s="6">
        <f>IFERROR(VLOOKUP(通常分様式!C46,―!$A$2:$B$3,2,FALSE),0)</f>
        <v>2</v>
      </c>
      <c r="D46" s="6">
        <f>IFERROR(VLOOKUP(通常分様式!D46,―!$AD$2:$AE$3,2,FALSE),0)</f>
        <v>1</v>
      </c>
      <c r="E46" s="6"/>
      <c r="G46" s="6">
        <f>IFERROR(VLOOKUP(通常分様式!G46,―!$AF$2:$AG$3,2,FALSE),0)</f>
        <v>1</v>
      </c>
      <c r="H46" s="6">
        <f>IFERROR(VLOOKUP(通常分様式!H46,―!$C$2:$D$2,2,FALSE),0)</f>
        <v>1</v>
      </c>
      <c r="I46" s="6">
        <f>IFERROR(IF(B46=2,VLOOKUP(通常分様式!I46,―!$E$21:$F$25,2,FALSE),VLOOKUP(通常分様式!I46,―!$E$2:$F$19,2,FALSE)),0)</f>
        <v>3</v>
      </c>
      <c r="J46" s="6">
        <f>IFERROR(VLOOKUP(通常分様式!J46,―!$G$2:$H$2,2,FALSE),0)</f>
        <v>1</v>
      </c>
      <c r="K46" s="6">
        <f>IFERROR(VLOOKUP(通常分様式!K46,―!$AH$2:$AI$12,2,FALSE),0)</f>
        <v>1</v>
      </c>
      <c r="V46" s="6">
        <f>IFERROR(IF(通常分様式!C46="単",VLOOKUP(通常分様式!V46,―!$I$2:$J$3,2,FALSE),VLOOKUP(通常分様式!V46,―!$I$4:$J$5,2,FALSE)),0)</f>
        <v>1</v>
      </c>
      <c r="W46" s="6">
        <f>IFERROR(VLOOKUP(通常分様式!W46,―!$K$2:$L$3,2,FALSE),0)</f>
        <v>1</v>
      </c>
      <c r="X46" s="6">
        <f>IFERROR(VLOOKUP(通常分様式!X46,―!$M$2:$N$3,2,FALSE),0)</f>
        <v>1</v>
      </c>
      <c r="Y46" s="6">
        <f>IFERROR(VLOOKUP(通常分様式!Y46,―!$O$2:$P$3,2,FALSE),0)</f>
        <v>1</v>
      </c>
      <c r="Z46" s="6">
        <f>IFERROR(VLOOKUP(通常分様式!Z46,―!$X$2:$Y$31,2,FALSE),0)</f>
        <v>20</v>
      </c>
      <c r="AA46" s="6">
        <f>IFERROR(VLOOKUP(通常分様式!AA46,―!$X$2:$Y$31,2,FALSE),0)</f>
        <v>22</v>
      </c>
      <c r="AF46" s="6">
        <f>IFERROR(VLOOKUP(通常分様式!AG46,―!$AA$2:$AB$14,2,FALSE),0)</f>
        <v>2</v>
      </c>
      <c r="AG46" s="6" t="str">
        <f t="shared" si="0"/>
        <v>協力要請推進枠又は検査促進枠の地方負担分に充当_地単</v>
      </c>
      <c r="AH46" s="135" t="str">
        <f t="shared" si="1"/>
        <v>基金_地単_通常</v>
      </c>
      <c r="AI46" s="135" t="str">
        <f t="shared" si="2"/>
        <v>事業始期_通常</v>
      </c>
      <c r="AJ46" s="135" t="str">
        <f>IF(通常分様式!C46="",0,IF(B46=1,IF(フラグ管理用!C46=1,"事業終期_通常",IF(C46=2,IF(Y46=2,"事業終期_R3基金・R4","事業終期_通常"),0)),IF(B46=2,"事業終期_R3基金・R4",0)))</f>
        <v>事業終期_通常</v>
      </c>
      <c r="AK46" s="135" t="str">
        <f t="shared" si="3"/>
        <v>予算区分_地単_通常</v>
      </c>
      <c r="AL46" s="135" t="str">
        <f t="shared" si="4"/>
        <v>経済対策との関係_通常</v>
      </c>
      <c r="AM46" s="135" t="str">
        <f t="shared" si="6"/>
        <v>交付金の区分_その他</v>
      </c>
      <c r="AN46" s="135" t="str">
        <f t="shared" si="5"/>
        <v>種類_通常</v>
      </c>
      <c r="AO46" s="6" t="str">
        <f>IF(通常分様式!C46="","",IF(PRODUCT(B46:G46,H46:AA46,AF46)=0,"error",""))</f>
        <v/>
      </c>
      <c r="AP46" s="6">
        <f>IF(通常分様式!E46="妊娠出産子育て支援交付金",1,0)</f>
        <v>0</v>
      </c>
    </row>
    <row r="47" spans="1:42" x14ac:dyDescent="0.15">
      <c r="A47" s="6">
        <v>26</v>
      </c>
      <c r="B47" s="6">
        <f>IFERROR(VLOOKUP(通常分様式!B47,―!$AJ$2:$AK$3,2,FALSE),0)</f>
        <v>1</v>
      </c>
      <c r="C47" s="6">
        <f>IFERROR(VLOOKUP(通常分様式!C47,―!$A$2:$B$3,2,FALSE),0)</f>
        <v>2</v>
      </c>
      <c r="D47" s="6">
        <f>IFERROR(VLOOKUP(通常分様式!D47,―!$AD$2:$AE$3,2,FALSE),0)</f>
        <v>1</v>
      </c>
      <c r="E47" s="6"/>
      <c r="G47" s="6">
        <f>IFERROR(VLOOKUP(通常分様式!G47,―!$AF$2:$AG$3,2,FALSE),0)</f>
        <v>1</v>
      </c>
      <c r="H47" s="6">
        <f>IFERROR(VLOOKUP(通常分様式!H47,―!$C$2:$D$2,2,FALSE),0)</f>
        <v>1</v>
      </c>
      <c r="I47" s="6">
        <f>IFERROR(IF(B47=2,VLOOKUP(通常分様式!I47,―!$E$21:$F$25,2,FALSE),VLOOKUP(通常分様式!I47,―!$E$2:$F$19,2,FALSE)),0)</f>
        <v>3</v>
      </c>
      <c r="J47" s="6">
        <f>IFERROR(VLOOKUP(通常分様式!J47,―!$G$2:$H$2,2,FALSE),0)</f>
        <v>1</v>
      </c>
      <c r="K47" s="6">
        <f>IFERROR(VLOOKUP(通常分様式!K47,―!$AH$2:$AI$12,2,FALSE),0)</f>
        <v>1</v>
      </c>
      <c r="V47" s="6">
        <f>IFERROR(IF(通常分様式!C47="単",VLOOKUP(通常分様式!V47,―!$I$2:$J$3,2,FALSE),VLOOKUP(通常分様式!V47,―!$I$4:$J$5,2,FALSE)),0)</f>
        <v>1</v>
      </c>
      <c r="W47" s="6">
        <f>IFERROR(VLOOKUP(通常分様式!W47,―!$K$2:$L$3,2,FALSE),0)</f>
        <v>1</v>
      </c>
      <c r="X47" s="6">
        <f>IFERROR(VLOOKUP(通常分様式!X47,―!$M$2:$N$3,2,FALSE),0)</f>
        <v>1</v>
      </c>
      <c r="Y47" s="6">
        <f>IFERROR(VLOOKUP(通常分様式!Y47,―!$O$2:$P$3,2,FALSE),0)</f>
        <v>1</v>
      </c>
      <c r="Z47" s="6">
        <f>IFERROR(VLOOKUP(通常分様式!Z47,―!$X$2:$Y$31,2,FALSE),0)</f>
        <v>20</v>
      </c>
      <c r="AA47" s="6">
        <f>IFERROR(VLOOKUP(通常分様式!AA47,―!$X$2:$Y$31,2,FALSE),0)</f>
        <v>21</v>
      </c>
      <c r="AF47" s="6">
        <f>IFERROR(VLOOKUP(通常分様式!AG47,―!$AA$2:$AB$14,2,FALSE),0)</f>
        <v>2</v>
      </c>
      <c r="AG47" s="6" t="str">
        <f t="shared" si="0"/>
        <v>協力要請推進枠又は検査促進枠の地方負担分に充当_地単</v>
      </c>
      <c r="AH47" s="135" t="str">
        <f t="shared" si="1"/>
        <v>基金_地単_通常</v>
      </c>
      <c r="AI47" s="135" t="str">
        <f t="shared" si="2"/>
        <v>事業始期_通常</v>
      </c>
      <c r="AJ47" s="135" t="str">
        <f>IF(通常分様式!C47="",0,IF(B47=1,IF(フラグ管理用!C47=1,"事業終期_通常",IF(C47=2,IF(Y47=2,"事業終期_R3基金・R4","事業終期_通常"),0)),IF(B47=2,"事業終期_R3基金・R4",0)))</f>
        <v>事業終期_通常</v>
      </c>
      <c r="AK47" s="135" t="str">
        <f t="shared" si="3"/>
        <v>予算区分_地単_通常</v>
      </c>
      <c r="AL47" s="135" t="str">
        <f t="shared" si="4"/>
        <v>経済対策との関係_通常</v>
      </c>
      <c r="AM47" s="135" t="str">
        <f t="shared" si="6"/>
        <v>交付金の区分_その他</v>
      </c>
      <c r="AN47" s="135" t="str">
        <f t="shared" si="5"/>
        <v>種類_通常</v>
      </c>
      <c r="AO47" s="6" t="str">
        <f>IF(通常分様式!C47="","",IF(PRODUCT(B47:G47,H47:AA47,AF47)=0,"error",""))</f>
        <v/>
      </c>
      <c r="AP47" s="6">
        <f>IF(通常分様式!E47="妊娠出産子育て支援交付金",1,0)</f>
        <v>0</v>
      </c>
    </row>
    <row r="48" spans="1:42" x14ac:dyDescent="0.15">
      <c r="A48" s="6">
        <v>27</v>
      </c>
      <c r="B48" s="6">
        <f>IFERROR(VLOOKUP(通常分様式!B48,―!$AJ$2:$AK$3,2,FALSE),0)</f>
        <v>1</v>
      </c>
      <c r="C48" s="6">
        <f>IFERROR(VLOOKUP(通常分様式!C48,―!$A$2:$B$3,2,FALSE),0)</f>
        <v>2</v>
      </c>
      <c r="D48" s="6">
        <f>IFERROR(VLOOKUP(通常分様式!D48,―!$AD$2:$AE$3,2,FALSE),0)</f>
        <v>1</v>
      </c>
      <c r="E48" s="6"/>
      <c r="G48" s="6">
        <f>IFERROR(VLOOKUP(通常分様式!G48,―!$AF$2:$AG$3,2,FALSE),0)</f>
        <v>1</v>
      </c>
      <c r="H48" s="6">
        <f>IFERROR(VLOOKUP(通常分様式!H48,―!$C$2:$D$2,2,FALSE),0)</f>
        <v>1</v>
      </c>
      <c r="I48" s="6">
        <f>IFERROR(IF(B48=2,VLOOKUP(通常分様式!I48,―!$E$21:$F$25,2,FALSE),VLOOKUP(通常分様式!I48,―!$E$2:$F$19,2,FALSE)),0)</f>
        <v>1</v>
      </c>
      <c r="J48" s="6">
        <f>IFERROR(VLOOKUP(通常分様式!J48,―!$G$2:$H$2,2,FALSE),0)</f>
        <v>1</v>
      </c>
      <c r="K48" s="6">
        <f>IFERROR(VLOOKUP(通常分様式!K48,―!$AH$2:$AI$12,2,FALSE),0)</f>
        <v>1</v>
      </c>
      <c r="V48" s="6">
        <f>IFERROR(IF(通常分様式!C48="単",VLOOKUP(通常分様式!V48,―!$I$2:$J$3,2,FALSE),VLOOKUP(通常分様式!V48,―!$I$4:$J$5,2,FALSE)),0)</f>
        <v>1</v>
      </c>
      <c r="W48" s="6">
        <f>IFERROR(VLOOKUP(通常分様式!W48,―!$K$2:$L$3,2,FALSE),0)</f>
        <v>1</v>
      </c>
      <c r="X48" s="6">
        <f>IFERROR(VLOOKUP(通常分様式!X48,―!$M$2:$N$3,2,FALSE),0)</f>
        <v>1</v>
      </c>
      <c r="Y48" s="6">
        <f>IFERROR(VLOOKUP(通常分様式!Y48,―!$O$2:$P$3,2,FALSE),0)</f>
        <v>1</v>
      </c>
      <c r="Z48" s="6">
        <f>IFERROR(VLOOKUP(通常分様式!Z48,―!$X$2:$Y$31,2,FALSE),0)</f>
        <v>20</v>
      </c>
      <c r="AA48" s="6">
        <f>IFERROR(VLOOKUP(通常分様式!AA48,―!$X$2:$Y$31,2,FALSE),0)</f>
        <v>26</v>
      </c>
      <c r="AF48" s="6">
        <f>IFERROR(VLOOKUP(通常分様式!AG48,―!$AA$2:$AB$14,2,FALSE),0)</f>
        <v>2</v>
      </c>
      <c r="AG48" s="6" t="str">
        <f t="shared" si="0"/>
        <v>協力要請推進枠又は検査促進枠の地方負担分に充当_地単</v>
      </c>
      <c r="AH48" s="135" t="str">
        <f t="shared" si="1"/>
        <v>基金_地単_通常</v>
      </c>
      <c r="AI48" s="135" t="str">
        <f t="shared" si="2"/>
        <v>事業始期_通常</v>
      </c>
      <c r="AJ48" s="135" t="str">
        <f>IF(通常分様式!C48="",0,IF(B48=1,IF(フラグ管理用!C48=1,"事業終期_通常",IF(C48=2,IF(Y48=2,"事業終期_R3基金・R4","事業終期_通常"),0)),IF(B48=2,"事業終期_R3基金・R4",0)))</f>
        <v>事業終期_通常</v>
      </c>
      <c r="AK48" s="135" t="str">
        <f t="shared" si="3"/>
        <v>予算区分_地単_通常</v>
      </c>
      <c r="AL48" s="135" t="str">
        <f t="shared" si="4"/>
        <v>経済対策との関係_通常</v>
      </c>
      <c r="AM48" s="135" t="str">
        <f t="shared" si="6"/>
        <v>交付金の区分_その他</v>
      </c>
      <c r="AN48" s="135" t="str">
        <f t="shared" si="5"/>
        <v>種類_通常</v>
      </c>
      <c r="AO48" s="6" t="str">
        <f>IF(通常分様式!C48="","",IF(PRODUCT(B48:G48,H48:AA48,AF48)=0,"error",""))</f>
        <v/>
      </c>
      <c r="AP48" s="6">
        <f>IF(通常分様式!E48="妊娠出産子育て支援交付金",1,0)</f>
        <v>0</v>
      </c>
    </row>
    <row r="49" spans="1:42" x14ac:dyDescent="0.15">
      <c r="A49" s="6">
        <v>28</v>
      </c>
      <c r="B49" s="6">
        <f>IFERROR(VLOOKUP(通常分様式!B49,―!$AJ$2:$AK$3,2,FALSE),0)</f>
        <v>1</v>
      </c>
      <c r="C49" s="6">
        <f>IFERROR(VLOOKUP(通常分様式!C49,―!$A$2:$B$3,2,FALSE),0)</f>
        <v>2</v>
      </c>
      <c r="D49" s="6">
        <f>IFERROR(VLOOKUP(通常分様式!D49,―!$AD$2:$AE$3,2,FALSE),0)</f>
        <v>1</v>
      </c>
      <c r="E49" s="6"/>
      <c r="G49" s="6">
        <f>IFERROR(VLOOKUP(通常分様式!G49,―!$AF$2:$AG$3,2,FALSE),0)</f>
        <v>1</v>
      </c>
      <c r="H49" s="6">
        <f>IFERROR(VLOOKUP(通常分様式!H49,―!$C$2:$D$2,2,FALSE),0)</f>
        <v>1</v>
      </c>
      <c r="I49" s="6">
        <f>IFERROR(IF(B49=2,VLOOKUP(通常分様式!I49,―!$E$21:$F$25,2,FALSE),VLOOKUP(通常分様式!I49,―!$E$2:$F$19,2,FALSE)),0)</f>
        <v>3</v>
      </c>
      <c r="J49" s="6">
        <f>IFERROR(VLOOKUP(通常分様式!J49,―!$G$2:$H$2,2,FALSE),0)</f>
        <v>1</v>
      </c>
      <c r="K49" s="6">
        <f>IFERROR(VLOOKUP(通常分様式!K49,―!$AH$2:$AI$12,2,FALSE),0)</f>
        <v>1</v>
      </c>
      <c r="V49" s="6">
        <f>IFERROR(IF(通常分様式!C49="単",VLOOKUP(通常分様式!V49,―!$I$2:$J$3,2,FALSE),VLOOKUP(通常分様式!V49,―!$I$4:$J$5,2,FALSE)),0)</f>
        <v>1</v>
      </c>
      <c r="W49" s="6">
        <f>IFERROR(VLOOKUP(通常分様式!W49,―!$K$2:$L$3,2,FALSE),0)</f>
        <v>1</v>
      </c>
      <c r="X49" s="6">
        <f>IFERROR(VLOOKUP(通常分様式!X49,―!$M$2:$N$3,2,FALSE),0)</f>
        <v>1</v>
      </c>
      <c r="Y49" s="6">
        <f>IFERROR(VLOOKUP(通常分様式!Y49,―!$O$2:$P$3,2,FALSE),0)</f>
        <v>1</v>
      </c>
      <c r="Z49" s="6">
        <f>IFERROR(VLOOKUP(通常分様式!Z49,―!$X$2:$Y$31,2,FALSE),0)</f>
        <v>20</v>
      </c>
      <c r="AA49" s="6">
        <f>IFERROR(VLOOKUP(通常分様式!AA49,―!$X$2:$Y$31,2,FALSE),0)</f>
        <v>26</v>
      </c>
      <c r="AF49" s="6">
        <f>IFERROR(VLOOKUP(通常分様式!AG49,―!$AA$2:$AB$14,2,FALSE),0)</f>
        <v>2</v>
      </c>
      <c r="AG49" s="6" t="str">
        <f t="shared" si="0"/>
        <v>協力要請推進枠又は検査促進枠の地方負担分に充当_地単</v>
      </c>
      <c r="AH49" s="135" t="str">
        <f t="shared" si="1"/>
        <v>基金_地単_通常</v>
      </c>
      <c r="AI49" s="135" t="str">
        <f t="shared" si="2"/>
        <v>事業始期_通常</v>
      </c>
      <c r="AJ49" s="135" t="str">
        <f>IF(通常分様式!C49="",0,IF(B49=1,IF(フラグ管理用!C49=1,"事業終期_通常",IF(C49=2,IF(Y49=2,"事業終期_R3基金・R4","事業終期_通常"),0)),IF(B49=2,"事業終期_R3基金・R4",0)))</f>
        <v>事業終期_通常</v>
      </c>
      <c r="AK49" s="135" t="str">
        <f t="shared" si="3"/>
        <v>予算区分_地単_通常</v>
      </c>
      <c r="AL49" s="135" t="str">
        <f t="shared" si="4"/>
        <v>経済対策との関係_通常</v>
      </c>
      <c r="AM49" s="135" t="str">
        <f t="shared" si="6"/>
        <v>交付金の区分_その他</v>
      </c>
      <c r="AN49" s="135" t="str">
        <f t="shared" si="5"/>
        <v>種類_通常</v>
      </c>
      <c r="AO49" s="6" t="str">
        <f>IF(通常分様式!C49="","",IF(PRODUCT(B49:G49,H49:AA49,AF49)=0,"error",""))</f>
        <v/>
      </c>
      <c r="AP49" s="6">
        <f>IF(通常分様式!E49="妊娠出産子育て支援交付金",1,0)</f>
        <v>0</v>
      </c>
    </row>
    <row r="50" spans="1:42" x14ac:dyDescent="0.15">
      <c r="A50" s="6">
        <v>29</v>
      </c>
      <c r="B50" s="6">
        <f>IFERROR(VLOOKUP(通常分様式!B50,―!$AJ$2:$AK$3,2,FALSE),0)</f>
        <v>1</v>
      </c>
      <c r="C50" s="6">
        <f>IFERROR(VLOOKUP(通常分様式!C50,―!$A$2:$B$3,2,FALSE),0)</f>
        <v>2</v>
      </c>
      <c r="D50" s="6">
        <f>IFERROR(VLOOKUP(通常分様式!D50,―!$AD$2:$AE$3,2,FALSE),0)</f>
        <v>1</v>
      </c>
      <c r="E50" s="6"/>
      <c r="G50" s="6">
        <f>IFERROR(VLOOKUP(通常分様式!G50,―!$AF$2:$AG$3,2,FALSE),0)</f>
        <v>1</v>
      </c>
      <c r="H50" s="6">
        <f>IFERROR(VLOOKUP(通常分様式!H50,―!$C$2:$D$2,2,FALSE),0)</f>
        <v>1</v>
      </c>
      <c r="I50" s="6">
        <f>IFERROR(IF(B50=2,VLOOKUP(通常分様式!I50,―!$E$21:$F$25,2,FALSE),VLOOKUP(通常分様式!I50,―!$E$2:$F$19,2,FALSE)),0)</f>
        <v>3</v>
      </c>
      <c r="J50" s="6">
        <f>IFERROR(VLOOKUP(通常分様式!J50,―!$G$2:$H$2,2,FALSE),0)</f>
        <v>1</v>
      </c>
      <c r="K50" s="6">
        <f>IFERROR(VLOOKUP(通常分様式!K50,―!$AH$2:$AI$12,2,FALSE),0)</f>
        <v>1</v>
      </c>
      <c r="V50" s="6">
        <f>IFERROR(IF(通常分様式!C50="単",VLOOKUP(通常分様式!V50,―!$I$2:$J$3,2,FALSE),VLOOKUP(通常分様式!V50,―!$I$4:$J$5,2,FALSE)),0)</f>
        <v>1</v>
      </c>
      <c r="W50" s="6">
        <f>IFERROR(VLOOKUP(通常分様式!W50,―!$K$2:$L$3,2,FALSE),0)</f>
        <v>1</v>
      </c>
      <c r="X50" s="6">
        <f>IFERROR(VLOOKUP(通常分様式!X50,―!$M$2:$N$3,2,FALSE),0)</f>
        <v>1</v>
      </c>
      <c r="Y50" s="6">
        <f>IFERROR(VLOOKUP(通常分様式!Y50,―!$O$2:$P$3,2,FALSE),0)</f>
        <v>1</v>
      </c>
      <c r="Z50" s="6">
        <f>IFERROR(VLOOKUP(通常分様式!Z50,―!$X$2:$Y$31,2,FALSE),0)</f>
        <v>20</v>
      </c>
      <c r="AA50" s="6">
        <f>IFERROR(VLOOKUP(通常分様式!AA50,―!$X$2:$Y$31,2,FALSE),0)</f>
        <v>29</v>
      </c>
      <c r="AF50" s="6">
        <f>IFERROR(VLOOKUP(通常分様式!AG50,―!$AA$2:$AB$14,2,FALSE),0)</f>
        <v>2</v>
      </c>
      <c r="AG50" s="6" t="str">
        <f t="shared" si="0"/>
        <v>協力要請推進枠又は検査促進枠の地方負担分に充当_地単</v>
      </c>
      <c r="AH50" s="135" t="str">
        <f t="shared" si="1"/>
        <v>基金_地単_通常</v>
      </c>
      <c r="AI50" s="135" t="str">
        <f t="shared" si="2"/>
        <v>事業始期_通常</v>
      </c>
      <c r="AJ50" s="135" t="str">
        <f>IF(通常分様式!C50="",0,IF(B50=1,IF(フラグ管理用!C50=1,"事業終期_通常",IF(C50=2,IF(Y50=2,"事業終期_R3基金・R4","事業終期_通常"),0)),IF(B50=2,"事業終期_R3基金・R4",0)))</f>
        <v>事業終期_通常</v>
      </c>
      <c r="AK50" s="135" t="str">
        <f t="shared" si="3"/>
        <v>予算区分_地単_通常</v>
      </c>
      <c r="AL50" s="135" t="str">
        <f t="shared" si="4"/>
        <v>経済対策との関係_通常</v>
      </c>
      <c r="AM50" s="135" t="str">
        <f t="shared" si="6"/>
        <v>交付金の区分_その他</v>
      </c>
      <c r="AN50" s="135" t="str">
        <f t="shared" si="5"/>
        <v>種類_通常</v>
      </c>
      <c r="AO50" s="6" t="str">
        <f>IF(通常分様式!C50="","",IF(PRODUCT(B50:G50,H50:AA50,AF50)=0,"error",""))</f>
        <v/>
      </c>
      <c r="AP50" s="6">
        <f>IF(通常分様式!E50="妊娠出産子育て支援交付金",1,0)</f>
        <v>0</v>
      </c>
    </row>
    <row r="51" spans="1:42" x14ac:dyDescent="0.15">
      <c r="A51" s="6">
        <v>30</v>
      </c>
      <c r="B51" s="6">
        <f>IFERROR(VLOOKUP(通常分様式!B51,―!$AJ$2:$AK$3,2,FALSE),0)</f>
        <v>1</v>
      </c>
      <c r="C51" s="6">
        <f>IFERROR(VLOOKUP(通常分様式!C51,―!$A$2:$B$3,2,FALSE),0)</f>
        <v>2</v>
      </c>
      <c r="D51" s="6">
        <f>IFERROR(VLOOKUP(通常分様式!D51,―!$AD$2:$AE$3,2,FALSE),0)</f>
        <v>1</v>
      </c>
      <c r="E51" s="6"/>
      <c r="G51" s="6">
        <f>IFERROR(VLOOKUP(通常分様式!G51,―!$AF$2:$AG$3,2,FALSE),0)</f>
        <v>1</v>
      </c>
      <c r="H51" s="6">
        <f>IFERROR(VLOOKUP(通常分様式!H51,―!$C$2:$D$2,2,FALSE),0)</f>
        <v>1</v>
      </c>
      <c r="I51" s="6">
        <f>IFERROR(IF(B51=2,VLOOKUP(通常分様式!I51,―!$E$21:$F$25,2,FALSE),VLOOKUP(通常分様式!I51,―!$E$2:$F$19,2,FALSE)),0)</f>
        <v>3</v>
      </c>
      <c r="J51" s="6">
        <f>IFERROR(VLOOKUP(通常分様式!J51,―!$G$2:$H$2,2,FALSE),0)</f>
        <v>1</v>
      </c>
      <c r="K51" s="6">
        <f>IFERROR(VLOOKUP(通常分様式!K51,―!$AH$2:$AI$12,2,FALSE),0)</f>
        <v>1</v>
      </c>
      <c r="V51" s="6">
        <f>IFERROR(IF(通常分様式!C51="単",VLOOKUP(通常分様式!V51,―!$I$2:$J$3,2,FALSE),VLOOKUP(通常分様式!V51,―!$I$4:$J$5,2,FALSE)),0)</f>
        <v>1</v>
      </c>
      <c r="W51" s="6">
        <f>IFERROR(VLOOKUP(通常分様式!W51,―!$K$2:$L$3,2,FALSE),0)</f>
        <v>1</v>
      </c>
      <c r="X51" s="6">
        <f>IFERROR(VLOOKUP(通常分様式!X51,―!$M$2:$N$3,2,FALSE),0)</f>
        <v>1</v>
      </c>
      <c r="Y51" s="6">
        <f>IFERROR(VLOOKUP(通常分様式!Y51,―!$O$2:$P$3,2,FALSE),0)</f>
        <v>1</v>
      </c>
      <c r="Z51" s="6">
        <f>IFERROR(VLOOKUP(通常分様式!Z51,―!$X$2:$Y$31,2,FALSE),0)</f>
        <v>20</v>
      </c>
      <c r="AA51" s="6">
        <f>IFERROR(VLOOKUP(通常分様式!AA51,―!$X$2:$Y$31,2,FALSE),0)</f>
        <v>29</v>
      </c>
      <c r="AF51" s="6">
        <f>IFERROR(VLOOKUP(通常分様式!AG51,―!$AA$2:$AB$14,2,FALSE),0)</f>
        <v>2</v>
      </c>
      <c r="AG51" s="6" t="str">
        <f t="shared" si="0"/>
        <v>協力要請推進枠又は検査促進枠の地方負担分に充当_地単</v>
      </c>
      <c r="AH51" s="135" t="str">
        <f t="shared" si="1"/>
        <v>基金_地単_通常</v>
      </c>
      <c r="AI51" s="135" t="str">
        <f t="shared" si="2"/>
        <v>事業始期_通常</v>
      </c>
      <c r="AJ51" s="135" t="str">
        <f>IF(通常分様式!C51="",0,IF(B51=1,IF(フラグ管理用!C51=1,"事業終期_通常",IF(C51=2,IF(Y51=2,"事業終期_R3基金・R4","事業終期_通常"),0)),IF(B51=2,"事業終期_R3基金・R4",0)))</f>
        <v>事業終期_通常</v>
      </c>
      <c r="AK51" s="135" t="str">
        <f t="shared" si="3"/>
        <v>予算区分_地単_通常</v>
      </c>
      <c r="AL51" s="135" t="str">
        <f t="shared" si="4"/>
        <v>経済対策との関係_通常</v>
      </c>
      <c r="AM51" s="135" t="str">
        <f t="shared" si="6"/>
        <v>交付金の区分_その他</v>
      </c>
      <c r="AN51" s="135" t="str">
        <f t="shared" si="5"/>
        <v>種類_通常</v>
      </c>
      <c r="AO51" s="6" t="str">
        <f>IF(通常分様式!C51="","",IF(PRODUCT(B51:G51,H51:AA51,AF51)=0,"error",""))</f>
        <v/>
      </c>
      <c r="AP51" s="6">
        <f>IF(通常分様式!E51="妊娠出産子育て支援交付金",1,0)</f>
        <v>0</v>
      </c>
    </row>
    <row r="52" spans="1:42" x14ac:dyDescent="0.15">
      <c r="A52" s="6">
        <v>31</v>
      </c>
      <c r="B52" s="6">
        <f>IFERROR(VLOOKUP(通常分様式!B52,―!$AJ$2:$AK$3,2,FALSE),0)</f>
        <v>1</v>
      </c>
      <c r="C52" s="6">
        <f>IFERROR(VLOOKUP(通常分様式!C52,―!$A$2:$B$3,2,FALSE),0)</f>
        <v>1</v>
      </c>
      <c r="D52" s="6">
        <f>IFERROR(VLOOKUP(通常分様式!D52,―!$AD$2:$AE$3,2,FALSE),0)</f>
        <v>1</v>
      </c>
      <c r="E52" s="6"/>
      <c r="G52" s="6">
        <f>IFERROR(VLOOKUP(通常分様式!G52,―!$AF$2:$AG$3,2,FALSE),0)</f>
        <v>1</v>
      </c>
      <c r="H52" s="6">
        <f>IFERROR(VLOOKUP(通常分様式!H52,―!$C$2:$D$2,2,FALSE),0)</f>
        <v>1</v>
      </c>
      <c r="I52" s="6">
        <f>IFERROR(IF(B52=2,VLOOKUP(通常分様式!I52,―!$E$21:$F$25,2,FALSE),VLOOKUP(通常分様式!I52,―!$E$2:$F$19,2,FALSE)),0)</f>
        <v>12</v>
      </c>
      <c r="J52" s="6">
        <f>IFERROR(VLOOKUP(通常分様式!J52,―!$G$2:$H$2,2,FALSE),0)</f>
        <v>1</v>
      </c>
      <c r="K52" s="6">
        <f>IFERROR(VLOOKUP(通常分様式!K52,―!$AH$2:$AI$12,2,FALSE),0)</f>
        <v>1</v>
      </c>
      <c r="V52" s="6">
        <f>IFERROR(IF(通常分様式!C52="単",VLOOKUP(通常分様式!V52,―!$I$2:$J$3,2,FALSE),VLOOKUP(通常分様式!V52,―!$I$4:$J$5,2,FALSE)),0)</f>
        <v>1</v>
      </c>
      <c r="W52" s="6">
        <f>IFERROR(VLOOKUP(通常分様式!W52,―!$K$2:$L$3,2,FALSE),0)</f>
        <v>1</v>
      </c>
      <c r="X52" s="6">
        <f>IFERROR(VLOOKUP(通常分様式!X52,―!$M$2:$N$3,2,FALSE),0)</f>
        <v>1</v>
      </c>
      <c r="Y52" s="6">
        <f>IFERROR(VLOOKUP(通常分様式!Y52,―!$O$2:$P$3,2,FALSE),0)</f>
        <v>1</v>
      </c>
      <c r="Z52" s="6">
        <f>IFERROR(VLOOKUP(通常分様式!Z52,―!$X$2:$Y$31,2,FALSE),0)</f>
        <v>18</v>
      </c>
      <c r="AA52" s="6">
        <f>IFERROR(VLOOKUP(通常分様式!AA52,―!$X$2:$Y$31,2,FALSE),0)</f>
        <v>29</v>
      </c>
      <c r="AF52" s="6">
        <f>IFERROR(VLOOKUP(通常分様式!AG52,―!$AA$2:$AB$14,2,FALSE),0)</f>
        <v>11</v>
      </c>
      <c r="AG52" s="6" t="str">
        <f t="shared" si="0"/>
        <v>協力要請推進枠又は検査促進枠の地方負担分に充当_補助</v>
      </c>
      <c r="AH52" s="135" t="str">
        <f t="shared" si="1"/>
        <v>基金_補助</v>
      </c>
      <c r="AI52" s="135" t="str">
        <f t="shared" si="2"/>
        <v>事業始期_補助</v>
      </c>
      <c r="AJ52" s="135" t="str">
        <f>IF(通常分様式!C52="",0,IF(B52=1,IF(フラグ管理用!C52=1,"事業終期_通常",IF(C52=2,IF(Y52=2,"事業終期_R3基金・R4","事業終期_通常"),0)),IF(B52=2,"事業終期_R3基金・R4",0)))</f>
        <v>事業終期_通常</v>
      </c>
      <c r="AK52" s="135" t="str">
        <f t="shared" si="3"/>
        <v>予算区分_補助</v>
      </c>
      <c r="AL52" s="135" t="str">
        <f t="shared" si="4"/>
        <v>経済対策との関係_通常</v>
      </c>
      <c r="AM52" s="135" t="str">
        <f t="shared" si="6"/>
        <v>交付金の区分_その他</v>
      </c>
      <c r="AN52" s="135" t="str">
        <f t="shared" si="5"/>
        <v>種類_通常</v>
      </c>
      <c r="AO52" s="6" t="str">
        <f>IF(通常分様式!C52="","",IF(PRODUCT(B52:G52,H52:AA52,AF52)=0,"error",""))</f>
        <v/>
      </c>
      <c r="AP52" s="6">
        <f>IF(通常分様式!E52="妊娠出産子育て支援交付金",1,0)</f>
        <v>0</v>
      </c>
    </row>
    <row r="53" spans="1:42" x14ac:dyDescent="0.15">
      <c r="A53" s="6">
        <v>32</v>
      </c>
      <c r="B53" s="6">
        <f>IFERROR(VLOOKUP(通常分様式!B53,―!$AJ$2:$AK$3,2,FALSE),0)</f>
        <v>1</v>
      </c>
      <c r="C53" s="6">
        <f>IFERROR(VLOOKUP(通常分様式!C53,―!$A$2:$B$3,2,FALSE),0)</f>
        <v>1</v>
      </c>
      <c r="D53" s="6">
        <f>IFERROR(VLOOKUP(通常分様式!D53,―!$AD$2:$AE$3,2,FALSE),0)</f>
        <v>1</v>
      </c>
      <c r="E53" s="6"/>
      <c r="G53" s="6">
        <f>IFERROR(VLOOKUP(通常分様式!G53,―!$AF$2:$AG$3,2,FALSE),0)</f>
        <v>1</v>
      </c>
      <c r="H53" s="6">
        <f>IFERROR(VLOOKUP(通常分様式!H53,―!$C$2:$D$2,2,FALSE),0)</f>
        <v>1</v>
      </c>
      <c r="I53" s="6">
        <f>IFERROR(IF(B53=2,VLOOKUP(通常分様式!I53,―!$E$21:$F$25,2,FALSE),VLOOKUP(通常分様式!I53,―!$E$2:$F$19,2,FALSE)),0)</f>
        <v>12</v>
      </c>
      <c r="J53" s="6">
        <f>IFERROR(VLOOKUP(通常分様式!J53,―!$G$2:$H$2,2,FALSE),0)</f>
        <v>1</v>
      </c>
      <c r="K53" s="6">
        <f>IFERROR(VLOOKUP(通常分様式!K53,―!$AH$2:$AI$12,2,FALSE),0)</f>
        <v>1</v>
      </c>
      <c r="V53" s="6">
        <f>IFERROR(IF(通常分様式!C53="単",VLOOKUP(通常分様式!V53,―!$I$2:$J$3,2,FALSE),VLOOKUP(通常分様式!V53,―!$I$4:$J$5,2,FALSE)),0)</f>
        <v>1</v>
      </c>
      <c r="W53" s="6">
        <f>IFERROR(VLOOKUP(通常分様式!W53,―!$K$2:$L$3,2,FALSE),0)</f>
        <v>1</v>
      </c>
      <c r="X53" s="6">
        <f>IFERROR(VLOOKUP(通常分様式!X53,―!$M$2:$N$3,2,FALSE),0)</f>
        <v>1</v>
      </c>
      <c r="Y53" s="6">
        <f>IFERROR(VLOOKUP(通常分様式!Y53,―!$O$2:$P$3,2,FALSE),0)</f>
        <v>1</v>
      </c>
      <c r="Z53" s="6">
        <f>IFERROR(VLOOKUP(通常分様式!Z53,―!$X$2:$Y$31,2,FALSE),0)</f>
        <v>18</v>
      </c>
      <c r="AA53" s="6">
        <f>IFERROR(VLOOKUP(通常分様式!AA53,―!$X$2:$Y$31,2,FALSE),0)</f>
        <v>26</v>
      </c>
      <c r="AF53" s="6">
        <f>IFERROR(VLOOKUP(通常分様式!AG53,―!$AA$2:$AB$14,2,FALSE),0)</f>
        <v>11</v>
      </c>
      <c r="AG53" s="6" t="str">
        <f t="shared" si="0"/>
        <v>協力要請推進枠又は検査促進枠の地方負担分に充当_補助</v>
      </c>
      <c r="AH53" s="135" t="str">
        <f t="shared" si="1"/>
        <v>基金_補助</v>
      </c>
      <c r="AI53" s="135" t="str">
        <f t="shared" si="2"/>
        <v>事業始期_補助</v>
      </c>
      <c r="AJ53" s="135" t="str">
        <f>IF(通常分様式!C53="",0,IF(B53=1,IF(フラグ管理用!C53=1,"事業終期_通常",IF(C53=2,IF(Y53=2,"事業終期_R3基金・R4","事業終期_通常"),0)),IF(B53=2,"事業終期_R3基金・R4",0)))</f>
        <v>事業終期_通常</v>
      </c>
      <c r="AK53" s="135" t="str">
        <f t="shared" si="3"/>
        <v>予算区分_補助</v>
      </c>
      <c r="AL53" s="135" t="str">
        <f t="shared" si="4"/>
        <v>経済対策との関係_通常</v>
      </c>
      <c r="AM53" s="135" t="str">
        <f t="shared" si="6"/>
        <v>交付金の区分_その他</v>
      </c>
      <c r="AN53" s="135" t="str">
        <f t="shared" si="5"/>
        <v>種類_通常</v>
      </c>
      <c r="AO53" s="6" t="str">
        <f>IF(通常分様式!C53="","",IF(PRODUCT(B53:G53,H53:AA53,AF53)=0,"error",""))</f>
        <v/>
      </c>
      <c r="AP53" s="6">
        <f>IF(通常分様式!E53="妊娠出産子育て支援交付金",1,0)</f>
        <v>0</v>
      </c>
    </row>
    <row r="54" spans="1:42" x14ac:dyDescent="0.15">
      <c r="A54" s="6">
        <v>33</v>
      </c>
      <c r="B54" s="6">
        <f>IFERROR(VLOOKUP(通常分様式!B54,―!$AJ$2:$AK$3,2,FALSE),0)</f>
        <v>1</v>
      </c>
      <c r="C54" s="6">
        <f>IFERROR(VLOOKUP(通常分様式!C54,―!$A$2:$B$3,2,FALSE),0)</f>
        <v>2</v>
      </c>
      <c r="D54" s="6">
        <f>IFERROR(VLOOKUP(通常分様式!D54,―!$AD$2:$AE$3,2,FALSE),0)</f>
        <v>1</v>
      </c>
      <c r="E54" s="6"/>
      <c r="G54" s="6">
        <f>IFERROR(VLOOKUP(通常分様式!G54,―!$AF$2:$AG$3,2,FALSE),0)</f>
        <v>1</v>
      </c>
      <c r="H54" s="6">
        <f>IFERROR(VLOOKUP(通常分様式!H54,―!$C$2:$D$2,2,FALSE),0)</f>
        <v>1</v>
      </c>
      <c r="I54" s="6">
        <f>IFERROR(IF(B54=2,VLOOKUP(通常分様式!I54,―!$E$21:$F$25,2,FALSE),VLOOKUP(通常分様式!I54,―!$E$2:$F$19,2,FALSE)),0)</f>
        <v>2</v>
      </c>
      <c r="J54" s="6">
        <f>IFERROR(VLOOKUP(通常分様式!J54,―!$G$2:$H$2,2,FALSE),0)</f>
        <v>1</v>
      </c>
      <c r="K54" s="6">
        <f>IFERROR(VLOOKUP(通常分様式!K54,―!$AH$2:$AI$12,2,FALSE),0)</f>
        <v>1</v>
      </c>
      <c r="V54" s="6">
        <f>IFERROR(IF(通常分様式!C54="単",VLOOKUP(通常分様式!V54,―!$I$2:$J$3,2,FALSE),VLOOKUP(通常分様式!V54,―!$I$4:$J$5,2,FALSE)),0)</f>
        <v>1</v>
      </c>
      <c r="W54" s="6">
        <f>IFERROR(VLOOKUP(通常分様式!W54,―!$K$2:$L$3,2,FALSE),0)</f>
        <v>1</v>
      </c>
      <c r="X54" s="6">
        <f>IFERROR(VLOOKUP(通常分様式!X54,―!$M$2:$N$3,2,FALSE),0)</f>
        <v>1</v>
      </c>
      <c r="Y54" s="6">
        <f>IFERROR(VLOOKUP(通常分様式!Y54,―!$O$2:$P$3,2,FALSE),0)</f>
        <v>1</v>
      </c>
      <c r="Z54" s="6">
        <f>IFERROR(VLOOKUP(通常分様式!Z54,―!$X$2:$Y$31,2,FALSE),0)</f>
        <v>23</v>
      </c>
      <c r="AA54" s="6">
        <f>IFERROR(VLOOKUP(通常分様式!AA54,―!$X$2:$Y$31,2,FALSE),0)</f>
        <v>29</v>
      </c>
      <c r="AF54" s="6">
        <f>IFERROR(VLOOKUP(通常分様式!AG54,―!$AA$2:$AB$14,2,FALSE),0)</f>
        <v>2</v>
      </c>
      <c r="AG54" s="6" t="str">
        <f t="shared" si="0"/>
        <v>協力要請推進枠又は検査促進枠の地方負担分に充当_地単</v>
      </c>
      <c r="AH54" s="135" t="str">
        <f t="shared" si="1"/>
        <v>基金_地単_通常</v>
      </c>
      <c r="AI54" s="135" t="str">
        <f t="shared" si="2"/>
        <v>事業始期_通常</v>
      </c>
      <c r="AJ54" s="135" t="str">
        <f>IF(通常分様式!C54="",0,IF(B54=1,IF(フラグ管理用!C54=1,"事業終期_通常",IF(C54=2,IF(Y54=2,"事業終期_R3基金・R4","事業終期_通常"),0)),IF(B54=2,"事業終期_R3基金・R4",0)))</f>
        <v>事業終期_通常</v>
      </c>
      <c r="AK54" s="135" t="str">
        <f t="shared" si="3"/>
        <v>予算区分_地単_通常</v>
      </c>
      <c r="AL54" s="135" t="str">
        <f t="shared" si="4"/>
        <v>経済対策との関係_通常</v>
      </c>
      <c r="AM54" s="135" t="str">
        <f t="shared" si="6"/>
        <v>交付金の区分_その他</v>
      </c>
      <c r="AN54" s="135" t="str">
        <f t="shared" si="5"/>
        <v>種類_通常</v>
      </c>
      <c r="AO54" s="6" t="str">
        <f>IF(通常分様式!C54="","",IF(PRODUCT(B54:G54,H54:AA54,AF54)=0,"error",""))</f>
        <v/>
      </c>
      <c r="AP54" s="6">
        <f>IF(通常分様式!E54="妊娠出産子育て支援交付金",1,0)</f>
        <v>0</v>
      </c>
    </row>
    <row r="55" spans="1:42" x14ac:dyDescent="0.15">
      <c r="A55" s="6">
        <v>34</v>
      </c>
      <c r="B55" s="6">
        <f>IFERROR(VLOOKUP(通常分様式!B55,―!$AJ$2:$AK$3,2,FALSE),0)</f>
        <v>1</v>
      </c>
      <c r="C55" s="6">
        <f>IFERROR(VLOOKUP(通常分様式!C55,―!$A$2:$B$3,2,FALSE),0)</f>
        <v>2</v>
      </c>
      <c r="D55" s="6">
        <f>IFERROR(VLOOKUP(通常分様式!D55,―!$AD$2:$AE$3,2,FALSE),0)</f>
        <v>1</v>
      </c>
      <c r="E55" s="6"/>
      <c r="G55" s="6">
        <f>IFERROR(VLOOKUP(通常分様式!G55,―!$AF$2:$AG$3,2,FALSE),0)</f>
        <v>1</v>
      </c>
      <c r="H55" s="6">
        <f>IFERROR(VLOOKUP(通常分様式!H55,―!$C$2:$D$2,2,FALSE),0)</f>
        <v>1</v>
      </c>
      <c r="I55" s="6">
        <f>IFERROR(IF(B55=2,VLOOKUP(通常分様式!I55,―!$E$21:$F$25,2,FALSE),VLOOKUP(通常分様式!I55,―!$E$2:$F$19,2,FALSE)),0)</f>
        <v>4</v>
      </c>
      <c r="J55" s="6">
        <f>IFERROR(VLOOKUP(通常分様式!J55,―!$G$2:$H$2,2,FALSE),0)</f>
        <v>1</v>
      </c>
      <c r="K55" s="6">
        <f>IFERROR(VLOOKUP(通常分様式!K55,―!$AH$2:$AI$12,2,FALSE),0)</f>
        <v>1</v>
      </c>
      <c r="V55" s="6">
        <f>IFERROR(IF(通常分様式!C55="単",VLOOKUP(通常分様式!V55,―!$I$2:$J$3,2,FALSE),VLOOKUP(通常分様式!V55,―!$I$4:$J$5,2,FALSE)),0)</f>
        <v>1</v>
      </c>
      <c r="W55" s="6">
        <f>IFERROR(VLOOKUP(通常分様式!W55,―!$K$2:$L$3,2,FALSE),0)</f>
        <v>1</v>
      </c>
      <c r="X55" s="6">
        <f>IFERROR(VLOOKUP(通常分様式!X55,―!$M$2:$N$3,2,FALSE),0)</f>
        <v>1</v>
      </c>
      <c r="Y55" s="6">
        <f>IFERROR(VLOOKUP(通常分様式!Y55,―!$O$2:$P$3,2,FALSE),0)</f>
        <v>1</v>
      </c>
      <c r="Z55" s="6">
        <f>IFERROR(VLOOKUP(通常分様式!Z55,―!$X$2:$Y$31,2,FALSE),0)</f>
        <v>23</v>
      </c>
      <c r="AA55" s="6">
        <f>IFERROR(VLOOKUP(通常分様式!AA55,―!$X$2:$Y$31,2,FALSE),0)</f>
        <v>29</v>
      </c>
      <c r="AF55" s="6">
        <f>IFERROR(VLOOKUP(通常分様式!AG55,―!$AA$2:$AB$14,2,FALSE),0)</f>
        <v>2</v>
      </c>
      <c r="AG55" s="6" t="str">
        <f t="shared" si="0"/>
        <v>協力要請推進枠又は検査促進枠の地方負担分に充当_地単</v>
      </c>
      <c r="AH55" s="135" t="str">
        <f t="shared" si="1"/>
        <v>基金_地単_通常</v>
      </c>
      <c r="AI55" s="135" t="str">
        <f t="shared" si="2"/>
        <v>事業始期_通常</v>
      </c>
      <c r="AJ55" s="135" t="str">
        <f>IF(通常分様式!C55="",0,IF(B55=1,IF(フラグ管理用!C55=1,"事業終期_通常",IF(C55=2,IF(Y55=2,"事業終期_R3基金・R4","事業終期_通常"),0)),IF(B55=2,"事業終期_R3基金・R4",0)))</f>
        <v>事業終期_通常</v>
      </c>
      <c r="AK55" s="135" t="str">
        <f t="shared" si="3"/>
        <v>予算区分_地単_通常</v>
      </c>
      <c r="AL55" s="135" t="str">
        <f t="shared" si="4"/>
        <v>経済対策との関係_通常</v>
      </c>
      <c r="AM55" s="135" t="str">
        <f t="shared" si="6"/>
        <v>交付金の区分_その他</v>
      </c>
      <c r="AN55" s="135" t="str">
        <f t="shared" si="5"/>
        <v>種類_通常</v>
      </c>
      <c r="AO55" s="6" t="str">
        <f>IF(通常分様式!C55="","",IF(PRODUCT(B55:G55,H55:AA55,AF55)=0,"error",""))</f>
        <v/>
      </c>
      <c r="AP55" s="6">
        <f>IF(通常分様式!E55="妊娠出産子育て支援交付金",1,0)</f>
        <v>0</v>
      </c>
    </row>
    <row r="56" spans="1:42" x14ac:dyDescent="0.15">
      <c r="A56" s="6">
        <v>35</v>
      </c>
      <c r="B56" s="6">
        <f>IFERROR(VLOOKUP(通常分様式!B56,―!$AJ$2:$AK$3,2,FALSE),0)</f>
        <v>1</v>
      </c>
      <c r="C56" s="6">
        <f>IFERROR(VLOOKUP(通常分様式!C56,―!$A$2:$B$3,2,FALSE),0)</f>
        <v>2</v>
      </c>
      <c r="D56" s="6">
        <f>IFERROR(VLOOKUP(通常分様式!D56,―!$AD$2:$AE$3,2,FALSE),0)</f>
        <v>1</v>
      </c>
      <c r="E56" s="6"/>
      <c r="G56" s="6">
        <f>IFERROR(VLOOKUP(通常分様式!G56,―!$AF$2:$AG$3,2,FALSE),0)</f>
        <v>1</v>
      </c>
      <c r="H56" s="6">
        <f>IFERROR(VLOOKUP(通常分様式!H56,―!$C$2:$D$2,2,FALSE),0)</f>
        <v>1</v>
      </c>
      <c r="I56" s="6">
        <f>IFERROR(IF(B56=2,VLOOKUP(通常分様式!I56,―!$E$21:$F$25,2,FALSE),VLOOKUP(通常分様式!I56,―!$E$2:$F$19,2,FALSE)),0)</f>
        <v>7</v>
      </c>
      <c r="J56" s="6">
        <f>IFERROR(VLOOKUP(通常分様式!J56,―!$G$2:$H$2,2,FALSE),0)</f>
        <v>1</v>
      </c>
      <c r="K56" s="6">
        <f>IFERROR(VLOOKUP(通常分様式!K56,―!$AH$2:$AI$12,2,FALSE),0)</f>
        <v>1</v>
      </c>
      <c r="V56" s="6">
        <f>IFERROR(IF(通常分様式!C56="単",VLOOKUP(通常分様式!V56,―!$I$2:$J$3,2,FALSE),VLOOKUP(通常分様式!V56,―!$I$4:$J$5,2,FALSE)),0)</f>
        <v>1</v>
      </c>
      <c r="W56" s="6">
        <f>IFERROR(VLOOKUP(通常分様式!W56,―!$K$2:$L$3,2,FALSE),0)</f>
        <v>1</v>
      </c>
      <c r="X56" s="6">
        <f>IFERROR(VLOOKUP(通常分様式!X56,―!$M$2:$N$3,2,FALSE),0)</f>
        <v>1</v>
      </c>
      <c r="Y56" s="6">
        <f>IFERROR(VLOOKUP(通常分様式!Y56,―!$O$2:$P$3,2,FALSE),0)</f>
        <v>1</v>
      </c>
      <c r="Z56" s="6">
        <f>IFERROR(VLOOKUP(通常分様式!Z56,―!$X$2:$Y$31,2,FALSE),0)</f>
        <v>23</v>
      </c>
      <c r="AA56" s="6">
        <f>IFERROR(VLOOKUP(通常分様式!AA56,―!$X$2:$Y$31,2,FALSE),0)</f>
        <v>29</v>
      </c>
      <c r="AF56" s="6">
        <f>IFERROR(VLOOKUP(通常分様式!AG56,―!$AA$2:$AB$14,2,FALSE),0)</f>
        <v>2</v>
      </c>
      <c r="AG56" s="6" t="str">
        <f t="shared" si="0"/>
        <v>協力要請推進枠又は検査促進枠の地方負担分に充当_地単</v>
      </c>
      <c r="AH56" s="135" t="str">
        <f t="shared" si="1"/>
        <v>基金_地単_通常</v>
      </c>
      <c r="AI56" s="135" t="str">
        <f t="shared" si="2"/>
        <v>事業始期_通常</v>
      </c>
      <c r="AJ56" s="135" t="str">
        <f>IF(通常分様式!C56="",0,IF(B56=1,IF(フラグ管理用!C56=1,"事業終期_通常",IF(C56=2,IF(Y56=2,"事業終期_R3基金・R4","事業終期_通常"),0)),IF(B56=2,"事業終期_R3基金・R4",0)))</f>
        <v>事業終期_通常</v>
      </c>
      <c r="AK56" s="135" t="str">
        <f t="shared" si="3"/>
        <v>予算区分_地単_通常</v>
      </c>
      <c r="AL56" s="135" t="str">
        <f t="shared" si="4"/>
        <v>経済対策との関係_通常</v>
      </c>
      <c r="AM56" s="135" t="str">
        <f t="shared" si="6"/>
        <v>交付金の区分_その他</v>
      </c>
      <c r="AN56" s="135" t="str">
        <f t="shared" si="5"/>
        <v>種類_通常</v>
      </c>
      <c r="AO56" s="6" t="str">
        <f>IF(通常分様式!C56="","",IF(PRODUCT(B56:G56,H56:AA56,AF56)=0,"error",""))</f>
        <v/>
      </c>
      <c r="AP56" s="6">
        <f>IF(通常分様式!E56="妊娠出産子育て支援交付金",1,0)</f>
        <v>0</v>
      </c>
    </row>
    <row r="57" spans="1:42" x14ac:dyDescent="0.15">
      <c r="A57" s="6">
        <v>36</v>
      </c>
      <c r="B57" s="6">
        <f>IFERROR(VLOOKUP(通常分様式!B57,―!$AJ$2:$AK$3,2,FALSE),0)</f>
        <v>2</v>
      </c>
      <c r="C57" s="6">
        <f>IFERROR(VLOOKUP(通常分様式!C57,―!$A$2:$B$3,2,FALSE),0)</f>
        <v>2</v>
      </c>
      <c r="D57" s="6">
        <f>IFERROR(VLOOKUP(通常分様式!D57,―!$AD$2:$AE$3,2,FALSE),0)</f>
        <v>2</v>
      </c>
      <c r="E57" s="6"/>
      <c r="G57" s="6">
        <f>IFERROR(VLOOKUP(通常分様式!G57,―!$AF$2:$AG$3,2,FALSE),0)</f>
        <v>1</v>
      </c>
      <c r="H57" s="6">
        <f>IFERROR(VLOOKUP(通常分様式!H57,―!$C$2:$D$2,2,FALSE),0)</f>
        <v>1</v>
      </c>
      <c r="I57" s="6">
        <f>IFERROR(IF(B57=2,VLOOKUP(通常分様式!I57,―!$E$21:$F$25,2,FALSE),VLOOKUP(通常分様式!I57,―!$E$2:$F$19,2,FALSE)),0)</f>
        <v>17</v>
      </c>
      <c r="J57" s="6">
        <f>IFERROR(VLOOKUP(通常分様式!J57,―!$G$2:$H$2,2,FALSE),0)</f>
        <v>1</v>
      </c>
      <c r="K57" s="6">
        <f>IFERROR(VLOOKUP(通常分様式!K57,―!$AH$2:$AI$12,2,FALSE),0)</f>
        <v>1</v>
      </c>
      <c r="V57" s="6">
        <f>IFERROR(IF(通常分様式!C57="単",VLOOKUP(通常分様式!V57,―!$I$2:$J$3,2,FALSE),VLOOKUP(通常分様式!V57,―!$I$4:$J$5,2,FALSE)),0)</f>
        <v>1</v>
      </c>
      <c r="W57" s="6">
        <f>IFERROR(VLOOKUP(通常分様式!W57,―!$K$2:$L$3,2,FALSE),0)</f>
        <v>1</v>
      </c>
      <c r="X57" s="6">
        <f>IFERROR(VLOOKUP(通常分様式!X57,―!$M$2:$N$3,2,FALSE),0)</f>
        <v>1</v>
      </c>
      <c r="Y57" s="6">
        <f>IFERROR(VLOOKUP(通常分様式!Y57,―!$O$2:$P$3,2,FALSE),0)</f>
        <v>1</v>
      </c>
      <c r="Z57" s="6">
        <f>IFERROR(VLOOKUP(通常分様式!Z57,―!$X$2:$Y$31,2,FALSE),0)</f>
        <v>23</v>
      </c>
      <c r="AA57" s="6">
        <f>IFERROR(VLOOKUP(通常分様式!AA57,―!$X$2:$Y$31,2,FALSE),0)</f>
        <v>29</v>
      </c>
      <c r="AF57" s="6">
        <f>IFERROR(VLOOKUP(通常分様式!AG57,―!$AA$2:$AB$14,2,FALSE),0)</f>
        <v>2</v>
      </c>
      <c r="AG57" s="6" t="str">
        <f t="shared" si="0"/>
        <v>協力要請推進枠又は検査促進枠の地方負担分に充当_地単</v>
      </c>
      <c r="AH57" s="135" t="str">
        <f t="shared" si="1"/>
        <v>基金_地単_通常</v>
      </c>
      <c r="AI57" s="135" t="str">
        <f t="shared" si="2"/>
        <v>事業始期_通常</v>
      </c>
      <c r="AJ57" s="135" t="str">
        <f>IF(通常分様式!C57="",0,IF(B57=1,IF(フラグ管理用!C57=1,"事業終期_通常",IF(C57=2,IF(Y57=2,"事業終期_R3基金・R4","事業終期_通常"),0)),IF(B57=2,"事業終期_R3基金・R4",0)))</f>
        <v>事業終期_R3基金・R4</v>
      </c>
      <c r="AK57" s="135" t="str">
        <f t="shared" si="3"/>
        <v>予算区分_地単_通常</v>
      </c>
      <c r="AL57" s="135" t="str">
        <f t="shared" si="4"/>
        <v>経済対策との関係_原油</v>
      </c>
      <c r="AM57" s="135" t="str">
        <f t="shared" si="6"/>
        <v>交付金の区分_高騰</v>
      </c>
      <c r="AN57" s="135" t="str">
        <f t="shared" si="5"/>
        <v>種類_通常</v>
      </c>
      <c r="AO57" s="6" t="str">
        <f>IF(通常分様式!C57="","",IF(PRODUCT(B57:G57,H57:AA57,AF57)=0,"error",""))</f>
        <v/>
      </c>
      <c r="AP57" s="6">
        <f>IF(通常分様式!E57="妊娠出産子育て支援交付金",1,0)</f>
        <v>0</v>
      </c>
    </row>
    <row r="58" spans="1:42" x14ac:dyDescent="0.15">
      <c r="A58" s="6">
        <v>37</v>
      </c>
      <c r="B58" s="6">
        <f>IFERROR(VLOOKUP(通常分様式!B58,―!$AJ$2:$AK$3,2,FALSE),0)</f>
        <v>2</v>
      </c>
      <c r="C58" s="6">
        <f>IFERROR(VLOOKUP(通常分様式!C58,―!$A$2:$B$3,2,FALSE),0)</f>
        <v>2</v>
      </c>
      <c r="D58" s="6">
        <f>IFERROR(VLOOKUP(通常分様式!D58,―!$AD$2:$AE$3,2,FALSE),0)</f>
        <v>2</v>
      </c>
      <c r="E58" s="6"/>
      <c r="G58" s="6">
        <f>IFERROR(VLOOKUP(通常分様式!G58,―!$AF$2:$AG$3,2,FALSE),0)</f>
        <v>2</v>
      </c>
      <c r="H58" s="6">
        <f>IFERROR(VLOOKUP(通常分様式!H58,―!$C$2:$D$2,2,FALSE),0)</f>
        <v>1</v>
      </c>
      <c r="I58" s="6">
        <f>IFERROR(IF(B58=2,VLOOKUP(通常分様式!I58,―!$E$21:$F$25,2,FALSE),VLOOKUP(通常分様式!I58,―!$E$2:$F$19,2,FALSE)),0)</f>
        <v>17</v>
      </c>
      <c r="J58" s="6">
        <f>IFERROR(VLOOKUP(通常分様式!J58,―!$G$2:$H$2,2,FALSE),0)</f>
        <v>1</v>
      </c>
      <c r="K58" s="6">
        <f>IFERROR(VLOOKUP(通常分様式!K58,―!$AH$2:$AI$12,2,FALSE),0)</f>
        <v>4</v>
      </c>
      <c r="V58" s="6">
        <f>IFERROR(IF(通常分様式!C58="単",VLOOKUP(通常分様式!V58,―!$I$2:$J$3,2,FALSE),VLOOKUP(通常分様式!V58,―!$I$4:$J$5,2,FALSE)),0)</f>
        <v>1</v>
      </c>
      <c r="W58" s="6">
        <f>IFERROR(VLOOKUP(通常分様式!W58,―!$K$2:$L$3,2,FALSE),0)</f>
        <v>1</v>
      </c>
      <c r="X58" s="6">
        <f>IFERROR(VLOOKUP(通常分様式!X58,―!$M$2:$N$3,2,FALSE),0)</f>
        <v>1</v>
      </c>
      <c r="Y58" s="6">
        <f>IFERROR(VLOOKUP(通常分様式!Y58,―!$O$2:$P$3,2,FALSE),0)</f>
        <v>1</v>
      </c>
      <c r="Z58" s="6">
        <f>IFERROR(VLOOKUP(通常分様式!Z58,―!$X$2:$Y$31,2,FALSE),0)</f>
        <v>23</v>
      </c>
      <c r="AA58" s="6">
        <f>IFERROR(VLOOKUP(通常分様式!AA58,―!$X$2:$Y$31,2,FALSE),0)</f>
        <v>29</v>
      </c>
      <c r="AF58" s="6">
        <f>IFERROR(VLOOKUP(通常分様式!AG58,―!$AA$2:$AB$14,2,FALSE),0)</f>
        <v>2</v>
      </c>
      <c r="AG58" s="6" t="str">
        <f t="shared" si="0"/>
        <v>協力要請推進枠又は検査促進枠の地方負担分に充当_地単</v>
      </c>
      <c r="AH58" s="135" t="str">
        <f t="shared" si="1"/>
        <v>基金_地単_通常</v>
      </c>
      <c r="AI58" s="135" t="str">
        <f t="shared" si="2"/>
        <v>事業始期_通常</v>
      </c>
      <c r="AJ58" s="135" t="str">
        <f>IF(通常分様式!C58="",0,IF(B58=1,IF(フラグ管理用!C58=1,"事業終期_通常",IF(C58=2,IF(Y58=2,"事業終期_R3基金・R4","事業終期_通常"),0)),IF(B58=2,"事業終期_R3基金・R4",0)))</f>
        <v>事業終期_R3基金・R4</v>
      </c>
      <c r="AK58" s="135" t="str">
        <f t="shared" si="3"/>
        <v>予算区分_地単_通常</v>
      </c>
      <c r="AL58" s="135" t="str">
        <f t="shared" si="4"/>
        <v>経済対策との関係_原油</v>
      </c>
      <c r="AM58" s="135" t="str">
        <f t="shared" si="6"/>
        <v>交付金の区分_高騰</v>
      </c>
      <c r="AN58" s="135" t="str">
        <f t="shared" si="5"/>
        <v>種類_重点</v>
      </c>
      <c r="AO58" s="6" t="str">
        <f>IF(通常分様式!C58="","",IF(PRODUCT(B58:G58,H58:AA58,AF58)=0,"error",""))</f>
        <v/>
      </c>
      <c r="AP58" s="6">
        <f>IF(通常分様式!E58="妊娠出産子育て支援交付金",1,0)</f>
        <v>0</v>
      </c>
    </row>
    <row r="59" spans="1:42" x14ac:dyDescent="0.15">
      <c r="A59" s="6">
        <v>38</v>
      </c>
      <c r="B59" s="6">
        <f>IFERROR(VLOOKUP(通常分様式!B59,―!$AJ$2:$AK$3,2,FALSE),0)</f>
        <v>2</v>
      </c>
      <c r="C59" s="6">
        <f>IFERROR(VLOOKUP(通常分様式!C59,―!$A$2:$B$3,2,FALSE),0)</f>
        <v>2</v>
      </c>
      <c r="D59" s="6">
        <f>IFERROR(VLOOKUP(通常分様式!D59,―!$AD$2:$AE$3,2,FALSE),0)</f>
        <v>2</v>
      </c>
      <c r="E59" s="6"/>
      <c r="G59" s="6">
        <f>IFERROR(VLOOKUP(通常分様式!G59,―!$AF$2:$AG$3,2,FALSE),0)</f>
        <v>1</v>
      </c>
      <c r="H59" s="6">
        <f>IFERROR(VLOOKUP(通常分様式!H59,―!$C$2:$D$2,2,FALSE),0)</f>
        <v>1</v>
      </c>
      <c r="I59" s="6">
        <f>IFERROR(IF(B59=2,VLOOKUP(通常分様式!I59,―!$E$21:$F$25,2,FALSE),VLOOKUP(通常分様式!I59,―!$E$2:$F$19,2,FALSE)),0)</f>
        <v>15</v>
      </c>
      <c r="J59" s="6">
        <f>IFERROR(VLOOKUP(通常分様式!J59,―!$G$2:$H$2,2,FALSE),0)</f>
        <v>1</v>
      </c>
      <c r="K59" s="6">
        <f>IFERROR(VLOOKUP(通常分様式!K59,―!$AH$2:$AI$12,2,FALSE),0)</f>
        <v>1</v>
      </c>
      <c r="V59" s="6">
        <f>IFERROR(IF(通常分様式!C59="単",VLOOKUP(通常分様式!V59,―!$I$2:$J$3,2,FALSE),VLOOKUP(通常分様式!V59,―!$I$4:$J$5,2,FALSE)),0)</f>
        <v>1</v>
      </c>
      <c r="W59" s="6">
        <f>IFERROR(VLOOKUP(通常分様式!W59,―!$K$2:$L$3,2,FALSE),0)</f>
        <v>1</v>
      </c>
      <c r="X59" s="6">
        <f>IFERROR(VLOOKUP(通常分様式!X59,―!$M$2:$N$3,2,FALSE),0)</f>
        <v>1</v>
      </c>
      <c r="Y59" s="6">
        <f>IFERROR(VLOOKUP(通常分様式!Y59,―!$O$2:$P$3,2,FALSE),0)</f>
        <v>1</v>
      </c>
      <c r="Z59" s="6">
        <f>IFERROR(VLOOKUP(通常分様式!Z59,―!$X$2:$Y$31,2,FALSE),0)</f>
        <v>23</v>
      </c>
      <c r="AA59" s="6">
        <f>IFERROR(VLOOKUP(通常分様式!AA59,―!$X$2:$Y$31,2,FALSE),0)</f>
        <v>29</v>
      </c>
      <c r="AF59" s="6">
        <f>IFERROR(VLOOKUP(通常分様式!AG59,―!$AA$2:$AB$14,2,FALSE),0)</f>
        <v>2</v>
      </c>
      <c r="AG59" s="6" t="str">
        <f t="shared" si="0"/>
        <v>協力要請推進枠又は検査促進枠の地方負担分に充当_地単</v>
      </c>
      <c r="AH59" s="135" t="str">
        <f t="shared" si="1"/>
        <v>基金_地単_通常</v>
      </c>
      <c r="AI59" s="135" t="str">
        <f t="shared" si="2"/>
        <v>事業始期_通常</v>
      </c>
      <c r="AJ59" s="135" t="str">
        <f>IF(通常分様式!C59="",0,IF(B59=1,IF(フラグ管理用!C59=1,"事業終期_通常",IF(C59=2,IF(Y59=2,"事業終期_R3基金・R4","事業終期_通常"),0)),IF(B59=2,"事業終期_R3基金・R4",0)))</f>
        <v>事業終期_R3基金・R4</v>
      </c>
      <c r="AK59" s="135" t="str">
        <f t="shared" si="3"/>
        <v>予算区分_地単_通常</v>
      </c>
      <c r="AL59" s="135" t="str">
        <f t="shared" si="4"/>
        <v>経済対策との関係_原油</v>
      </c>
      <c r="AM59" s="135" t="str">
        <f t="shared" si="6"/>
        <v>交付金の区分_高騰</v>
      </c>
      <c r="AN59" s="135" t="str">
        <f t="shared" si="5"/>
        <v>種類_通常</v>
      </c>
      <c r="AO59" s="6" t="str">
        <f>IF(通常分様式!C59="","",IF(PRODUCT(B59:G59,H59:AA59,AF59)=0,"error",""))</f>
        <v/>
      </c>
      <c r="AP59" s="6">
        <f>IF(通常分様式!E59="妊娠出産子育て支援交付金",1,0)</f>
        <v>0</v>
      </c>
    </row>
    <row r="60" spans="1:42" x14ac:dyDescent="0.15">
      <c r="A60" s="6">
        <v>39</v>
      </c>
      <c r="B60" s="6">
        <f>IFERROR(VLOOKUP(通常分様式!B60,―!$AJ$2:$AK$3,2,FALSE),0)</f>
        <v>2</v>
      </c>
      <c r="C60" s="6">
        <f>IFERROR(VLOOKUP(通常分様式!C60,―!$A$2:$B$3,2,FALSE),0)</f>
        <v>2</v>
      </c>
      <c r="D60" s="6">
        <f>IFERROR(VLOOKUP(通常分様式!D60,―!$AD$2:$AE$3,2,FALSE),0)</f>
        <v>2</v>
      </c>
      <c r="E60" s="6"/>
      <c r="G60" s="6">
        <f>IFERROR(VLOOKUP(通常分様式!G60,―!$AF$2:$AG$3,2,FALSE),0)</f>
        <v>1</v>
      </c>
      <c r="H60" s="6">
        <f>IFERROR(VLOOKUP(通常分様式!H60,―!$C$2:$D$2,2,FALSE),0)</f>
        <v>1</v>
      </c>
      <c r="I60" s="6">
        <f>IFERROR(IF(B60=2,VLOOKUP(通常分様式!I60,―!$E$21:$F$25,2,FALSE),VLOOKUP(通常分様式!I60,―!$E$2:$F$19,2,FALSE)),0)</f>
        <v>15</v>
      </c>
      <c r="J60" s="6">
        <f>IFERROR(VLOOKUP(通常分様式!J60,―!$G$2:$H$2,2,FALSE),0)</f>
        <v>1</v>
      </c>
      <c r="K60" s="6">
        <f>IFERROR(VLOOKUP(通常分様式!K60,―!$AH$2:$AI$12,2,FALSE),0)</f>
        <v>1</v>
      </c>
      <c r="V60" s="6">
        <f>IFERROR(IF(通常分様式!C60="単",VLOOKUP(通常分様式!V60,―!$I$2:$J$3,2,FALSE),VLOOKUP(通常分様式!V60,―!$I$4:$J$5,2,FALSE)),0)</f>
        <v>1</v>
      </c>
      <c r="W60" s="6">
        <f>IFERROR(VLOOKUP(通常分様式!W60,―!$K$2:$L$3,2,FALSE),0)</f>
        <v>1</v>
      </c>
      <c r="X60" s="6">
        <f>IFERROR(VLOOKUP(通常分様式!X60,―!$M$2:$N$3,2,FALSE),0)</f>
        <v>1</v>
      </c>
      <c r="Y60" s="6">
        <f>IFERROR(VLOOKUP(通常分様式!Y60,―!$O$2:$P$3,2,FALSE),0)</f>
        <v>1</v>
      </c>
      <c r="Z60" s="6">
        <f>IFERROR(VLOOKUP(通常分様式!Z60,―!$X$2:$Y$31,2,FALSE),0)</f>
        <v>23</v>
      </c>
      <c r="AA60" s="6">
        <f>IFERROR(VLOOKUP(通常分様式!AA60,―!$X$2:$Y$31,2,FALSE),0)</f>
        <v>29</v>
      </c>
      <c r="AF60" s="6">
        <f>IFERROR(VLOOKUP(通常分様式!AG60,―!$AA$2:$AB$14,2,FALSE),0)</f>
        <v>2</v>
      </c>
      <c r="AG60" s="6" t="str">
        <f t="shared" si="0"/>
        <v>協力要請推進枠又は検査促進枠の地方負担分に充当_地単</v>
      </c>
      <c r="AH60" s="135" t="str">
        <f t="shared" si="1"/>
        <v>基金_地単_通常</v>
      </c>
      <c r="AI60" s="135" t="str">
        <f t="shared" si="2"/>
        <v>事業始期_通常</v>
      </c>
      <c r="AJ60" s="135" t="str">
        <f>IF(通常分様式!C60="",0,IF(B60=1,IF(フラグ管理用!C60=1,"事業終期_通常",IF(C60=2,IF(Y60=2,"事業終期_R3基金・R4","事業終期_通常"),0)),IF(B60=2,"事業終期_R3基金・R4",0)))</f>
        <v>事業終期_R3基金・R4</v>
      </c>
      <c r="AK60" s="135" t="str">
        <f t="shared" si="3"/>
        <v>予算区分_地単_通常</v>
      </c>
      <c r="AL60" s="135" t="str">
        <f t="shared" si="4"/>
        <v>経済対策との関係_原油</v>
      </c>
      <c r="AM60" s="135" t="str">
        <f t="shared" si="6"/>
        <v>交付金の区分_高騰</v>
      </c>
      <c r="AN60" s="135" t="str">
        <f t="shared" si="5"/>
        <v>種類_通常</v>
      </c>
      <c r="AO60" s="6" t="str">
        <f>IF(通常分様式!C60="","",IF(PRODUCT(B60:G60,H60:AA60,AF60)=0,"error",""))</f>
        <v/>
      </c>
      <c r="AP60" s="6">
        <f>IF(通常分様式!E60="妊娠出産子育て支援交付金",1,0)</f>
        <v>0</v>
      </c>
    </row>
    <row r="61" spans="1:42" x14ac:dyDescent="0.15">
      <c r="A61" s="6">
        <v>40</v>
      </c>
      <c r="B61" s="6">
        <f>IFERROR(VLOOKUP(通常分様式!B61,―!$AJ$2:$AK$3,2,FALSE),0)</f>
        <v>2</v>
      </c>
      <c r="C61" s="6">
        <f>IFERROR(VLOOKUP(通常分様式!C61,―!$A$2:$B$3,2,FALSE),0)</f>
        <v>2</v>
      </c>
      <c r="D61" s="6">
        <f>IFERROR(VLOOKUP(通常分様式!D61,―!$AD$2:$AE$3,2,FALSE),0)</f>
        <v>2</v>
      </c>
      <c r="E61" s="6"/>
      <c r="G61" s="6">
        <f>IFERROR(VLOOKUP(通常分様式!G61,―!$AF$2:$AG$3,2,FALSE),0)</f>
        <v>1</v>
      </c>
      <c r="H61" s="6">
        <f>IFERROR(VLOOKUP(通常分様式!H61,―!$C$2:$D$2,2,FALSE),0)</f>
        <v>1</v>
      </c>
      <c r="I61" s="6">
        <f>IFERROR(IF(B61=2,VLOOKUP(通常分様式!I61,―!$E$21:$F$25,2,FALSE),VLOOKUP(通常分様式!I61,―!$E$2:$F$19,2,FALSE)),0)</f>
        <v>16</v>
      </c>
      <c r="J61" s="6">
        <f>IFERROR(VLOOKUP(通常分様式!J61,―!$G$2:$H$2,2,FALSE),0)</f>
        <v>1</v>
      </c>
      <c r="K61" s="6">
        <f>IFERROR(VLOOKUP(通常分様式!K61,―!$AH$2:$AI$12,2,FALSE),0)</f>
        <v>1</v>
      </c>
      <c r="V61" s="6">
        <f>IFERROR(IF(通常分様式!C61="単",VLOOKUP(通常分様式!V61,―!$I$2:$J$3,2,FALSE),VLOOKUP(通常分様式!V61,―!$I$4:$J$5,2,FALSE)),0)</f>
        <v>1</v>
      </c>
      <c r="W61" s="6">
        <f>IFERROR(VLOOKUP(通常分様式!W61,―!$K$2:$L$3,2,FALSE),0)</f>
        <v>1</v>
      </c>
      <c r="X61" s="6">
        <f>IFERROR(VLOOKUP(通常分様式!X61,―!$M$2:$N$3,2,FALSE),0)</f>
        <v>1</v>
      </c>
      <c r="Y61" s="6">
        <f>IFERROR(VLOOKUP(通常分様式!Y61,―!$O$2:$P$3,2,FALSE),0)</f>
        <v>1</v>
      </c>
      <c r="Z61" s="6">
        <f>IFERROR(VLOOKUP(通常分様式!Z61,―!$X$2:$Y$31,2,FALSE),0)</f>
        <v>23</v>
      </c>
      <c r="AA61" s="6">
        <f>IFERROR(VLOOKUP(通常分様式!AA61,―!$X$2:$Y$31,2,FALSE),0)</f>
        <v>29</v>
      </c>
      <c r="AF61" s="6">
        <f>IFERROR(VLOOKUP(通常分様式!AG61,―!$AA$2:$AB$14,2,FALSE),0)</f>
        <v>2</v>
      </c>
      <c r="AG61" s="6" t="str">
        <f t="shared" si="0"/>
        <v>協力要請推進枠又は検査促進枠の地方負担分に充当_地単</v>
      </c>
      <c r="AH61" s="135" t="str">
        <f t="shared" si="1"/>
        <v>基金_地単_通常</v>
      </c>
      <c r="AI61" s="135" t="str">
        <f t="shared" si="2"/>
        <v>事業始期_通常</v>
      </c>
      <c r="AJ61" s="135" t="str">
        <f>IF(通常分様式!C61="",0,IF(B61=1,IF(フラグ管理用!C61=1,"事業終期_通常",IF(C61=2,IF(Y61=2,"事業終期_R3基金・R4","事業終期_通常"),0)),IF(B61=2,"事業終期_R3基金・R4",0)))</f>
        <v>事業終期_R3基金・R4</v>
      </c>
      <c r="AK61" s="135" t="str">
        <f t="shared" si="3"/>
        <v>予算区分_地単_通常</v>
      </c>
      <c r="AL61" s="135" t="str">
        <f t="shared" si="4"/>
        <v>経済対策との関係_原油</v>
      </c>
      <c r="AM61" s="135" t="str">
        <f t="shared" si="6"/>
        <v>交付金の区分_高騰</v>
      </c>
      <c r="AN61" s="135" t="str">
        <f t="shared" si="5"/>
        <v>種類_通常</v>
      </c>
      <c r="AO61" s="6" t="str">
        <f>IF(通常分様式!C61="","",IF(PRODUCT(B61:G61,H61:AA61,AF61)=0,"error",""))</f>
        <v/>
      </c>
      <c r="AP61" s="6">
        <f>IF(通常分様式!E61="妊娠出産子育て支援交付金",1,0)</f>
        <v>0</v>
      </c>
    </row>
    <row r="62" spans="1:42" x14ac:dyDescent="0.15">
      <c r="A62" s="6">
        <v>41</v>
      </c>
      <c r="B62" s="6">
        <f>IFERROR(VLOOKUP(通常分様式!B62,―!$AJ$2:$AK$3,2,FALSE),0)</f>
        <v>2</v>
      </c>
      <c r="C62" s="6">
        <f>IFERROR(VLOOKUP(通常分様式!C62,―!$A$2:$B$3,2,FALSE),0)</f>
        <v>2</v>
      </c>
      <c r="D62" s="6">
        <f>IFERROR(VLOOKUP(通常分様式!D62,―!$AD$2:$AE$3,2,FALSE),0)</f>
        <v>2</v>
      </c>
      <c r="E62" s="6"/>
      <c r="G62" s="6">
        <f>IFERROR(VLOOKUP(通常分様式!G62,―!$AF$2:$AG$3,2,FALSE),0)</f>
        <v>1</v>
      </c>
      <c r="H62" s="6">
        <f>IFERROR(VLOOKUP(通常分様式!H62,―!$C$2:$D$2,2,FALSE),0)</f>
        <v>1</v>
      </c>
      <c r="I62" s="6">
        <f>IFERROR(IF(B62=2,VLOOKUP(通常分様式!I62,―!$E$21:$F$25,2,FALSE),VLOOKUP(通常分様式!I62,―!$E$2:$F$19,2,FALSE)),0)</f>
        <v>16</v>
      </c>
      <c r="J62" s="6">
        <f>IFERROR(VLOOKUP(通常分様式!J62,―!$G$2:$H$2,2,FALSE),0)</f>
        <v>1</v>
      </c>
      <c r="K62" s="6">
        <f>IFERROR(VLOOKUP(通常分様式!K62,―!$AH$2:$AI$12,2,FALSE),0)</f>
        <v>1</v>
      </c>
      <c r="V62" s="6">
        <f>IFERROR(IF(通常分様式!C62="単",VLOOKUP(通常分様式!V62,―!$I$2:$J$3,2,FALSE),VLOOKUP(通常分様式!V62,―!$I$4:$J$5,2,FALSE)),0)</f>
        <v>1</v>
      </c>
      <c r="W62" s="6">
        <f>IFERROR(VLOOKUP(通常分様式!W62,―!$K$2:$L$3,2,FALSE),0)</f>
        <v>1</v>
      </c>
      <c r="X62" s="6">
        <f>IFERROR(VLOOKUP(通常分様式!X62,―!$M$2:$N$3,2,FALSE),0)</f>
        <v>1</v>
      </c>
      <c r="Y62" s="6">
        <f>IFERROR(VLOOKUP(通常分様式!Y62,―!$O$2:$P$3,2,FALSE),0)</f>
        <v>1</v>
      </c>
      <c r="Z62" s="6">
        <f>IFERROR(VLOOKUP(通常分様式!Z62,―!$X$2:$Y$31,2,FALSE),0)</f>
        <v>18</v>
      </c>
      <c r="AA62" s="6">
        <f>IFERROR(VLOOKUP(通常分様式!AA62,―!$X$2:$Y$31,2,FALSE),0)</f>
        <v>29</v>
      </c>
      <c r="AF62" s="6">
        <f>IFERROR(VLOOKUP(通常分様式!AG62,―!$AA$2:$AB$14,2,FALSE),0)</f>
        <v>2</v>
      </c>
      <c r="AG62" s="6" t="str">
        <f t="shared" si="0"/>
        <v>協力要請推進枠又は検査促進枠の地方負担分に充当_地単</v>
      </c>
      <c r="AH62" s="135" t="str">
        <f t="shared" si="1"/>
        <v>基金_地単_通常</v>
      </c>
      <c r="AI62" s="135" t="str">
        <f t="shared" si="2"/>
        <v>事業始期_通常</v>
      </c>
      <c r="AJ62" s="135" t="str">
        <f>IF(通常分様式!C62="",0,IF(B62=1,IF(フラグ管理用!C62=1,"事業終期_通常",IF(C62=2,IF(Y62=2,"事業終期_R3基金・R4","事業終期_通常"),0)),IF(B62=2,"事業終期_R3基金・R4",0)))</f>
        <v>事業終期_R3基金・R4</v>
      </c>
      <c r="AK62" s="135" t="str">
        <f t="shared" si="3"/>
        <v>予算区分_地単_通常</v>
      </c>
      <c r="AL62" s="135" t="str">
        <f t="shared" si="4"/>
        <v>経済対策との関係_原油</v>
      </c>
      <c r="AM62" s="135" t="str">
        <f t="shared" si="6"/>
        <v>交付金の区分_高騰</v>
      </c>
      <c r="AN62" s="135" t="str">
        <f t="shared" si="5"/>
        <v>種類_通常</v>
      </c>
      <c r="AO62" s="6" t="str">
        <f>IF(通常分様式!C62="","",IF(PRODUCT(B62:G62,H62:AA62,AF62)=0,"error",""))</f>
        <v/>
      </c>
      <c r="AP62" s="6">
        <f>IF(通常分様式!E62="妊娠出産子育て支援交付金",1,0)</f>
        <v>0</v>
      </c>
    </row>
    <row r="63" spans="1:42" x14ac:dyDescent="0.15">
      <c r="A63" s="6">
        <v>42</v>
      </c>
      <c r="B63" s="6">
        <f>IFERROR(VLOOKUP(通常分様式!B63,―!$AJ$2:$AK$3,2,FALSE),0)</f>
        <v>2</v>
      </c>
      <c r="C63" s="6">
        <f>IFERROR(VLOOKUP(通常分様式!C63,―!$A$2:$B$3,2,FALSE),0)</f>
        <v>2</v>
      </c>
      <c r="D63" s="6">
        <f>IFERROR(VLOOKUP(通常分様式!D63,―!$AD$2:$AE$3,2,FALSE),0)</f>
        <v>2</v>
      </c>
      <c r="E63" s="6"/>
      <c r="G63" s="6">
        <f>IFERROR(VLOOKUP(通常分様式!G63,―!$AF$2:$AG$3,2,FALSE),0)</f>
        <v>1</v>
      </c>
      <c r="H63" s="6">
        <f>IFERROR(VLOOKUP(通常分様式!H63,―!$C$2:$D$2,2,FALSE),0)</f>
        <v>1</v>
      </c>
      <c r="I63" s="6">
        <f>IFERROR(IF(B63=2,VLOOKUP(通常分様式!I63,―!$E$21:$F$25,2,FALSE),VLOOKUP(通常分様式!I63,―!$E$2:$F$19,2,FALSE)),0)</f>
        <v>17</v>
      </c>
      <c r="J63" s="6">
        <f>IFERROR(VLOOKUP(通常分様式!J63,―!$G$2:$H$2,2,FALSE),0)</f>
        <v>1</v>
      </c>
      <c r="K63" s="6">
        <f>IFERROR(VLOOKUP(通常分様式!K63,―!$AH$2:$AI$12,2,FALSE),0)</f>
        <v>1</v>
      </c>
      <c r="V63" s="6">
        <f>IFERROR(IF(通常分様式!C63="単",VLOOKUP(通常分様式!V63,―!$I$2:$J$3,2,FALSE),VLOOKUP(通常分様式!V63,―!$I$4:$J$5,2,FALSE)),0)</f>
        <v>1</v>
      </c>
      <c r="W63" s="6">
        <f>IFERROR(VLOOKUP(通常分様式!W63,―!$K$2:$L$3,2,FALSE),0)</f>
        <v>1</v>
      </c>
      <c r="X63" s="6">
        <f>IFERROR(VLOOKUP(通常分様式!X63,―!$M$2:$N$3,2,FALSE),0)</f>
        <v>1</v>
      </c>
      <c r="Y63" s="6">
        <f>IFERROR(VLOOKUP(通常分様式!Y63,―!$O$2:$P$3,2,FALSE),0)</f>
        <v>1</v>
      </c>
      <c r="Z63" s="6">
        <f>IFERROR(VLOOKUP(通常分様式!Z63,―!$X$2:$Y$31,2,FALSE),0)</f>
        <v>23</v>
      </c>
      <c r="AA63" s="6">
        <f>IFERROR(VLOOKUP(通常分様式!AA63,―!$X$2:$Y$31,2,FALSE),0)</f>
        <v>29</v>
      </c>
      <c r="AF63" s="6">
        <f>IFERROR(VLOOKUP(通常分様式!AG63,―!$AA$2:$AB$14,2,FALSE),0)</f>
        <v>2</v>
      </c>
      <c r="AG63" s="6" t="str">
        <f t="shared" si="0"/>
        <v>協力要請推進枠又は検査促進枠の地方負担分に充当_地単</v>
      </c>
      <c r="AH63" s="135" t="str">
        <f t="shared" si="1"/>
        <v>基金_地単_通常</v>
      </c>
      <c r="AI63" s="135" t="str">
        <f t="shared" si="2"/>
        <v>事業始期_通常</v>
      </c>
      <c r="AJ63" s="135" t="str">
        <f>IF(通常分様式!C63="",0,IF(B63=1,IF(フラグ管理用!C63=1,"事業終期_通常",IF(C63=2,IF(Y63=2,"事業終期_R3基金・R4","事業終期_通常"),0)),IF(B63=2,"事業終期_R3基金・R4",0)))</f>
        <v>事業終期_R3基金・R4</v>
      </c>
      <c r="AK63" s="135" t="str">
        <f t="shared" si="3"/>
        <v>予算区分_地単_通常</v>
      </c>
      <c r="AL63" s="135" t="str">
        <f t="shared" si="4"/>
        <v>経済対策との関係_原油</v>
      </c>
      <c r="AM63" s="135" t="str">
        <f t="shared" si="6"/>
        <v>交付金の区分_高騰</v>
      </c>
      <c r="AN63" s="135" t="str">
        <f t="shared" si="5"/>
        <v>種類_通常</v>
      </c>
      <c r="AO63" s="6" t="str">
        <f>IF(通常分様式!C63="","",IF(PRODUCT(B63:G63,H63:AA63,AF63)=0,"error",""))</f>
        <v/>
      </c>
      <c r="AP63" s="6">
        <f>IF(通常分様式!E63="妊娠出産子育て支援交付金",1,0)</f>
        <v>0</v>
      </c>
    </row>
    <row r="64" spans="1:42" x14ac:dyDescent="0.15">
      <c r="A64" s="6">
        <v>43</v>
      </c>
      <c r="B64" s="6">
        <f>IFERROR(VLOOKUP(通常分様式!B64,―!$AJ$2:$AK$3,2,FALSE),0)</f>
        <v>2</v>
      </c>
      <c r="C64" s="6">
        <f>IFERROR(VLOOKUP(通常分様式!C64,―!$A$2:$B$3,2,FALSE),0)</f>
        <v>2</v>
      </c>
      <c r="D64" s="6">
        <f>IFERROR(VLOOKUP(通常分様式!D64,―!$AD$2:$AE$3,2,FALSE),0)</f>
        <v>2</v>
      </c>
      <c r="E64" s="6"/>
      <c r="G64" s="6">
        <f>IFERROR(VLOOKUP(通常分様式!G64,―!$AF$2:$AG$3,2,FALSE),0)</f>
        <v>1</v>
      </c>
      <c r="H64" s="6">
        <f>IFERROR(VLOOKUP(通常分様式!H64,―!$C$2:$D$2,2,FALSE),0)</f>
        <v>1</v>
      </c>
      <c r="I64" s="6">
        <f>IFERROR(IF(B64=2,VLOOKUP(通常分様式!I64,―!$E$21:$F$25,2,FALSE),VLOOKUP(通常分様式!I64,―!$E$2:$F$19,2,FALSE)),0)</f>
        <v>17</v>
      </c>
      <c r="J64" s="6">
        <f>IFERROR(VLOOKUP(通常分様式!J64,―!$G$2:$H$2,2,FALSE),0)</f>
        <v>1</v>
      </c>
      <c r="K64" s="6">
        <f>IFERROR(VLOOKUP(通常分様式!K64,―!$AH$2:$AI$12,2,FALSE),0)</f>
        <v>1</v>
      </c>
      <c r="V64" s="6">
        <f>IFERROR(IF(通常分様式!C64="単",VLOOKUP(通常分様式!V64,―!$I$2:$J$3,2,FALSE),VLOOKUP(通常分様式!V64,―!$I$4:$J$5,2,FALSE)),0)</f>
        <v>1</v>
      </c>
      <c r="W64" s="6">
        <f>IFERROR(VLOOKUP(通常分様式!W64,―!$K$2:$L$3,2,FALSE),0)</f>
        <v>1</v>
      </c>
      <c r="X64" s="6">
        <f>IFERROR(VLOOKUP(通常分様式!X64,―!$M$2:$N$3,2,FALSE),0)</f>
        <v>1</v>
      </c>
      <c r="Y64" s="6">
        <f>IFERROR(VLOOKUP(通常分様式!Y64,―!$O$2:$P$3,2,FALSE),0)</f>
        <v>1</v>
      </c>
      <c r="Z64" s="6">
        <f>IFERROR(VLOOKUP(通常分様式!Z64,―!$X$2:$Y$31,2,FALSE),0)</f>
        <v>23</v>
      </c>
      <c r="AA64" s="6">
        <f>IFERROR(VLOOKUP(通常分様式!AA64,―!$X$2:$Y$31,2,FALSE),0)</f>
        <v>29</v>
      </c>
      <c r="AF64" s="6">
        <f>IFERROR(VLOOKUP(通常分様式!AG64,―!$AA$2:$AB$14,2,FALSE),0)</f>
        <v>2</v>
      </c>
      <c r="AG64" s="6" t="str">
        <f t="shared" si="0"/>
        <v>協力要請推進枠又は検査促進枠の地方負担分に充当_地単</v>
      </c>
      <c r="AH64" s="135" t="str">
        <f t="shared" si="1"/>
        <v>基金_地単_通常</v>
      </c>
      <c r="AI64" s="135" t="str">
        <f t="shared" si="2"/>
        <v>事業始期_通常</v>
      </c>
      <c r="AJ64" s="135" t="str">
        <f>IF(通常分様式!C64="",0,IF(B64=1,IF(フラグ管理用!C64=1,"事業終期_通常",IF(C64=2,IF(Y64=2,"事業終期_R3基金・R4","事業終期_通常"),0)),IF(B64=2,"事業終期_R3基金・R4",0)))</f>
        <v>事業終期_R3基金・R4</v>
      </c>
      <c r="AK64" s="135" t="str">
        <f t="shared" si="3"/>
        <v>予算区分_地単_通常</v>
      </c>
      <c r="AL64" s="135" t="str">
        <f t="shared" si="4"/>
        <v>経済対策との関係_原油</v>
      </c>
      <c r="AM64" s="135" t="str">
        <f t="shared" si="6"/>
        <v>交付金の区分_高騰</v>
      </c>
      <c r="AN64" s="135" t="str">
        <f t="shared" si="5"/>
        <v>種類_通常</v>
      </c>
      <c r="AO64" s="6" t="str">
        <f>IF(通常分様式!C64="","",IF(PRODUCT(B64:G64,H64:AA64,AF64)=0,"error",""))</f>
        <v/>
      </c>
      <c r="AP64" s="6">
        <f>IF(通常分様式!E64="妊娠出産子育て支援交付金",1,0)</f>
        <v>0</v>
      </c>
    </row>
    <row r="65" spans="1:42" x14ac:dyDescent="0.15">
      <c r="A65" s="6">
        <v>44</v>
      </c>
      <c r="B65" s="6">
        <f>IFERROR(VLOOKUP(通常分様式!B65,―!$AJ$2:$AK$3,2,FALSE),0)</f>
        <v>2</v>
      </c>
      <c r="C65" s="6">
        <f>IFERROR(VLOOKUP(通常分様式!C65,―!$A$2:$B$3,2,FALSE),0)</f>
        <v>2</v>
      </c>
      <c r="D65" s="6">
        <f>IFERROR(VLOOKUP(通常分様式!D65,―!$AD$2:$AE$3,2,FALSE),0)</f>
        <v>2</v>
      </c>
      <c r="E65" s="6"/>
      <c r="G65" s="6">
        <f>IFERROR(VLOOKUP(通常分様式!G65,―!$AF$2:$AG$3,2,FALSE),0)</f>
        <v>1</v>
      </c>
      <c r="H65" s="6">
        <f>IFERROR(VLOOKUP(通常分様式!H65,―!$C$2:$D$2,2,FALSE),0)</f>
        <v>1</v>
      </c>
      <c r="I65" s="6">
        <f>IFERROR(IF(B65=2,VLOOKUP(通常分様式!I65,―!$E$21:$F$25,2,FALSE),VLOOKUP(通常分様式!I65,―!$E$2:$F$19,2,FALSE)),0)</f>
        <v>17</v>
      </c>
      <c r="J65" s="6">
        <f>IFERROR(VLOOKUP(通常分様式!J65,―!$G$2:$H$2,2,FALSE),0)</f>
        <v>1</v>
      </c>
      <c r="K65" s="6">
        <f>IFERROR(VLOOKUP(通常分様式!K65,―!$AH$2:$AI$12,2,FALSE),0)</f>
        <v>1</v>
      </c>
      <c r="V65" s="6">
        <f>IFERROR(IF(通常分様式!C65="単",VLOOKUP(通常分様式!V65,―!$I$2:$J$3,2,FALSE),VLOOKUP(通常分様式!V65,―!$I$4:$J$5,2,FALSE)),0)</f>
        <v>1</v>
      </c>
      <c r="W65" s="6">
        <f>IFERROR(VLOOKUP(通常分様式!W65,―!$K$2:$L$3,2,FALSE),0)</f>
        <v>1</v>
      </c>
      <c r="X65" s="6">
        <f>IFERROR(VLOOKUP(通常分様式!X65,―!$M$2:$N$3,2,FALSE),0)</f>
        <v>1</v>
      </c>
      <c r="Y65" s="6">
        <f>IFERROR(VLOOKUP(通常分様式!Y65,―!$O$2:$P$3,2,FALSE),0)</f>
        <v>1</v>
      </c>
      <c r="Z65" s="6">
        <f>IFERROR(VLOOKUP(通常分様式!Z65,―!$X$2:$Y$31,2,FALSE),0)</f>
        <v>23</v>
      </c>
      <c r="AA65" s="6">
        <f>IFERROR(VLOOKUP(通常分様式!AA65,―!$X$2:$Y$31,2,FALSE),0)</f>
        <v>29</v>
      </c>
      <c r="AF65" s="6">
        <f>IFERROR(VLOOKUP(通常分様式!AG65,―!$AA$2:$AB$14,2,FALSE),0)</f>
        <v>2</v>
      </c>
      <c r="AG65" s="6" t="str">
        <f t="shared" si="0"/>
        <v>協力要請推進枠又は検査促進枠の地方負担分に充当_地単</v>
      </c>
      <c r="AH65" s="135" t="str">
        <f t="shared" si="1"/>
        <v>基金_地単_通常</v>
      </c>
      <c r="AI65" s="135" t="str">
        <f t="shared" si="2"/>
        <v>事業始期_通常</v>
      </c>
      <c r="AJ65" s="135" t="str">
        <f>IF(通常分様式!C65="",0,IF(B65=1,IF(フラグ管理用!C65=1,"事業終期_通常",IF(C65=2,IF(Y65=2,"事業終期_R3基金・R4","事業終期_通常"),0)),IF(B65=2,"事業終期_R3基金・R4",0)))</f>
        <v>事業終期_R3基金・R4</v>
      </c>
      <c r="AK65" s="135" t="str">
        <f t="shared" si="3"/>
        <v>予算区分_地単_通常</v>
      </c>
      <c r="AL65" s="135" t="str">
        <f t="shared" si="4"/>
        <v>経済対策との関係_原油</v>
      </c>
      <c r="AM65" s="135" t="str">
        <f t="shared" si="6"/>
        <v>交付金の区分_高騰</v>
      </c>
      <c r="AN65" s="135" t="str">
        <f t="shared" si="5"/>
        <v>種類_通常</v>
      </c>
      <c r="AO65" s="6" t="str">
        <f>IF(通常分様式!C65="","",IF(PRODUCT(B65:G65,H65:AA65,AF65)=0,"error",""))</f>
        <v/>
      </c>
      <c r="AP65" s="6">
        <f>IF(通常分様式!E65="妊娠出産子育て支援交付金",1,0)</f>
        <v>0</v>
      </c>
    </row>
    <row r="66" spans="1:42" x14ac:dyDescent="0.15">
      <c r="A66" s="6">
        <v>45</v>
      </c>
      <c r="B66" s="6">
        <f>IFERROR(VLOOKUP(通常分様式!B66,―!$AJ$2:$AK$3,2,FALSE),0)</f>
        <v>1</v>
      </c>
      <c r="C66" s="6">
        <f>IFERROR(VLOOKUP(通常分様式!C66,―!$A$2:$B$3,2,FALSE),0)</f>
        <v>2</v>
      </c>
      <c r="D66" s="6">
        <f>IFERROR(VLOOKUP(通常分様式!D66,―!$AD$2:$AE$3,2,FALSE),0)</f>
        <v>1</v>
      </c>
      <c r="E66" s="6"/>
      <c r="G66" s="6">
        <f>IFERROR(VLOOKUP(通常分様式!G66,―!$AF$2:$AG$3,2,FALSE),0)</f>
        <v>1</v>
      </c>
      <c r="H66" s="6">
        <f>IFERROR(VLOOKUP(通常分様式!H66,―!$C$2:$D$2,2,FALSE),0)</f>
        <v>1</v>
      </c>
      <c r="I66" s="6">
        <f>IFERROR(IF(B66=2,VLOOKUP(通常分様式!I66,―!$E$21:$F$25,2,FALSE),VLOOKUP(通常分様式!I66,―!$E$2:$F$19,2,FALSE)),0)</f>
        <v>15</v>
      </c>
      <c r="J66" s="6">
        <f>IFERROR(VLOOKUP(通常分様式!J66,―!$G$2:$H$2,2,FALSE),0)</f>
        <v>1</v>
      </c>
      <c r="K66" s="6">
        <f>IFERROR(VLOOKUP(通常分様式!K66,―!$AH$2:$AI$12,2,FALSE),0)</f>
        <v>1</v>
      </c>
      <c r="V66" s="6">
        <f>IFERROR(IF(通常分様式!C66="単",VLOOKUP(通常分様式!V66,―!$I$2:$J$3,2,FALSE),VLOOKUP(通常分様式!V66,―!$I$4:$J$5,2,FALSE)),0)</f>
        <v>1</v>
      </c>
      <c r="W66" s="6">
        <f>IFERROR(VLOOKUP(通常分様式!W66,―!$K$2:$L$3,2,FALSE),0)</f>
        <v>2</v>
      </c>
      <c r="X66" s="6">
        <f>IFERROR(VLOOKUP(通常分様式!X66,―!$M$2:$N$3,2,FALSE),0)</f>
        <v>1</v>
      </c>
      <c r="Y66" s="6">
        <f>IFERROR(VLOOKUP(通常分様式!Y66,―!$O$2:$P$3,2,FALSE),0)</f>
        <v>1</v>
      </c>
      <c r="Z66" s="6">
        <f>IFERROR(VLOOKUP(通常分様式!Z66,―!$X$2:$Y$31,2,FALSE),0)</f>
        <v>23</v>
      </c>
      <c r="AA66" s="6">
        <f>IFERROR(VLOOKUP(通常分様式!AA66,―!$X$2:$Y$31,2,FALSE),0)</f>
        <v>29</v>
      </c>
      <c r="AF66" s="6">
        <f>IFERROR(VLOOKUP(通常分様式!AG66,―!$AA$2:$AB$14,2,FALSE),0)</f>
        <v>2</v>
      </c>
      <c r="AG66" s="6" t="str">
        <f t="shared" si="0"/>
        <v>協力要請推進枠又は検査促進枠の地方負担分に充当_地単</v>
      </c>
      <c r="AH66" s="135" t="str">
        <f t="shared" si="1"/>
        <v>基金_地単_通常</v>
      </c>
      <c r="AI66" s="135" t="str">
        <f t="shared" si="2"/>
        <v>事業始期_通常</v>
      </c>
      <c r="AJ66" s="135" t="str">
        <f>IF(通常分様式!C66="",0,IF(B66=1,IF(フラグ管理用!C66=1,"事業終期_通常",IF(C66=2,IF(Y66=2,"事業終期_R3基金・R4","事業終期_通常"),0)),IF(B66=2,"事業終期_R3基金・R4",0)))</f>
        <v>事業終期_通常</v>
      </c>
      <c r="AK66" s="135" t="str">
        <f t="shared" si="3"/>
        <v>予算区分_地単_通常</v>
      </c>
      <c r="AL66" s="135" t="str">
        <f t="shared" si="4"/>
        <v>経済対策との関係_通常</v>
      </c>
      <c r="AM66" s="135" t="str">
        <f t="shared" si="6"/>
        <v>交付金の区分_その他</v>
      </c>
      <c r="AN66" s="135" t="str">
        <f t="shared" si="5"/>
        <v>種類_通常</v>
      </c>
      <c r="AO66" s="6" t="str">
        <f>IF(通常分様式!C66="","",IF(PRODUCT(B66:G66,H66:AA66,AF66)=0,"error",""))</f>
        <v/>
      </c>
      <c r="AP66" s="6">
        <f>IF(通常分様式!E66="妊娠出産子育て支援交付金",1,0)</f>
        <v>0</v>
      </c>
    </row>
    <row r="67" spans="1:42" x14ac:dyDescent="0.15">
      <c r="A67" s="6">
        <v>46</v>
      </c>
      <c r="B67" s="6">
        <f>IFERROR(VLOOKUP(通常分様式!B67,―!$AJ$2:$AK$3,2,FALSE),0)</f>
        <v>1</v>
      </c>
      <c r="C67" s="6">
        <f>IFERROR(VLOOKUP(通常分様式!C67,―!$A$2:$B$3,2,FALSE),0)</f>
        <v>2</v>
      </c>
      <c r="D67" s="6">
        <f>IFERROR(VLOOKUP(通常分様式!D67,―!$AD$2:$AE$3,2,FALSE),0)</f>
        <v>1</v>
      </c>
      <c r="E67" s="6"/>
      <c r="G67" s="6">
        <f>IFERROR(VLOOKUP(通常分様式!G67,―!$AF$2:$AG$3,2,FALSE),0)</f>
        <v>1</v>
      </c>
      <c r="H67" s="6">
        <f>IFERROR(VLOOKUP(通常分様式!H67,―!$C$2:$D$2,2,FALSE),0)</f>
        <v>1</v>
      </c>
      <c r="I67" s="6">
        <f>IFERROR(IF(B67=2,VLOOKUP(通常分様式!I67,―!$E$21:$F$25,2,FALSE),VLOOKUP(通常分様式!I67,―!$E$2:$F$19,2,FALSE)),0)</f>
        <v>18</v>
      </c>
      <c r="J67" s="6">
        <f>IFERROR(VLOOKUP(通常分様式!J67,―!$G$2:$H$2,2,FALSE),0)</f>
        <v>1</v>
      </c>
      <c r="K67" s="6">
        <f>IFERROR(VLOOKUP(通常分様式!K67,―!$AH$2:$AI$12,2,FALSE),0)</f>
        <v>1</v>
      </c>
      <c r="V67" s="6">
        <f>IFERROR(IF(通常分様式!C67="単",VLOOKUP(通常分様式!V67,―!$I$2:$J$3,2,FALSE),VLOOKUP(通常分様式!V67,―!$I$4:$J$5,2,FALSE)),0)</f>
        <v>1</v>
      </c>
      <c r="W67" s="6">
        <f>IFERROR(VLOOKUP(通常分様式!W67,―!$K$2:$L$3,2,FALSE),0)</f>
        <v>1</v>
      </c>
      <c r="X67" s="6">
        <f>IFERROR(VLOOKUP(通常分様式!X67,―!$M$2:$N$3,2,FALSE),0)</f>
        <v>1</v>
      </c>
      <c r="Y67" s="6">
        <f>IFERROR(VLOOKUP(通常分様式!Y67,―!$O$2:$P$3,2,FALSE),0)</f>
        <v>1</v>
      </c>
      <c r="Z67" s="6">
        <f>IFERROR(VLOOKUP(通常分様式!Z67,―!$X$2:$Y$31,2,FALSE),0)</f>
        <v>26</v>
      </c>
      <c r="AA67" s="6">
        <f>IFERROR(VLOOKUP(通常分様式!AA67,―!$X$2:$Y$31,2,FALSE),0)</f>
        <v>29</v>
      </c>
      <c r="AF67" s="6">
        <f>IFERROR(VLOOKUP(通常分様式!AG67,―!$AA$2:$AB$14,2,FALSE),0)</f>
        <v>2</v>
      </c>
      <c r="AG67" s="6" t="str">
        <f t="shared" si="0"/>
        <v>協力要請推進枠又は検査促進枠の地方負担分に充当_地単</v>
      </c>
      <c r="AH67" s="135" t="str">
        <f t="shared" si="1"/>
        <v>基金_地単_通常</v>
      </c>
      <c r="AI67" s="135" t="str">
        <f t="shared" si="2"/>
        <v>事業始期_通常</v>
      </c>
      <c r="AJ67" s="135" t="str">
        <f>IF(通常分様式!C67="",0,IF(B67=1,IF(フラグ管理用!C67=1,"事業終期_通常",IF(C67=2,IF(Y67=2,"事業終期_R3基金・R4","事業終期_通常"),0)),IF(B67=2,"事業終期_R3基金・R4",0)))</f>
        <v>事業終期_通常</v>
      </c>
      <c r="AK67" s="135" t="str">
        <f t="shared" si="3"/>
        <v>予算区分_地単_通常</v>
      </c>
      <c r="AL67" s="135" t="str">
        <f t="shared" si="4"/>
        <v>経済対策との関係_通常</v>
      </c>
      <c r="AM67" s="135" t="str">
        <f t="shared" si="6"/>
        <v>交付金の区分_その他</v>
      </c>
      <c r="AN67" s="135" t="str">
        <f t="shared" si="5"/>
        <v>種類_通常</v>
      </c>
      <c r="AO67" s="6" t="str">
        <f>IF(通常分様式!C67="","",IF(PRODUCT(B67:G67,H67:AA67,AF67)=0,"error",""))</f>
        <v/>
      </c>
      <c r="AP67" s="6">
        <f>IF(通常分様式!E67="妊娠出産子育て支援交付金",1,0)</f>
        <v>0</v>
      </c>
    </row>
    <row r="68" spans="1:42" x14ac:dyDescent="0.15">
      <c r="A68" s="6">
        <v>47</v>
      </c>
      <c r="B68" s="6">
        <f>IFERROR(VLOOKUP(通常分様式!B68,―!$AJ$2:$AK$3,2,FALSE),0)</f>
        <v>2</v>
      </c>
      <c r="C68" s="6">
        <f>IFERROR(VLOOKUP(通常分様式!C68,―!$A$2:$B$3,2,FALSE),0)</f>
        <v>2</v>
      </c>
      <c r="D68" s="6">
        <f>IFERROR(VLOOKUP(通常分様式!D68,―!$AD$2:$AE$3,2,FALSE),0)</f>
        <v>2</v>
      </c>
      <c r="E68" s="6"/>
      <c r="G68" s="6">
        <f>IFERROR(VLOOKUP(通常分様式!G68,―!$AF$2:$AG$3,2,FALSE),0)</f>
        <v>1</v>
      </c>
      <c r="H68" s="6">
        <f>IFERROR(VLOOKUP(通常分様式!H68,―!$C$2:$D$2,2,FALSE),0)</f>
        <v>1</v>
      </c>
      <c r="I68" s="6">
        <f>IFERROR(IF(B68=2,VLOOKUP(通常分様式!I68,―!$E$21:$F$25,2,FALSE),VLOOKUP(通常分様式!I68,―!$E$2:$F$19,2,FALSE)),0)</f>
        <v>15</v>
      </c>
      <c r="J68" s="6">
        <f>IFERROR(VLOOKUP(通常分様式!J68,―!$G$2:$H$2,2,FALSE),0)</f>
        <v>1</v>
      </c>
      <c r="K68" s="6">
        <f>IFERROR(VLOOKUP(通常分様式!K68,―!$AH$2:$AI$12,2,FALSE),0)</f>
        <v>1</v>
      </c>
      <c r="V68" s="6">
        <f>IFERROR(IF(通常分様式!C68="単",VLOOKUP(通常分様式!V68,―!$I$2:$J$3,2,FALSE),VLOOKUP(通常分様式!V68,―!$I$4:$J$5,2,FALSE)),0)</f>
        <v>1</v>
      </c>
      <c r="W68" s="6">
        <f>IFERROR(VLOOKUP(通常分様式!W68,―!$K$2:$L$3,2,FALSE),0)</f>
        <v>1</v>
      </c>
      <c r="X68" s="6">
        <f>IFERROR(VLOOKUP(通常分様式!X68,―!$M$2:$N$3,2,FALSE),0)</f>
        <v>1</v>
      </c>
      <c r="Y68" s="6">
        <f>IFERROR(VLOOKUP(通常分様式!Y68,―!$O$2:$P$3,2,FALSE),0)</f>
        <v>1</v>
      </c>
      <c r="Z68" s="6">
        <f>IFERROR(VLOOKUP(通常分様式!Z68,―!$X$2:$Y$31,2,FALSE),0)</f>
        <v>26</v>
      </c>
      <c r="AA68" s="6">
        <f>IFERROR(VLOOKUP(通常分様式!AA68,―!$X$2:$Y$31,2,FALSE),0)</f>
        <v>29</v>
      </c>
      <c r="AF68" s="6">
        <f>IFERROR(VLOOKUP(通常分様式!AG68,―!$AA$2:$AB$14,2,FALSE),0)</f>
        <v>2</v>
      </c>
      <c r="AG68" s="6" t="str">
        <f t="shared" si="0"/>
        <v>協力要請推進枠又は検査促進枠の地方負担分に充当_地単</v>
      </c>
      <c r="AH68" s="135" t="str">
        <f t="shared" si="1"/>
        <v>基金_地単_通常</v>
      </c>
      <c r="AI68" s="135" t="str">
        <f t="shared" si="2"/>
        <v>事業始期_通常</v>
      </c>
      <c r="AJ68" s="135" t="str">
        <f>IF(通常分様式!C68="",0,IF(B68=1,IF(フラグ管理用!C68=1,"事業終期_通常",IF(C68=2,IF(Y68=2,"事業終期_R3基金・R4","事業終期_通常"),0)),IF(B68=2,"事業終期_R3基金・R4",0)))</f>
        <v>事業終期_R3基金・R4</v>
      </c>
      <c r="AK68" s="135" t="str">
        <f t="shared" si="3"/>
        <v>予算区分_地単_通常</v>
      </c>
      <c r="AL68" s="135" t="str">
        <f t="shared" si="4"/>
        <v>経済対策との関係_原油</v>
      </c>
      <c r="AM68" s="135" t="str">
        <f t="shared" si="6"/>
        <v>交付金の区分_高騰</v>
      </c>
      <c r="AN68" s="135" t="str">
        <f t="shared" si="5"/>
        <v>種類_通常</v>
      </c>
      <c r="AO68" s="6" t="str">
        <f>IF(通常分様式!C68="","",IF(PRODUCT(B68:G68,H68:AA68,AF68)=0,"error",""))</f>
        <v/>
      </c>
      <c r="AP68" s="6">
        <f>IF(通常分様式!E68="妊娠出産子育て支援交付金",1,0)</f>
        <v>0</v>
      </c>
    </row>
    <row r="69" spans="1:42" x14ac:dyDescent="0.15">
      <c r="A69" s="6">
        <v>48</v>
      </c>
      <c r="B69" s="6">
        <f>IFERROR(VLOOKUP(通常分様式!B69,―!$AJ$2:$AK$3,2,FALSE),0)</f>
        <v>1</v>
      </c>
      <c r="C69" s="6">
        <f>IFERROR(VLOOKUP(通常分様式!C69,―!$A$2:$B$3,2,FALSE),0)</f>
        <v>2</v>
      </c>
      <c r="D69" s="6">
        <f>IFERROR(VLOOKUP(通常分様式!D69,―!$AD$2:$AE$3,2,FALSE),0)</f>
        <v>1</v>
      </c>
      <c r="E69" s="6"/>
      <c r="G69" s="6">
        <f>IFERROR(VLOOKUP(通常分様式!G69,―!$AF$2:$AG$3,2,FALSE),0)</f>
        <v>1</v>
      </c>
      <c r="H69" s="6">
        <f>IFERROR(VLOOKUP(通常分様式!H69,―!$C$2:$D$2,2,FALSE),0)</f>
        <v>1</v>
      </c>
      <c r="I69" s="6">
        <f>IFERROR(IF(B69=2,VLOOKUP(通常分様式!I69,―!$E$21:$F$25,2,FALSE),VLOOKUP(通常分様式!I69,―!$E$2:$F$19,2,FALSE)),0)</f>
        <v>18</v>
      </c>
      <c r="J69" s="6">
        <f>IFERROR(VLOOKUP(通常分様式!J69,―!$G$2:$H$2,2,FALSE),0)</f>
        <v>1</v>
      </c>
      <c r="K69" s="6">
        <f>IFERROR(VLOOKUP(通常分様式!K69,―!$AH$2:$AI$12,2,FALSE),0)</f>
        <v>1</v>
      </c>
      <c r="V69" s="6">
        <f>IFERROR(IF(通常分様式!C69="単",VLOOKUP(通常分様式!V69,―!$I$2:$J$3,2,FALSE),VLOOKUP(通常分様式!V69,―!$I$4:$J$5,2,FALSE)),0)</f>
        <v>1</v>
      </c>
      <c r="W69" s="6">
        <f>IFERROR(VLOOKUP(通常分様式!W69,―!$K$2:$L$3,2,FALSE),0)</f>
        <v>1</v>
      </c>
      <c r="X69" s="6">
        <f>IFERROR(VLOOKUP(通常分様式!X69,―!$M$2:$N$3,2,FALSE),0)</f>
        <v>1</v>
      </c>
      <c r="Y69" s="6">
        <f>IFERROR(VLOOKUP(通常分様式!Y69,―!$O$2:$P$3,2,FALSE),0)</f>
        <v>1</v>
      </c>
      <c r="Z69" s="6">
        <f>IFERROR(VLOOKUP(通常分様式!Z69,―!$X$2:$Y$31,2,FALSE),0)</f>
        <v>26</v>
      </c>
      <c r="AA69" s="6">
        <f>IFERROR(VLOOKUP(通常分様式!AA69,―!$X$2:$Y$31,2,FALSE),0)</f>
        <v>29</v>
      </c>
      <c r="AF69" s="6">
        <f>IFERROR(VLOOKUP(通常分様式!AG69,―!$AA$2:$AB$14,2,FALSE),0)</f>
        <v>2</v>
      </c>
      <c r="AG69" s="6" t="str">
        <f t="shared" si="0"/>
        <v>協力要請推進枠又は検査促進枠の地方負担分に充当_地単</v>
      </c>
      <c r="AH69" s="135" t="str">
        <f t="shared" si="1"/>
        <v>基金_地単_通常</v>
      </c>
      <c r="AI69" s="135" t="str">
        <f t="shared" si="2"/>
        <v>事業始期_通常</v>
      </c>
      <c r="AJ69" s="135" t="str">
        <f>IF(通常分様式!C69="",0,IF(B69=1,IF(フラグ管理用!C69=1,"事業終期_通常",IF(C69=2,IF(Y69=2,"事業終期_R3基金・R4","事業終期_通常"),0)),IF(B69=2,"事業終期_R3基金・R4",0)))</f>
        <v>事業終期_通常</v>
      </c>
      <c r="AK69" s="135" t="str">
        <f t="shared" si="3"/>
        <v>予算区分_地単_通常</v>
      </c>
      <c r="AL69" s="135" t="str">
        <f t="shared" si="4"/>
        <v>経済対策との関係_通常</v>
      </c>
      <c r="AM69" s="135" t="str">
        <f t="shared" si="6"/>
        <v>交付金の区分_その他</v>
      </c>
      <c r="AN69" s="135" t="str">
        <f t="shared" si="5"/>
        <v>種類_通常</v>
      </c>
      <c r="AO69" s="6" t="str">
        <f>IF(通常分様式!C69="","",IF(PRODUCT(B69:G69,H69:AA69,AF69)=0,"error",""))</f>
        <v/>
      </c>
      <c r="AP69" s="6">
        <f>IF(通常分様式!E69="妊娠出産子育て支援交付金",1,0)</f>
        <v>0</v>
      </c>
    </row>
    <row r="70" spans="1:42" x14ac:dyDescent="0.15">
      <c r="A70" s="6">
        <v>49</v>
      </c>
      <c r="B70" s="6">
        <f>IFERROR(VLOOKUP(通常分様式!B70,―!$AJ$2:$AK$3,2,FALSE),0)</f>
        <v>2</v>
      </c>
      <c r="C70" s="6">
        <f>IFERROR(VLOOKUP(通常分様式!C70,―!$A$2:$B$3,2,FALSE),0)</f>
        <v>2</v>
      </c>
      <c r="D70" s="6">
        <f>IFERROR(VLOOKUP(通常分様式!D70,―!$AD$2:$AE$3,2,FALSE),0)</f>
        <v>2</v>
      </c>
      <c r="E70" s="6"/>
      <c r="G70" s="6">
        <f>IFERROR(VLOOKUP(通常分様式!G70,―!$AF$2:$AG$3,2,FALSE),0)</f>
        <v>2</v>
      </c>
      <c r="H70" s="6">
        <f>IFERROR(VLOOKUP(通常分様式!H70,―!$C$2:$D$2,2,FALSE),0)</f>
        <v>1</v>
      </c>
      <c r="I70" s="6">
        <f>IFERROR(IF(B70=2,VLOOKUP(通常分様式!I70,―!$E$21:$F$25,2,FALSE),VLOOKUP(通常分様式!I70,―!$E$2:$F$19,2,FALSE)),0)</f>
        <v>18</v>
      </c>
      <c r="J70" s="6">
        <f>IFERROR(VLOOKUP(通常分様式!J70,―!$G$2:$H$2,2,FALSE),0)</f>
        <v>1</v>
      </c>
      <c r="K70" s="6">
        <f>IFERROR(VLOOKUP(通常分様式!K70,―!$AH$2:$AI$12,2,FALSE),0)</f>
        <v>3</v>
      </c>
      <c r="V70" s="6">
        <f>IFERROR(IF(通常分様式!C70="単",VLOOKUP(通常分様式!V70,―!$I$2:$J$3,2,FALSE),VLOOKUP(通常分様式!V70,―!$I$4:$J$5,2,FALSE)),0)</f>
        <v>1</v>
      </c>
      <c r="W70" s="6">
        <f>IFERROR(VLOOKUP(通常分様式!W70,―!$K$2:$L$3,2,FALSE),0)</f>
        <v>1</v>
      </c>
      <c r="X70" s="6">
        <f>IFERROR(VLOOKUP(通常分様式!X70,―!$M$2:$N$3,2,FALSE),0)</f>
        <v>2</v>
      </c>
      <c r="Y70" s="6">
        <f>IFERROR(VLOOKUP(通常分様式!Y70,―!$O$2:$P$3,2,FALSE),0)</f>
        <v>1</v>
      </c>
      <c r="Z70" s="6">
        <f>IFERROR(VLOOKUP(通常分様式!Z70,―!$X$2:$Y$31,2,FALSE),0)</f>
        <v>26</v>
      </c>
      <c r="AA70" s="6">
        <f>IFERROR(VLOOKUP(通常分様式!AA70,―!$X$2:$Y$31,2,FALSE),0)</f>
        <v>29</v>
      </c>
      <c r="AF70" s="6">
        <f>IFERROR(VLOOKUP(通常分様式!AG70,―!$AA$2:$AB$14,2,FALSE),0)</f>
        <v>2</v>
      </c>
      <c r="AG70" s="6" t="str">
        <f t="shared" si="0"/>
        <v>協力要請推進枠又は検査促進枠の地方負担分に充当_地単</v>
      </c>
      <c r="AH70" s="135" t="str">
        <f t="shared" si="1"/>
        <v>基金_地単_通常</v>
      </c>
      <c r="AI70" s="135" t="str">
        <f t="shared" si="2"/>
        <v>事業始期_通常</v>
      </c>
      <c r="AJ70" s="135" t="str">
        <f>IF(通常分様式!C70="",0,IF(B70=1,IF(フラグ管理用!C70=1,"事業終期_通常",IF(C70=2,IF(Y70=2,"事業終期_R3基金・R4","事業終期_通常"),0)),IF(B70=2,"事業終期_R3基金・R4",0)))</f>
        <v>事業終期_R3基金・R4</v>
      </c>
      <c r="AK70" s="135" t="str">
        <f t="shared" si="3"/>
        <v>予算区分_地単_通常</v>
      </c>
      <c r="AL70" s="135" t="str">
        <f t="shared" si="4"/>
        <v>経済対策との関係_原油</v>
      </c>
      <c r="AM70" s="135" t="str">
        <f t="shared" si="6"/>
        <v>交付金の区分_高騰</v>
      </c>
      <c r="AN70" s="135" t="str">
        <f t="shared" si="5"/>
        <v>種類_重点</v>
      </c>
      <c r="AO70" s="6" t="str">
        <f>IF(通常分様式!C70="","",IF(PRODUCT(B70:G70,H70:AA70,AF70)=0,"error",""))</f>
        <v/>
      </c>
      <c r="AP70" s="6">
        <f>IF(通常分様式!E70="妊娠出産子育て支援交付金",1,0)</f>
        <v>0</v>
      </c>
    </row>
    <row r="71" spans="1:42" x14ac:dyDescent="0.15">
      <c r="A71" s="6">
        <v>50</v>
      </c>
      <c r="B71" s="6">
        <f>IFERROR(VLOOKUP(通常分様式!B71,―!$AJ$2:$AK$3,2,FALSE),0)</f>
        <v>2</v>
      </c>
      <c r="C71" s="6">
        <f>IFERROR(VLOOKUP(通常分様式!C71,―!$A$2:$B$3,2,FALSE),0)</f>
        <v>2</v>
      </c>
      <c r="D71" s="6">
        <f>IFERROR(VLOOKUP(通常分様式!D71,―!$AD$2:$AE$3,2,FALSE),0)</f>
        <v>2</v>
      </c>
      <c r="E71" s="6"/>
      <c r="G71" s="6">
        <f>IFERROR(VLOOKUP(通常分様式!G71,―!$AF$2:$AG$3,2,FALSE),0)</f>
        <v>2</v>
      </c>
      <c r="H71" s="6">
        <f>IFERROR(VLOOKUP(通常分様式!H71,―!$C$2:$D$2,2,FALSE),0)</f>
        <v>1</v>
      </c>
      <c r="I71" s="6">
        <f>IFERROR(IF(B71=2,VLOOKUP(通常分様式!I71,―!$E$21:$F$25,2,FALSE),VLOOKUP(通常分様式!I71,―!$E$2:$F$19,2,FALSE)),0)</f>
        <v>18</v>
      </c>
      <c r="J71" s="6">
        <f>IFERROR(VLOOKUP(通常分様式!J71,―!$G$2:$H$2,2,FALSE),0)</f>
        <v>1</v>
      </c>
      <c r="K71" s="6">
        <f>IFERROR(VLOOKUP(通常分様式!K71,―!$AH$2:$AI$12,2,FALSE),0)</f>
        <v>2</v>
      </c>
      <c r="V71" s="6">
        <f>IFERROR(IF(通常分様式!C71="単",VLOOKUP(通常分様式!V71,―!$I$2:$J$3,2,FALSE),VLOOKUP(通常分様式!V71,―!$I$4:$J$5,2,FALSE)),0)</f>
        <v>1</v>
      </c>
      <c r="W71" s="6">
        <f>IFERROR(VLOOKUP(通常分様式!W71,―!$K$2:$L$3,2,FALSE),0)</f>
        <v>1</v>
      </c>
      <c r="X71" s="6">
        <f>IFERROR(VLOOKUP(通常分様式!X71,―!$M$2:$N$3,2,FALSE),0)</f>
        <v>2</v>
      </c>
      <c r="Y71" s="6">
        <f>IFERROR(VLOOKUP(通常分様式!Y71,―!$O$2:$P$3,2,FALSE),0)</f>
        <v>1</v>
      </c>
      <c r="Z71" s="6">
        <f>IFERROR(VLOOKUP(通常分様式!Z71,―!$X$2:$Y$31,2,FALSE),0)</f>
        <v>26</v>
      </c>
      <c r="AA71" s="6">
        <f>IFERROR(VLOOKUP(通常分様式!AA71,―!$X$2:$Y$31,2,FALSE),0)</f>
        <v>29</v>
      </c>
      <c r="AF71" s="6">
        <f>IFERROR(VLOOKUP(通常分様式!AG71,―!$AA$2:$AB$14,2,FALSE),0)</f>
        <v>2</v>
      </c>
      <c r="AG71" s="6" t="str">
        <f t="shared" si="0"/>
        <v>協力要請推進枠又は検査促進枠の地方負担分に充当_地単</v>
      </c>
      <c r="AH71" s="135" t="str">
        <f t="shared" si="1"/>
        <v>基金_地単_通常</v>
      </c>
      <c r="AI71" s="135" t="str">
        <f t="shared" si="2"/>
        <v>事業始期_通常</v>
      </c>
      <c r="AJ71" s="135" t="str">
        <f>IF(通常分様式!C71="",0,IF(B71=1,IF(フラグ管理用!C71=1,"事業終期_通常",IF(C71=2,IF(Y71=2,"事業終期_R3基金・R4","事業終期_通常"),0)),IF(B71=2,"事業終期_R3基金・R4",0)))</f>
        <v>事業終期_R3基金・R4</v>
      </c>
      <c r="AK71" s="135" t="str">
        <f t="shared" si="3"/>
        <v>予算区分_地単_通常</v>
      </c>
      <c r="AL71" s="135" t="str">
        <f t="shared" si="4"/>
        <v>経済対策との関係_原油</v>
      </c>
      <c r="AM71" s="135" t="str">
        <f t="shared" si="6"/>
        <v>交付金の区分_高騰</v>
      </c>
      <c r="AN71" s="135" t="str">
        <f t="shared" si="5"/>
        <v>種類_重点</v>
      </c>
      <c r="AO71" s="6" t="str">
        <f>IF(通常分様式!C71="","",IF(PRODUCT(B71:G71,H71:AA71,AF71)=0,"error",""))</f>
        <v/>
      </c>
      <c r="AP71" s="6">
        <f>IF(通常分様式!E71="妊娠出産子育て支援交付金",1,0)</f>
        <v>0</v>
      </c>
    </row>
    <row r="72" spans="1:42" x14ac:dyDescent="0.15">
      <c r="A72" s="6">
        <v>51</v>
      </c>
      <c r="B72" s="6">
        <f>IFERROR(VLOOKUP(通常分様式!B72,―!$AJ$2:$AK$3,2,FALSE),0)</f>
        <v>2</v>
      </c>
      <c r="C72" s="6">
        <f>IFERROR(VLOOKUP(通常分様式!C72,―!$A$2:$B$3,2,FALSE),0)</f>
        <v>2</v>
      </c>
      <c r="D72" s="6">
        <f>IFERROR(VLOOKUP(通常分様式!D72,―!$AD$2:$AE$3,2,FALSE),0)</f>
        <v>1</v>
      </c>
      <c r="E72" s="6"/>
      <c r="G72" s="6">
        <f>IFERROR(VLOOKUP(通常分様式!G72,―!$AF$2:$AG$3,2,FALSE),0)</f>
        <v>1</v>
      </c>
      <c r="H72" s="6">
        <f>IFERROR(VLOOKUP(通常分様式!H72,―!$C$2:$D$2,2,FALSE),0)</f>
        <v>1</v>
      </c>
      <c r="I72" s="6">
        <f>IFERROR(IF(B72=2,VLOOKUP(通常分様式!I72,―!$E$21:$F$25,2,FALSE),VLOOKUP(通常分様式!I72,―!$E$2:$F$19,2,FALSE)),0)</f>
        <v>19</v>
      </c>
      <c r="J72" s="6">
        <f>IFERROR(VLOOKUP(通常分様式!J72,―!$G$2:$H$2,2,FALSE),0)</f>
        <v>1</v>
      </c>
      <c r="K72" s="6">
        <f>IFERROR(VLOOKUP(通常分様式!K72,―!$AH$2:$AI$12,2,FALSE),0)</f>
        <v>1</v>
      </c>
      <c r="V72" s="6">
        <f>IFERROR(IF(通常分様式!C72="単",VLOOKUP(通常分様式!V72,―!$I$2:$J$3,2,FALSE),VLOOKUP(通常分様式!V72,―!$I$4:$J$5,2,FALSE)),0)</f>
        <v>1</v>
      </c>
      <c r="W72" s="6">
        <f>IFERROR(VLOOKUP(通常分様式!W72,―!$K$2:$L$3,2,FALSE),0)</f>
        <v>1</v>
      </c>
      <c r="X72" s="6">
        <f>IFERROR(VLOOKUP(通常分様式!X72,―!$M$2:$N$3,2,FALSE),0)</f>
        <v>1</v>
      </c>
      <c r="Y72" s="6">
        <f>IFERROR(VLOOKUP(通常分様式!Y72,―!$O$2:$P$3,2,FALSE),0)</f>
        <v>1</v>
      </c>
      <c r="Z72" s="6">
        <f>IFERROR(VLOOKUP(通常分様式!Z72,―!$X$2:$Y$31,2,FALSE),0)</f>
        <v>26</v>
      </c>
      <c r="AA72" s="6">
        <f>IFERROR(VLOOKUP(通常分様式!AA72,―!$X$2:$Y$31,2,FALSE),0)</f>
        <v>29</v>
      </c>
      <c r="AF72" s="6">
        <f>IFERROR(VLOOKUP(通常分様式!AG72,―!$AA$2:$AB$14,2,FALSE),0)</f>
        <v>2</v>
      </c>
      <c r="AG72" s="6" t="str">
        <f t="shared" si="0"/>
        <v>協力要請推進枠又は検査促進枠の地方負担分に充当_地単</v>
      </c>
      <c r="AH72" s="135" t="str">
        <f t="shared" si="1"/>
        <v>基金_地単_通常</v>
      </c>
      <c r="AI72" s="135" t="str">
        <f t="shared" si="2"/>
        <v>事業始期_通常</v>
      </c>
      <c r="AJ72" s="135" t="str">
        <f>IF(通常分様式!C72="",0,IF(B72=1,IF(フラグ管理用!C72=1,"事業終期_通常",IF(C72=2,IF(Y72=2,"事業終期_R3基金・R4","事業終期_通常"),0)),IF(B72=2,"事業終期_R3基金・R4",0)))</f>
        <v>事業終期_R3基金・R4</v>
      </c>
      <c r="AK72" s="135" t="str">
        <f t="shared" si="3"/>
        <v>予算区分_地単_通常</v>
      </c>
      <c r="AL72" s="135" t="str">
        <f t="shared" si="4"/>
        <v>経済対策との関係_原油</v>
      </c>
      <c r="AM72" s="135" t="str">
        <f t="shared" si="6"/>
        <v>交付金の区分_その他</v>
      </c>
      <c r="AN72" s="135" t="str">
        <f t="shared" si="5"/>
        <v>種類_通常</v>
      </c>
      <c r="AO72" s="6" t="str">
        <f>IF(通常分様式!C72="","",IF(PRODUCT(B72:G72,H72:AA72,AF72)=0,"error",""))</f>
        <v/>
      </c>
      <c r="AP72" s="6">
        <f>IF(通常分様式!E72="妊娠出産子育て支援交付金",1,0)</f>
        <v>0</v>
      </c>
    </row>
    <row r="73" spans="1:42" x14ac:dyDescent="0.15">
      <c r="A73" s="6">
        <v>52</v>
      </c>
      <c r="B73" s="6">
        <f>IFERROR(VLOOKUP(通常分様式!B73,―!$AJ$2:$AK$3,2,FALSE),0)</f>
        <v>0</v>
      </c>
      <c r="C73" s="6">
        <f>IFERROR(VLOOKUP(通常分様式!C73,―!$A$2:$B$3,2,FALSE),0)</f>
        <v>0</v>
      </c>
      <c r="D73" s="6">
        <f>IFERROR(VLOOKUP(通常分様式!D73,―!$AD$2:$AE$3,2,FALSE),0)</f>
        <v>0</v>
      </c>
      <c r="E73" s="6"/>
      <c r="G73" s="6">
        <f>IFERROR(VLOOKUP(通常分様式!G73,―!$AF$2:$AG$3,2,FALSE),0)</f>
        <v>0</v>
      </c>
      <c r="H73" s="6">
        <f>IFERROR(VLOOKUP(通常分様式!H73,―!$C$2:$D$2,2,FALSE),0)</f>
        <v>0</v>
      </c>
      <c r="I73" s="6">
        <f>IFERROR(IF(B73=2,VLOOKUP(通常分様式!I73,―!$E$21:$F$25,2,FALSE),VLOOKUP(通常分様式!I73,―!$E$2:$F$19,2,FALSE)),0)</f>
        <v>0</v>
      </c>
      <c r="J73" s="6">
        <f>IFERROR(VLOOKUP(通常分様式!J73,―!$G$2:$H$2,2,FALSE),0)</f>
        <v>0</v>
      </c>
      <c r="K73" s="6">
        <f>IFERROR(VLOOKUP(通常分様式!K73,―!$AH$2:$AI$12,2,FALSE),0)</f>
        <v>0</v>
      </c>
      <c r="V73" s="6">
        <f>IFERROR(IF(通常分様式!C73="単",VLOOKUP(通常分様式!V73,―!$I$2:$J$3,2,FALSE),VLOOKUP(通常分様式!V73,―!$I$4:$J$5,2,FALSE)),0)</f>
        <v>0</v>
      </c>
      <c r="W73" s="6">
        <f>IFERROR(VLOOKUP(通常分様式!W73,―!$K$2:$L$3,2,FALSE),0)</f>
        <v>0</v>
      </c>
      <c r="X73" s="6">
        <f>IFERROR(VLOOKUP(通常分様式!X73,―!$M$2:$N$3,2,FALSE),0)</f>
        <v>0</v>
      </c>
      <c r="Y73" s="6">
        <f>IFERROR(VLOOKUP(通常分様式!Y73,―!$O$2:$P$3,2,FALSE),0)</f>
        <v>0</v>
      </c>
      <c r="Z73" s="6">
        <f>IFERROR(VLOOKUP(通常分様式!Z73,―!$X$2:$Y$31,2,FALSE),0)</f>
        <v>0</v>
      </c>
      <c r="AA73" s="6">
        <f>IFERROR(VLOOKUP(通常分様式!AA73,―!$X$2:$Y$31,2,FALSE),0)</f>
        <v>0</v>
      </c>
      <c r="AF73" s="6">
        <f>IFERROR(VLOOKUP(通常分様式!AG73,―!$AA$2:$AB$14,2,FALSE),0)</f>
        <v>0</v>
      </c>
      <c r="AG73" s="6">
        <f t="shared" si="0"/>
        <v>0</v>
      </c>
      <c r="AH73" s="135">
        <f t="shared" si="1"/>
        <v>0</v>
      </c>
      <c r="AI73" s="135">
        <f t="shared" si="2"/>
        <v>0</v>
      </c>
      <c r="AJ73" s="135">
        <f>IF(通常分様式!C73="",0,IF(B73=1,IF(フラグ管理用!C73=1,"事業終期_通常",IF(C73=2,IF(Y73=2,"事業終期_R3基金・R4","事業終期_通常"),0)),IF(B73=2,"事業終期_R3基金・R4",0)))</f>
        <v>0</v>
      </c>
      <c r="AK73" s="135">
        <f t="shared" si="3"/>
        <v>0</v>
      </c>
      <c r="AL73" s="135">
        <f t="shared" si="4"/>
        <v>0</v>
      </c>
      <c r="AM73" s="135">
        <f t="shared" si="6"/>
        <v>0</v>
      </c>
      <c r="AN73" s="135">
        <f t="shared" si="5"/>
        <v>0</v>
      </c>
      <c r="AO73" s="6" t="str">
        <f>IF(通常分様式!C73="","",IF(PRODUCT(B73:G73,H73:AA73,AF73)=0,"error",""))</f>
        <v/>
      </c>
      <c r="AP73" s="6">
        <f>IF(通常分様式!E73="妊娠出産子育て支援交付金",1,0)</f>
        <v>0</v>
      </c>
    </row>
    <row r="74" spans="1:42" x14ac:dyDescent="0.15">
      <c r="A74" s="6">
        <v>53</v>
      </c>
      <c r="B74" s="6">
        <f>IFERROR(VLOOKUP(通常分様式!B74,―!$AJ$2:$AK$3,2,FALSE),0)</f>
        <v>0</v>
      </c>
      <c r="C74" s="6">
        <f>IFERROR(VLOOKUP(通常分様式!C74,―!$A$2:$B$3,2,FALSE),0)</f>
        <v>0</v>
      </c>
      <c r="D74" s="6">
        <f>IFERROR(VLOOKUP(通常分様式!D74,―!$AD$2:$AE$3,2,FALSE),0)</f>
        <v>0</v>
      </c>
      <c r="E74" s="6"/>
      <c r="G74" s="6">
        <f>IFERROR(VLOOKUP(通常分様式!G74,―!$AF$2:$AG$3,2,FALSE),0)</f>
        <v>0</v>
      </c>
      <c r="H74" s="6">
        <f>IFERROR(VLOOKUP(通常分様式!H74,―!$C$2:$D$2,2,FALSE),0)</f>
        <v>0</v>
      </c>
      <c r="I74" s="6">
        <f>IFERROR(IF(B74=2,VLOOKUP(通常分様式!I74,―!$E$21:$F$25,2,FALSE),VLOOKUP(通常分様式!I74,―!$E$2:$F$19,2,FALSE)),0)</f>
        <v>0</v>
      </c>
      <c r="J74" s="6">
        <f>IFERROR(VLOOKUP(通常分様式!J74,―!$G$2:$H$2,2,FALSE),0)</f>
        <v>0</v>
      </c>
      <c r="K74" s="6">
        <f>IFERROR(VLOOKUP(通常分様式!K74,―!$AH$2:$AI$12,2,FALSE),0)</f>
        <v>0</v>
      </c>
      <c r="V74" s="6">
        <f>IFERROR(IF(通常分様式!C74="単",VLOOKUP(通常分様式!V74,―!$I$2:$J$3,2,FALSE),VLOOKUP(通常分様式!V74,―!$I$4:$J$5,2,FALSE)),0)</f>
        <v>0</v>
      </c>
      <c r="W74" s="6">
        <f>IFERROR(VLOOKUP(通常分様式!W74,―!$K$2:$L$3,2,FALSE),0)</f>
        <v>0</v>
      </c>
      <c r="X74" s="6">
        <f>IFERROR(VLOOKUP(通常分様式!X74,―!$M$2:$N$3,2,FALSE),0)</f>
        <v>0</v>
      </c>
      <c r="Y74" s="6">
        <f>IFERROR(VLOOKUP(通常分様式!Y74,―!$O$2:$P$3,2,FALSE),0)</f>
        <v>0</v>
      </c>
      <c r="Z74" s="6">
        <f>IFERROR(VLOOKUP(通常分様式!Z74,―!$X$2:$Y$31,2,FALSE),0)</f>
        <v>0</v>
      </c>
      <c r="AA74" s="6">
        <f>IFERROR(VLOOKUP(通常分様式!AA74,―!$X$2:$Y$31,2,FALSE),0)</f>
        <v>0</v>
      </c>
      <c r="AF74" s="6">
        <f>IFERROR(VLOOKUP(通常分様式!AG74,―!$AA$2:$AB$14,2,FALSE),0)</f>
        <v>0</v>
      </c>
      <c r="AG74" s="6">
        <f t="shared" si="0"/>
        <v>0</v>
      </c>
      <c r="AH74" s="135">
        <f t="shared" si="1"/>
        <v>0</v>
      </c>
      <c r="AI74" s="135">
        <f t="shared" si="2"/>
        <v>0</v>
      </c>
      <c r="AJ74" s="135">
        <f>IF(通常分様式!C74="",0,IF(B74=1,IF(フラグ管理用!C74=1,"事業終期_通常",IF(C74=2,IF(Y74=2,"事業終期_R3基金・R4","事業終期_通常"),0)),IF(B74=2,"事業終期_R3基金・R4",0)))</f>
        <v>0</v>
      </c>
      <c r="AK74" s="135">
        <f t="shared" si="3"/>
        <v>0</v>
      </c>
      <c r="AL74" s="135">
        <f t="shared" si="4"/>
        <v>0</v>
      </c>
      <c r="AM74" s="135">
        <f t="shared" si="6"/>
        <v>0</v>
      </c>
      <c r="AN74" s="135">
        <f t="shared" si="5"/>
        <v>0</v>
      </c>
      <c r="AO74" s="6" t="str">
        <f>IF(通常分様式!C74="","",IF(PRODUCT(B74:G74,H74:AA74,AF74)=0,"error",""))</f>
        <v/>
      </c>
      <c r="AP74" s="6">
        <f>IF(通常分様式!E74="妊娠出産子育て支援交付金",1,0)</f>
        <v>0</v>
      </c>
    </row>
    <row r="75" spans="1:42" x14ac:dyDescent="0.15">
      <c r="A75" s="6">
        <v>54</v>
      </c>
      <c r="B75" s="6">
        <f>IFERROR(VLOOKUP(通常分様式!B75,―!$AJ$2:$AK$3,2,FALSE),0)</f>
        <v>0</v>
      </c>
      <c r="C75" s="6">
        <f>IFERROR(VLOOKUP(通常分様式!C75,―!$A$2:$B$3,2,FALSE),0)</f>
        <v>0</v>
      </c>
      <c r="D75" s="6">
        <f>IFERROR(VLOOKUP(通常分様式!D75,―!$AD$2:$AE$3,2,FALSE),0)</f>
        <v>0</v>
      </c>
      <c r="E75" s="6"/>
      <c r="G75" s="6">
        <f>IFERROR(VLOOKUP(通常分様式!G75,―!$AF$2:$AG$3,2,FALSE),0)</f>
        <v>0</v>
      </c>
      <c r="H75" s="6">
        <f>IFERROR(VLOOKUP(通常分様式!H75,―!$C$2:$D$2,2,FALSE),0)</f>
        <v>0</v>
      </c>
      <c r="I75" s="6">
        <f>IFERROR(IF(B75=2,VLOOKUP(通常分様式!I75,―!$E$21:$F$25,2,FALSE),VLOOKUP(通常分様式!I75,―!$E$2:$F$19,2,FALSE)),0)</f>
        <v>0</v>
      </c>
      <c r="J75" s="6">
        <f>IFERROR(VLOOKUP(通常分様式!J75,―!$G$2:$H$2,2,FALSE),0)</f>
        <v>0</v>
      </c>
      <c r="K75" s="6">
        <f>IFERROR(VLOOKUP(通常分様式!K75,―!$AH$2:$AI$12,2,FALSE),0)</f>
        <v>0</v>
      </c>
      <c r="V75" s="6">
        <f>IFERROR(IF(通常分様式!C75="単",VLOOKUP(通常分様式!V75,―!$I$2:$J$3,2,FALSE),VLOOKUP(通常分様式!V75,―!$I$4:$J$5,2,FALSE)),0)</f>
        <v>0</v>
      </c>
      <c r="W75" s="6">
        <f>IFERROR(VLOOKUP(通常分様式!W75,―!$K$2:$L$3,2,FALSE),0)</f>
        <v>0</v>
      </c>
      <c r="X75" s="6">
        <f>IFERROR(VLOOKUP(通常分様式!X75,―!$M$2:$N$3,2,FALSE),0)</f>
        <v>0</v>
      </c>
      <c r="Y75" s="6">
        <f>IFERROR(VLOOKUP(通常分様式!Y75,―!$O$2:$P$3,2,FALSE),0)</f>
        <v>0</v>
      </c>
      <c r="Z75" s="6">
        <f>IFERROR(VLOOKUP(通常分様式!Z75,―!$X$2:$Y$31,2,FALSE),0)</f>
        <v>0</v>
      </c>
      <c r="AA75" s="6">
        <f>IFERROR(VLOOKUP(通常分様式!AA75,―!$X$2:$Y$31,2,FALSE),0)</f>
        <v>0</v>
      </c>
      <c r="AF75" s="6">
        <f>IFERROR(VLOOKUP(通常分様式!AG75,―!$AA$2:$AB$14,2,FALSE),0)</f>
        <v>0</v>
      </c>
      <c r="AG75" s="6">
        <f t="shared" si="0"/>
        <v>0</v>
      </c>
      <c r="AH75" s="135">
        <f t="shared" si="1"/>
        <v>0</v>
      </c>
      <c r="AI75" s="135">
        <f t="shared" si="2"/>
        <v>0</v>
      </c>
      <c r="AJ75" s="135">
        <f>IF(通常分様式!C75="",0,IF(B75=1,IF(フラグ管理用!C75=1,"事業終期_通常",IF(C75=2,IF(Y75=2,"事業終期_R3基金・R4","事業終期_通常"),0)),IF(B75=2,"事業終期_R3基金・R4",0)))</f>
        <v>0</v>
      </c>
      <c r="AK75" s="135">
        <f t="shared" si="3"/>
        <v>0</v>
      </c>
      <c r="AL75" s="135">
        <f t="shared" si="4"/>
        <v>0</v>
      </c>
      <c r="AM75" s="135">
        <f t="shared" si="6"/>
        <v>0</v>
      </c>
      <c r="AN75" s="135">
        <f t="shared" si="5"/>
        <v>0</v>
      </c>
      <c r="AO75" s="6" t="str">
        <f>IF(通常分様式!C75="","",IF(PRODUCT(B75:G75,H75:AA75,AF75)=0,"error",""))</f>
        <v/>
      </c>
      <c r="AP75" s="6">
        <f>IF(通常分様式!E75="妊娠出産子育て支援交付金",1,0)</f>
        <v>0</v>
      </c>
    </row>
    <row r="76" spans="1:42" x14ac:dyDescent="0.15">
      <c r="A76" s="6">
        <v>55</v>
      </c>
      <c r="B76" s="6">
        <f>IFERROR(VLOOKUP(通常分様式!B76,―!$AJ$2:$AK$3,2,FALSE),0)</f>
        <v>0</v>
      </c>
      <c r="C76" s="6">
        <f>IFERROR(VLOOKUP(通常分様式!C76,―!$A$2:$B$3,2,FALSE),0)</f>
        <v>0</v>
      </c>
      <c r="D76" s="6">
        <f>IFERROR(VLOOKUP(通常分様式!D76,―!$AD$2:$AE$3,2,FALSE),0)</f>
        <v>0</v>
      </c>
      <c r="E76" s="6"/>
      <c r="G76" s="6">
        <f>IFERROR(VLOOKUP(通常分様式!G76,―!$AF$2:$AG$3,2,FALSE),0)</f>
        <v>0</v>
      </c>
      <c r="H76" s="6">
        <f>IFERROR(VLOOKUP(通常分様式!H76,―!$C$2:$D$2,2,FALSE),0)</f>
        <v>0</v>
      </c>
      <c r="I76" s="6">
        <f>IFERROR(IF(B76=2,VLOOKUP(通常分様式!I76,―!$E$21:$F$25,2,FALSE),VLOOKUP(通常分様式!I76,―!$E$2:$F$19,2,FALSE)),0)</f>
        <v>0</v>
      </c>
      <c r="J76" s="6">
        <f>IFERROR(VLOOKUP(通常分様式!J76,―!$G$2:$H$2,2,FALSE),0)</f>
        <v>0</v>
      </c>
      <c r="K76" s="6">
        <f>IFERROR(VLOOKUP(通常分様式!K76,―!$AH$2:$AI$12,2,FALSE),0)</f>
        <v>0</v>
      </c>
      <c r="V76" s="6">
        <f>IFERROR(IF(通常分様式!C76="単",VLOOKUP(通常分様式!V76,―!$I$2:$J$3,2,FALSE),VLOOKUP(通常分様式!V76,―!$I$4:$J$5,2,FALSE)),0)</f>
        <v>0</v>
      </c>
      <c r="W76" s="6">
        <f>IFERROR(VLOOKUP(通常分様式!W76,―!$K$2:$L$3,2,FALSE),0)</f>
        <v>0</v>
      </c>
      <c r="X76" s="6">
        <f>IFERROR(VLOOKUP(通常分様式!X76,―!$M$2:$N$3,2,FALSE),0)</f>
        <v>0</v>
      </c>
      <c r="Y76" s="6">
        <f>IFERROR(VLOOKUP(通常分様式!Y76,―!$O$2:$P$3,2,FALSE),0)</f>
        <v>0</v>
      </c>
      <c r="Z76" s="6">
        <f>IFERROR(VLOOKUP(通常分様式!Z76,―!$X$2:$Y$31,2,FALSE),0)</f>
        <v>0</v>
      </c>
      <c r="AA76" s="6">
        <f>IFERROR(VLOOKUP(通常分様式!AA76,―!$X$2:$Y$31,2,FALSE),0)</f>
        <v>0</v>
      </c>
      <c r="AF76" s="6">
        <f>IFERROR(VLOOKUP(通常分様式!AG76,―!$AA$2:$AB$14,2,FALSE),0)</f>
        <v>0</v>
      </c>
      <c r="AG76" s="6">
        <f t="shared" si="0"/>
        <v>0</v>
      </c>
      <c r="AH76" s="135">
        <f t="shared" si="1"/>
        <v>0</v>
      </c>
      <c r="AI76" s="135">
        <f t="shared" si="2"/>
        <v>0</v>
      </c>
      <c r="AJ76" s="135">
        <f>IF(通常分様式!C76="",0,IF(B76=1,IF(フラグ管理用!C76=1,"事業終期_通常",IF(C76=2,IF(Y76=2,"事業終期_R3基金・R4","事業終期_通常"),0)),IF(B76=2,"事業終期_R3基金・R4",0)))</f>
        <v>0</v>
      </c>
      <c r="AK76" s="135">
        <f t="shared" si="3"/>
        <v>0</v>
      </c>
      <c r="AL76" s="135">
        <f t="shared" si="4"/>
        <v>0</v>
      </c>
      <c r="AM76" s="135">
        <f t="shared" si="6"/>
        <v>0</v>
      </c>
      <c r="AN76" s="135">
        <f t="shared" si="5"/>
        <v>0</v>
      </c>
      <c r="AO76" s="6" t="str">
        <f>IF(通常分様式!C76="","",IF(PRODUCT(B76:G76,H76:AA76,AF76)=0,"error",""))</f>
        <v/>
      </c>
      <c r="AP76" s="6">
        <f>IF(通常分様式!E76="妊娠出産子育て支援交付金",1,0)</f>
        <v>0</v>
      </c>
    </row>
    <row r="77" spans="1:42" x14ac:dyDescent="0.15">
      <c r="A77" s="6">
        <v>56</v>
      </c>
      <c r="B77" s="6">
        <f>IFERROR(VLOOKUP(通常分様式!B77,―!$AJ$2:$AK$3,2,FALSE),0)</f>
        <v>0</v>
      </c>
      <c r="C77" s="6">
        <f>IFERROR(VLOOKUP(通常分様式!C77,―!$A$2:$B$3,2,FALSE),0)</f>
        <v>0</v>
      </c>
      <c r="D77" s="6">
        <f>IFERROR(VLOOKUP(通常分様式!D77,―!$AD$2:$AE$3,2,FALSE),0)</f>
        <v>0</v>
      </c>
      <c r="E77" s="6"/>
      <c r="G77" s="6">
        <f>IFERROR(VLOOKUP(通常分様式!G77,―!$AF$2:$AG$3,2,FALSE),0)</f>
        <v>0</v>
      </c>
      <c r="H77" s="6">
        <f>IFERROR(VLOOKUP(通常分様式!H77,―!$C$2:$D$2,2,FALSE),0)</f>
        <v>0</v>
      </c>
      <c r="I77" s="6">
        <f>IFERROR(IF(B77=2,VLOOKUP(通常分様式!I77,―!$E$21:$F$25,2,FALSE),VLOOKUP(通常分様式!I77,―!$E$2:$F$19,2,FALSE)),0)</f>
        <v>0</v>
      </c>
      <c r="J77" s="6">
        <f>IFERROR(VLOOKUP(通常分様式!J77,―!$G$2:$H$2,2,FALSE),0)</f>
        <v>0</v>
      </c>
      <c r="K77" s="6">
        <f>IFERROR(VLOOKUP(通常分様式!K77,―!$AH$2:$AI$12,2,FALSE),0)</f>
        <v>0</v>
      </c>
      <c r="V77" s="6">
        <f>IFERROR(IF(通常分様式!C77="単",VLOOKUP(通常分様式!V77,―!$I$2:$J$3,2,FALSE),VLOOKUP(通常分様式!V77,―!$I$4:$J$5,2,FALSE)),0)</f>
        <v>0</v>
      </c>
      <c r="W77" s="6">
        <f>IFERROR(VLOOKUP(通常分様式!W77,―!$K$2:$L$3,2,FALSE),0)</f>
        <v>0</v>
      </c>
      <c r="X77" s="6">
        <f>IFERROR(VLOOKUP(通常分様式!X77,―!$M$2:$N$3,2,FALSE),0)</f>
        <v>0</v>
      </c>
      <c r="Y77" s="6">
        <f>IFERROR(VLOOKUP(通常分様式!Y77,―!$O$2:$P$3,2,FALSE),0)</f>
        <v>0</v>
      </c>
      <c r="Z77" s="6">
        <f>IFERROR(VLOOKUP(通常分様式!Z77,―!$X$2:$Y$31,2,FALSE),0)</f>
        <v>0</v>
      </c>
      <c r="AA77" s="6">
        <f>IFERROR(VLOOKUP(通常分様式!AA77,―!$X$2:$Y$31,2,FALSE),0)</f>
        <v>0</v>
      </c>
      <c r="AF77" s="6">
        <f>IFERROR(VLOOKUP(通常分様式!AG77,―!$AA$2:$AB$14,2,FALSE),0)</f>
        <v>0</v>
      </c>
      <c r="AG77" s="6">
        <f t="shared" si="0"/>
        <v>0</v>
      </c>
      <c r="AH77" s="135">
        <f t="shared" si="1"/>
        <v>0</v>
      </c>
      <c r="AI77" s="135">
        <f t="shared" si="2"/>
        <v>0</v>
      </c>
      <c r="AJ77" s="135">
        <f>IF(通常分様式!C77="",0,IF(B77=1,IF(フラグ管理用!C77=1,"事業終期_通常",IF(C77=2,IF(Y77=2,"事業終期_R3基金・R4","事業終期_通常"),0)),IF(B77=2,"事業終期_R3基金・R4",0)))</f>
        <v>0</v>
      </c>
      <c r="AK77" s="135">
        <f t="shared" si="3"/>
        <v>0</v>
      </c>
      <c r="AL77" s="135">
        <f t="shared" si="4"/>
        <v>0</v>
      </c>
      <c r="AM77" s="135">
        <f t="shared" si="6"/>
        <v>0</v>
      </c>
      <c r="AN77" s="135">
        <f t="shared" si="5"/>
        <v>0</v>
      </c>
      <c r="AO77" s="6" t="str">
        <f>IF(通常分様式!C77="","",IF(PRODUCT(B77:G77,H77:AA77,AF77)=0,"error",""))</f>
        <v/>
      </c>
      <c r="AP77" s="6">
        <f>IF(通常分様式!E77="妊娠出産子育て支援交付金",1,0)</f>
        <v>0</v>
      </c>
    </row>
    <row r="78" spans="1:42" x14ac:dyDescent="0.15">
      <c r="A78" s="6">
        <v>57</v>
      </c>
      <c r="B78" s="6">
        <f>IFERROR(VLOOKUP(通常分様式!B78,―!$AJ$2:$AK$3,2,FALSE),0)</f>
        <v>0</v>
      </c>
      <c r="C78" s="6">
        <f>IFERROR(VLOOKUP(通常分様式!C78,―!$A$2:$B$3,2,FALSE),0)</f>
        <v>0</v>
      </c>
      <c r="D78" s="6">
        <f>IFERROR(VLOOKUP(通常分様式!D78,―!$AD$2:$AE$3,2,FALSE),0)</f>
        <v>0</v>
      </c>
      <c r="E78" s="6"/>
      <c r="G78" s="6">
        <f>IFERROR(VLOOKUP(通常分様式!G78,―!$AF$2:$AG$3,2,FALSE),0)</f>
        <v>0</v>
      </c>
      <c r="H78" s="6">
        <f>IFERROR(VLOOKUP(通常分様式!H78,―!$C$2:$D$2,2,FALSE),0)</f>
        <v>0</v>
      </c>
      <c r="I78" s="6">
        <f>IFERROR(IF(B78=2,VLOOKUP(通常分様式!I78,―!$E$21:$F$25,2,FALSE),VLOOKUP(通常分様式!I78,―!$E$2:$F$19,2,FALSE)),0)</f>
        <v>0</v>
      </c>
      <c r="J78" s="6">
        <f>IFERROR(VLOOKUP(通常分様式!J78,―!$G$2:$H$2,2,FALSE),0)</f>
        <v>0</v>
      </c>
      <c r="K78" s="6">
        <f>IFERROR(VLOOKUP(通常分様式!K78,―!$AH$2:$AI$12,2,FALSE),0)</f>
        <v>0</v>
      </c>
      <c r="V78" s="6">
        <f>IFERROR(IF(通常分様式!C78="単",VLOOKUP(通常分様式!V78,―!$I$2:$J$3,2,FALSE),VLOOKUP(通常分様式!V78,―!$I$4:$J$5,2,FALSE)),0)</f>
        <v>0</v>
      </c>
      <c r="W78" s="6">
        <f>IFERROR(VLOOKUP(通常分様式!W78,―!$K$2:$L$3,2,FALSE),0)</f>
        <v>0</v>
      </c>
      <c r="X78" s="6">
        <f>IFERROR(VLOOKUP(通常分様式!X78,―!$M$2:$N$3,2,FALSE),0)</f>
        <v>0</v>
      </c>
      <c r="Y78" s="6">
        <f>IFERROR(VLOOKUP(通常分様式!Y78,―!$O$2:$P$3,2,FALSE),0)</f>
        <v>0</v>
      </c>
      <c r="Z78" s="6">
        <f>IFERROR(VLOOKUP(通常分様式!Z78,―!$X$2:$Y$31,2,FALSE),0)</f>
        <v>0</v>
      </c>
      <c r="AA78" s="6">
        <f>IFERROR(VLOOKUP(通常分様式!AA78,―!$X$2:$Y$31,2,FALSE),0)</f>
        <v>0</v>
      </c>
      <c r="AF78" s="6">
        <f>IFERROR(VLOOKUP(通常分様式!AG78,―!$AA$2:$AB$14,2,FALSE),0)</f>
        <v>0</v>
      </c>
      <c r="AG78" s="6">
        <f t="shared" si="0"/>
        <v>0</v>
      </c>
      <c r="AH78" s="135">
        <f t="shared" si="1"/>
        <v>0</v>
      </c>
      <c r="AI78" s="135">
        <f t="shared" si="2"/>
        <v>0</v>
      </c>
      <c r="AJ78" s="135">
        <f>IF(通常分様式!C78="",0,IF(B78=1,IF(フラグ管理用!C78=1,"事業終期_通常",IF(C78=2,IF(Y78=2,"事業終期_R3基金・R4","事業終期_通常"),0)),IF(B78=2,"事業終期_R3基金・R4",0)))</f>
        <v>0</v>
      </c>
      <c r="AK78" s="135">
        <f t="shared" si="3"/>
        <v>0</v>
      </c>
      <c r="AL78" s="135">
        <f t="shared" si="4"/>
        <v>0</v>
      </c>
      <c r="AM78" s="135">
        <f t="shared" si="6"/>
        <v>0</v>
      </c>
      <c r="AN78" s="135">
        <f t="shared" si="5"/>
        <v>0</v>
      </c>
      <c r="AO78" s="6" t="str">
        <f>IF(通常分様式!C78="","",IF(PRODUCT(B78:G78,H78:AA78,AF78)=0,"error",""))</f>
        <v/>
      </c>
      <c r="AP78" s="6">
        <f>IF(通常分様式!E78="妊娠出産子育て支援交付金",1,0)</f>
        <v>0</v>
      </c>
    </row>
    <row r="79" spans="1:42" x14ac:dyDescent="0.15">
      <c r="A79" s="6">
        <v>58</v>
      </c>
      <c r="B79" s="6">
        <f>IFERROR(VLOOKUP(通常分様式!B79,―!$AJ$2:$AK$3,2,FALSE),0)</f>
        <v>0</v>
      </c>
      <c r="C79" s="6">
        <f>IFERROR(VLOOKUP(通常分様式!C79,―!$A$2:$B$3,2,FALSE),0)</f>
        <v>0</v>
      </c>
      <c r="D79" s="6">
        <f>IFERROR(VLOOKUP(通常分様式!D79,―!$AD$2:$AE$3,2,FALSE),0)</f>
        <v>0</v>
      </c>
      <c r="E79" s="6"/>
      <c r="G79" s="6">
        <f>IFERROR(VLOOKUP(通常分様式!G79,―!$AF$2:$AG$3,2,FALSE),0)</f>
        <v>0</v>
      </c>
      <c r="H79" s="6">
        <f>IFERROR(VLOOKUP(通常分様式!H79,―!$C$2:$D$2,2,FALSE),0)</f>
        <v>0</v>
      </c>
      <c r="I79" s="6">
        <f>IFERROR(IF(B79=2,VLOOKUP(通常分様式!I79,―!$E$21:$F$25,2,FALSE),VLOOKUP(通常分様式!I79,―!$E$2:$F$19,2,FALSE)),0)</f>
        <v>0</v>
      </c>
      <c r="J79" s="6">
        <f>IFERROR(VLOOKUP(通常分様式!J79,―!$G$2:$H$2,2,FALSE),0)</f>
        <v>0</v>
      </c>
      <c r="K79" s="6">
        <f>IFERROR(VLOOKUP(通常分様式!K79,―!$AH$2:$AI$12,2,FALSE),0)</f>
        <v>0</v>
      </c>
      <c r="V79" s="6">
        <f>IFERROR(IF(通常分様式!C79="単",VLOOKUP(通常分様式!V79,―!$I$2:$J$3,2,FALSE),VLOOKUP(通常分様式!V79,―!$I$4:$J$5,2,FALSE)),0)</f>
        <v>0</v>
      </c>
      <c r="W79" s="6">
        <f>IFERROR(VLOOKUP(通常分様式!W79,―!$K$2:$L$3,2,FALSE),0)</f>
        <v>0</v>
      </c>
      <c r="X79" s="6">
        <f>IFERROR(VLOOKUP(通常分様式!X79,―!$M$2:$N$3,2,FALSE),0)</f>
        <v>0</v>
      </c>
      <c r="Y79" s="6">
        <f>IFERROR(VLOOKUP(通常分様式!Y79,―!$O$2:$P$3,2,FALSE),0)</f>
        <v>0</v>
      </c>
      <c r="Z79" s="6">
        <f>IFERROR(VLOOKUP(通常分様式!Z79,―!$X$2:$Y$31,2,FALSE),0)</f>
        <v>0</v>
      </c>
      <c r="AA79" s="6">
        <f>IFERROR(VLOOKUP(通常分様式!AA79,―!$X$2:$Y$31,2,FALSE),0)</f>
        <v>0</v>
      </c>
      <c r="AF79" s="6">
        <f>IFERROR(VLOOKUP(通常分様式!AG79,―!$AA$2:$AB$14,2,FALSE),0)</f>
        <v>0</v>
      </c>
      <c r="AG79" s="6">
        <f t="shared" si="0"/>
        <v>0</v>
      </c>
      <c r="AH79" s="135">
        <f t="shared" si="1"/>
        <v>0</v>
      </c>
      <c r="AI79" s="135">
        <f t="shared" si="2"/>
        <v>0</v>
      </c>
      <c r="AJ79" s="135">
        <f>IF(通常分様式!C79="",0,IF(B79=1,IF(フラグ管理用!C79=1,"事業終期_通常",IF(C79=2,IF(Y79=2,"事業終期_R3基金・R4","事業終期_通常"),0)),IF(B79=2,"事業終期_R3基金・R4",0)))</f>
        <v>0</v>
      </c>
      <c r="AK79" s="135">
        <f t="shared" si="3"/>
        <v>0</v>
      </c>
      <c r="AL79" s="135">
        <f t="shared" si="4"/>
        <v>0</v>
      </c>
      <c r="AM79" s="135">
        <f t="shared" si="6"/>
        <v>0</v>
      </c>
      <c r="AN79" s="135">
        <f t="shared" si="5"/>
        <v>0</v>
      </c>
      <c r="AO79" s="6" t="str">
        <f>IF(通常分様式!C79="","",IF(PRODUCT(B79:G79,H79:AA79,AF79)=0,"error",""))</f>
        <v/>
      </c>
      <c r="AP79" s="6">
        <f>IF(通常分様式!E79="妊娠出産子育て支援交付金",1,0)</f>
        <v>0</v>
      </c>
    </row>
    <row r="80" spans="1:42" x14ac:dyDescent="0.15">
      <c r="A80" s="6">
        <v>59</v>
      </c>
      <c r="B80" s="6">
        <f>IFERROR(VLOOKUP(通常分様式!B80,―!$AJ$2:$AK$3,2,FALSE),0)</f>
        <v>0</v>
      </c>
      <c r="C80" s="6">
        <f>IFERROR(VLOOKUP(通常分様式!C80,―!$A$2:$B$3,2,FALSE),0)</f>
        <v>0</v>
      </c>
      <c r="D80" s="6">
        <f>IFERROR(VLOOKUP(通常分様式!D80,―!$AD$2:$AE$3,2,FALSE),0)</f>
        <v>0</v>
      </c>
      <c r="E80" s="6"/>
      <c r="G80" s="6">
        <f>IFERROR(VLOOKUP(通常分様式!G80,―!$AF$2:$AG$3,2,FALSE),0)</f>
        <v>0</v>
      </c>
      <c r="H80" s="6">
        <f>IFERROR(VLOOKUP(通常分様式!H80,―!$C$2:$D$2,2,FALSE),0)</f>
        <v>0</v>
      </c>
      <c r="I80" s="6">
        <f>IFERROR(IF(B80=2,VLOOKUP(通常分様式!I80,―!$E$21:$F$25,2,FALSE),VLOOKUP(通常分様式!I80,―!$E$2:$F$19,2,FALSE)),0)</f>
        <v>0</v>
      </c>
      <c r="J80" s="6">
        <f>IFERROR(VLOOKUP(通常分様式!J80,―!$G$2:$H$2,2,FALSE),0)</f>
        <v>0</v>
      </c>
      <c r="K80" s="6">
        <f>IFERROR(VLOOKUP(通常分様式!K80,―!$AH$2:$AI$12,2,FALSE),0)</f>
        <v>0</v>
      </c>
      <c r="V80" s="6">
        <f>IFERROR(IF(通常分様式!C80="単",VLOOKUP(通常分様式!V80,―!$I$2:$J$3,2,FALSE),VLOOKUP(通常分様式!V80,―!$I$4:$J$5,2,FALSE)),0)</f>
        <v>0</v>
      </c>
      <c r="W80" s="6">
        <f>IFERROR(VLOOKUP(通常分様式!W80,―!$K$2:$L$3,2,FALSE),0)</f>
        <v>0</v>
      </c>
      <c r="X80" s="6">
        <f>IFERROR(VLOOKUP(通常分様式!X80,―!$M$2:$N$3,2,FALSE),0)</f>
        <v>0</v>
      </c>
      <c r="Y80" s="6">
        <f>IFERROR(VLOOKUP(通常分様式!Y80,―!$O$2:$P$3,2,FALSE),0)</f>
        <v>0</v>
      </c>
      <c r="Z80" s="6">
        <f>IFERROR(VLOOKUP(通常分様式!Z80,―!$X$2:$Y$31,2,FALSE),0)</f>
        <v>0</v>
      </c>
      <c r="AA80" s="6">
        <f>IFERROR(VLOOKUP(通常分様式!AA80,―!$X$2:$Y$31,2,FALSE),0)</f>
        <v>0</v>
      </c>
      <c r="AF80" s="6">
        <f>IFERROR(VLOOKUP(通常分様式!AG80,―!$AA$2:$AB$14,2,FALSE),0)</f>
        <v>0</v>
      </c>
      <c r="AG80" s="6">
        <f t="shared" si="0"/>
        <v>0</v>
      </c>
      <c r="AH80" s="135">
        <f t="shared" si="1"/>
        <v>0</v>
      </c>
      <c r="AI80" s="135">
        <f t="shared" si="2"/>
        <v>0</v>
      </c>
      <c r="AJ80" s="135">
        <f>IF(通常分様式!C80="",0,IF(B80=1,IF(フラグ管理用!C80=1,"事業終期_通常",IF(C80=2,IF(Y80=2,"事業終期_R3基金・R4","事業終期_通常"),0)),IF(B80=2,"事業終期_R3基金・R4",0)))</f>
        <v>0</v>
      </c>
      <c r="AK80" s="135">
        <f t="shared" si="3"/>
        <v>0</v>
      </c>
      <c r="AL80" s="135">
        <f t="shared" si="4"/>
        <v>0</v>
      </c>
      <c r="AM80" s="135">
        <f t="shared" si="6"/>
        <v>0</v>
      </c>
      <c r="AN80" s="135">
        <f t="shared" si="5"/>
        <v>0</v>
      </c>
      <c r="AO80" s="6" t="str">
        <f>IF(通常分様式!C80="","",IF(PRODUCT(B80:G80,H80:AA80,AF80)=0,"error",""))</f>
        <v/>
      </c>
      <c r="AP80" s="6">
        <f>IF(通常分様式!E80="妊娠出産子育て支援交付金",1,0)</f>
        <v>0</v>
      </c>
    </row>
    <row r="81" spans="1:42" x14ac:dyDescent="0.15">
      <c r="A81" s="6">
        <v>60</v>
      </c>
      <c r="B81" s="6">
        <f>IFERROR(VLOOKUP(通常分様式!B81,―!$AJ$2:$AK$3,2,FALSE),0)</f>
        <v>0</v>
      </c>
      <c r="C81" s="6">
        <f>IFERROR(VLOOKUP(通常分様式!C81,―!$A$2:$B$3,2,FALSE),0)</f>
        <v>0</v>
      </c>
      <c r="D81" s="6">
        <f>IFERROR(VLOOKUP(通常分様式!D81,―!$AD$2:$AE$3,2,FALSE),0)</f>
        <v>0</v>
      </c>
      <c r="E81" s="6"/>
      <c r="G81" s="6">
        <f>IFERROR(VLOOKUP(通常分様式!G81,―!$AF$2:$AG$3,2,FALSE),0)</f>
        <v>0</v>
      </c>
      <c r="H81" s="6">
        <f>IFERROR(VLOOKUP(通常分様式!H81,―!$C$2:$D$2,2,FALSE),0)</f>
        <v>0</v>
      </c>
      <c r="I81" s="6">
        <f>IFERROR(IF(B81=2,VLOOKUP(通常分様式!I81,―!$E$21:$F$25,2,FALSE),VLOOKUP(通常分様式!I81,―!$E$2:$F$19,2,FALSE)),0)</f>
        <v>0</v>
      </c>
      <c r="J81" s="6">
        <f>IFERROR(VLOOKUP(通常分様式!J81,―!$G$2:$H$2,2,FALSE),0)</f>
        <v>0</v>
      </c>
      <c r="K81" s="6">
        <f>IFERROR(VLOOKUP(通常分様式!K81,―!$AH$2:$AI$12,2,FALSE),0)</f>
        <v>0</v>
      </c>
      <c r="V81" s="6">
        <f>IFERROR(IF(通常分様式!C81="単",VLOOKUP(通常分様式!V81,―!$I$2:$J$3,2,FALSE),VLOOKUP(通常分様式!V81,―!$I$4:$J$5,2,FALSE)),0)</f>
        <v>0</v>
      </c>
      <c r="W81" s="6">
        <f>IFERROR(VLOOKUP(通常分様式!W81,―!$K$2:$L$3,2,FALSE),0)</f>
        <v>0</v>
      </c>
      <c r="X81" s="6">
        <f>IFERROR(VLOOKUP(通常分様式!X81,―!$M$2:$N$3,2,FALSE),0)</f>
        <v>0</v>
      </c>
      <c r="Y81" s="6">
        <f>IFERROR(VLOOKUP(通常分様式!Y81,―!$O$2:$P$3,2,FALSE),0)</f>
        <v>0</v>
      </c>
      <c r="Z81" s="6">
        <f>IFERROR(VLOOKUP(通常分様式!Z81,―!$X$2:$Y$31,2,FALSE),0)</f>
        <v>0</v>
      </c>
      <c r="AA81" s="6">
        <f>IFERROR(VLOOKUP(通常分様式!AA81,―!$X$2:$Y$31,2,FALSE),0)</f>
        <v>0</v>
      </c>
      <c r="AF81" s="6">
        <f>IFERROR(VLOOKUP(通常分様式!AG81,―!$AA$2:$AB$14,2,FALSE),0)</f>
        <v>0</v>
      </c>
      <c r="AG81" s="6">
        <f t="shared" si="0"/>
        <v>0</v>
      </c>
      <c r="AH81" s="135">
        <f t="shared" si="1"/>
        <v>0</v>
      </c>
      <c r="AI81" s="135">
        <f t="shared" si="2"/>
        <v>0</v>
      </c>
      <c r="AJ81" s="135">
        <f>IF(通常分様式!C81="",0,IF(B81=1,IF(フラグ管理用!C81=1,"事業終期_通常",IF(C81=2,IF(Y81=2,"事業終期_R3基金・R4","事業終期_通常"),0)),IF(B81=2,"事業終期_R3基金・R4",0)))</f>
        <v>0</v>
      </c>
      <c r="AK81" s="135">
        <f t="shared" si="3"/>
        <v>0</v>
      </c>
      <c r="AL81" s="135">
        <f t="shared" si="4"/>
        <v>0</v>
      </c>
      <c r="AM81" s="135">
        <f t="shared" si="6"/>
        <v>0</v>
      </c>
      <c r="AN81" s="135">
        <f t="shared" si="5"/>
        <v>0</v>
      </c>
      <c r="AO81" s="6" t="str">
        <f>IF(通常分様式!C81="","",IF(PRODUCT(B81:G81,H81:AA81,AF81)=0,"error",""))</f>
        <v/>
      </c>
      <c r="AP81" s="6">
        <f>IF(通常分様式!E81="妊娠出産子育て支援交付金",1,0)</f>
        <v>0</v>
      </c>
    </row>
    <row r="82" spans="1:42" x14ac:dyDescent="0.15">
      <c r="A82" s="6">
        <v>61</v>
      </c>
      <c r="B82" s="6">
        <f>IFERROR(VLOOKUP(通常分様式!B82,―!$AJ$2:$AK$3,2,FALSE),0)</f>
        <v>0</v>
      </c>
      <c r="C82" s="6">
        <f>IFERROR(VLOOKUP(通常分様式!C82,―!$A$2:$B$3,2,FALSE),0)</f>
        <v>0</v>
      </c>
      <c r="D82" s="6">
        <f>IFERROR(VLOOKUP(通常分様式!D82,―!$AD$2:$AE$3,2,FALSE),0)</f>
        <v>0</v>
      </c>
      <c r="E82" s="6"/>
      <c r="G82" s="6">
        <f>IFERROR(VLOOKUP(通常分様式!G82,―!$AF$2:$AG$3,2,FALSE),0)</f>
        <v>0</v>
      </c>
      <c r="H82" s="6">
        <f>IFERROR(VLOOKUP(通常分様式!H82,―!$C$2:$D$2,2,FALSE),0)</f>
        <v>0</v>
      </c>
      <c r="I82" s="6">
        <f>IFERROR(IF(B82=2,VLOOKUP(通常分様式!I82,―!$E$21:$F$25,2,FALSE),VLOOKUP(通常分様式!I82,―!$E$2:$F$19,2,FALSE)),0)</f>
        <v>0</v>
      </c>
      <c r="J82" s="6">
        <f>IFERROR(VLOOKUP(通常分様式!J82,―!$G$2:$H$2,2,FALSE),0)</f>
        <v>0</v>
      </c>
      <c r="K82" s="6">
        <f>IFERROR(VLOOKUP(通常分様式!K82,―!$AH$2:$AI$12,2,FALSE),0)</f>
        <v>0</v>
      </c>
      <c r="V82" s="6">
        <f>IFERROR(IF(通常分様式!C82="単",VLOOKUP(通常分様式!V82,―!$I$2:$J$3,2,FALSE),VLOOKUP(通常分様式!V82,―!$I$4:$J$5,2,FALSE)),0)</f>
        <v>0</v>
      </c>
      <c r="W82" s="6">
        <f>IFERROR(VLOOKUP(通常分様式!W82,―!$K$2:$L$3,2,FALSE),0)</f>
        <v>0</v>
      </c>
      <c r="X82" s="6">
        <f>IFERROR(VLOOKUP(通常分様式!X82,―!$M$2:$N$3,2,FALSE),0)</f>
        <v>0</v>
      </c>
      <c r="Y82" s="6">
        <f>IFERROR(VLOOKUP(通常分様式!Y82,―!$O$2:$P$3,2,FALSE),0)</f>
        <v>0</v>
      </c>
      <c r="Z82" s="6">
        <f>IFERROR(VLOOKUP(通常分様式!Z82,―!$X$2:$Y$31,2,FALSE),0)</f>
        <v>0</v>
      </c>
      <c r="AA82" s="6">
        <f>IFERROR(VLOOKUP(通常分様式!AA82,―!$X$2:$Y$31,2,FALSE),0)</f>
        <v>0</v>
      </c>
      <c r="AF82" s="6">
        <f>IFERROR(VLOOKUP(通常分様式!AG82,―!$AA$2:$AB$14,2,FALSE),0)</f>
        <v>0</v>
      </c>
      <c r="AG82" s="6">
        <f t="shared" si="0"/>
        <v>0</v>
      </c>
      <c r="AH82" s="135">
        <f t="shared" si="1"/>
        <v>0</v>
      </c>
      <c r="AI82" s="135">
        <f t="shared" si="2"/>
        <v>0</v>
      </c>
      <c r="AJ82" s="135">
        <f>IF(通常分様式!C82="",0,IF(B82=1,IF(フラグ管理用!C82=1,"事業終期_通常",IF(C82=2,IF(Y82=2,"事業終期_R3基金・R4","事業終期_通常"),0)),IF(B82=2,"事業終期_R3基金・R4",0)))</f>
        <v>0</v>
      </c>
      <c r="AK82" s="135">
        <f t="shared" si="3"/>
        <v>0</v>
      </c>
      <c r="AL82" s="135">
        <f t="shared" si="4"/>
        <v>0</v>
      </c>
      <c r="AM82" s="135">
        <f t="shared" si="6"/>
        <v>0</v>
      </c>
      <c r="AN82" s="135">
        <f t="shared" si="5"/>
        <v>0</v>
      </c>
      <c r="AO82" s="6" t="str">
        <f>IF(通常分様式!C82="","",IF(PRODUCT(B82:G82,H82:AA82,AF82)=0,"error",""))</f>
        <v/>
      </c>
      <c r="AP82" s="6">
        <f>IF(通常分様式!E82="妊娠出産子育て支援交付金",1,0)</f>
        <v>0</v>
      </c>
    </row>
    <row r="83" spans="1:42" x14ac:dyDescent="0.15">
      <c r="A83" s="6">
        <v>62</v>
      </c>
      <c r="B83" s="6">
        <f>IFERROR(VLOOKUP(通常分様式!B83,―!$AJ$2:$AK$3,2,FALSE),0)</f>
        <v>0</v>
      </c>
      <c r="C83" s="6">
        <f>IFERROR(VLOOKUP(通常分様式!C83,―!$A$2:$B$3,2,FALSE),0)</f>
        <v>0</v>
      </c>
      <c r="D83" s="6">
        <f>IFERROR(VLOOKUP(通常分様式!D83,―!$AD$2:$AE$3,2,FALSE),0)</f>
        <v>0</v>
      </c>
      <c r="E83" s="6"/>
      <c r="G83" s="6">
        <f>IFERROR(VLOOKUP(通常分様式!G83,―!$AF$2:$AG$3,2,FALSE),0)</f>
        <v>0</v>
      </c>
      <c r="H83" s="6">
        <f>IFERROR(VLOOKUP(通常分様式!H83,―!$C$2:$D$2,2,FALSE),0)</f>
        <v>0</v>
      </c>
      <c r="I83" s="6">
        <f>IFERROR(IF(B83=2,VLOOKUP(通常分様式!I83,―!$E$21:$F$25,2,FALSE),VLOOKUP(通常分様式!I83,―!$E$2:$F$19,2,FALSE)),0)</f>
        <v>0</v>
      </c>
      <c r="J83" s="6">
        <f>IFERROR(VLOOKUP(通常分様式!J83,―!$G$2:$H$2,2,FALSE),0)</f>
        <v>0</v>
      </c>
      <c r="K83" s="6">
        <f>IFERROR(VLOOKUP(通常分様式!K83,―!$AH$2:$AI$12,2,FALSE),0)</f>
        <v>0</v>
      </c>
      <c r="V83" s="6">
        <f>IFERROR(IF(通常分様式!C83="単",VLOOKUP(通常分様式!V83,―!$I$2:$J$3,2,FALSE),VLOOKUP(通常分様式!V83,―!$I$4:$J$5,2,FALSE)),0)</f>
        <v>0</v>
      </c>
      <c r="W83" s="6">
        <f>IFERROR(VLOOKUP(通常分様式!W83,―!$K$2:$L$3,2,FALSE),0)</f>
        <v>0</v>
      </c>
      <c r="X83" s="6">
        <f>IFERROR(VLOOKUP(通常分様式!X83,―!$M$2:$N$3,2,FALSE),0)</f>
        <v>0</v>
      </c>
      <c r="Y83" s="6">
        <f>IFERROR(VLOOKUP(通常分様式!Y83,―!$O$2:$P$3,2,FALSE),0)</f>
        <v>0</v>
      </c>
      <c r="Z83" s="6">
        <f>IFERROR(VLOOKUP(通常分様式!Z83,―!$X$2:$Y$31,2,FALSE),0)</f>
        <v>0</v>
      </c>
      <c r="AA83" s="6">
        <f>IFERROR(VLOOKUP(通常分様式!AA83,―!$X$2:$Y$31,2,FALSE),0)</f>
        <v>0</v>
      </c>
      <c r="AF83" s="6">
        <f>IFERROR(VLOOKUP(通常分様式!AG83,―!$AA$2:$AB$14,2,FALSE),0)</f>
        <v>0</v>
      </c>
      <c r="AG83" s="6">
        <f t="shared" si="0"/>
        <v>0</v>
      </c>
      <c r="AH83" s="135">
        <f t="shared" si="1"/>
        <v>0</v>
      </c>
      <c r="AI83" s="135">
        <f t="shared" si="2"/>
        <v>0</v>
      </c>
      <c r="AJ83" s="135">
        <f>IF(通常分様式!C83="",0,IF(B83=1,IF(フラグ管理用!C83=1,"事業終期_通常",IF(C83=2,IF(Y83=2,"事業終期_R3基金・R4","事業終期_通常"),0)),IF(B83=2,"事業終期_R3基金・R4",0)))</f>
        <v>0</v>
      </c>
      <c r="AK83" s="135">
        <f t="shared" si="3"/>
        <v>0</v>
      </c>
      <c r="AL83" s="135">
        <f t="shared" si="4"/>
        <v>0</v>
      </c>
      <c r="AM83" s="135">
        <f t="shared" si="6"/>
        <v>0</v>
      </c>
      <c r="AN83" s="135">
        <f t="shared" si="5"/>
        <v>0</v>
      </c>
      <c r="AO83" s="6" t="str">
        <f>IF(通常分様式!C83="","",IF(PRODUCT(B83:G83,H83:AA83,AF83)=0,"error",""))</f>
        <v/>
      </c>
      <c r="AP83" s="6">
        <f>IF(通常分様式!E83="妊娠出産子育て支援交付金",1,0)</f>
        <v>0</v>
      </c>
    </row>
    <row r="84" spans="1:42" x14ac:dyDescent="0.15">
      <c r="A84" s="6">
        <v>63</v>
      </c>
      <c r="B84" s="6">
        <f>IFERROR(VLOOKUP(通常分様式!B84,―!$AJ$2:$AK$3,2,FALSE),0)</f>
        <v>0</v>
      </c>
      <c r="C84" s="6">
        <f>IFERROR(VLOOKUP(通常分様式!C84,―!$A$2:$B$3,2,FALSE),0)</f>
        <v>0</v>
      </c>
      <c r="D84" s="6">
        <f>IFERROR(VLOOKUP(通常分様式!D84,―!$AD$2:$AE$3,2,FALSE),0)</f>
        <v>0</v>
      </c>
      <c r="E84" s="6"/>
      <c r="G84" s="6">
        <f>IFERROR(VLOOKUP(通常分様式!G84,―!$AF$2:$AG$3,2,FALSE),0)</f>
        <v>0</v>
      </c>
      <c r="H84" s="6">
        <f>IFERROR(VLOOKUP(通常分様式!H84,―!$C$2:$D$2,2,FALSE),0)</f>
        <v>0</v>
      </c>
      <c r="I84" s="6">
        <f>IFERROR(IF(B84=2,VLOOKUP(通常分様式!I84,―!$E$21:$F$25,2,FALSE),VLOOKUP(通常分様式!I84,―!$E$2:$F$19,2,FALSE)),0)</f>
        <v>0</v>
      </c>
      <c r="J84" s="6">
        <f>IFERROR(VLOOKUP(通常分様式!J84,―!$G$2:$H$2,2,FALSE),0)</f>
        <v>0</v>
      </c>
      <c r="K84" s="6">
        <f>IFERROR(VLOOKUP(通常分様式!K84,―!$AH$2:$AI$12,2,FALSE),0)</f>
        <v>0</v>
      </c>
      <c r="V84" s="6">
        <f>IFERROR(IF(通常分様式!C84="単",VLOOKUP(通常分様式!V84,―!$I$2:$J$3,2,FALSE),VLOOKUP(通常分様式!V84,―!$I$4:$J$5,2,FALSE)),0)</f>
        <v>0</v>
      </c>
      <c r="W84" s="6">
        <f>IFERROR(VLOOKUP(通常分様式!W84,―!$K$2:$L$3,2,FALSE),0)</f>
        <v>0</v>
      </c>
      <c r="X84" s="6">
        <f>IFERROR(VLOOKUP(通常分様式!X84,―!$M$2:$N$3,2,FALSE),0)</f>
        <v>0</v>
      </c>
      <c r="Y84" s="6">
        <f>IFERROR(VLOOKUP(通常分様式!Y84,―!$O$2:$P$3,2,FALSE),0)</f>
        <v>0</v>
      </c>
      <c r="Z84" s="6">
        <f>IFERROR(VLOOKUP(通常分様式!Z84,―!$X$2:$Y$31,2,FALSE),0)</f>
        <v>0</v>
      </c>
      <c r="AA84" s="6">
        <f>IFERROR(VLOOKUP(通常分様式!AA84,―!$X$2:$Y$31,2,FALSE),0)</f>
        <v>0</v>
      </c>
      <c r="AF84" s="6">
        <f>IFERROR(VLOOKUP(通常分様式!AG84,―!$AA$2:$AB$14,2,FALSE),0)</f>
        <v>0</v>
      </c>
      <c r="AG84" s="6">
        <f t="shared" si="0"/>
        <v>0</v>
      </c>
      <c r="AH84" s="135">
        <f t="shared" si="1"/>
        <v>0</v>
      </c>
      <c r="AI84" s="135">
        <f t="shared" si="2"/>
        <v>0</v>
      </c>
      <c r="AJ84" s="135">
        <f>IF(通常分様式!C84="",0,IF(B84=1,IF(フラグ管理用!C84=1,"事業終期_通常",IF(C84=2,IF(Y84=2,"事業終期_R3基金・R4","事業終期_通常"),0)),IF(B84=2,"事業終期_R3基金・R4",0)))</f>
        <v>0</v>
      </c>
      <c r="AK84" s="135">
        <f t="shared" si="3"/>
        <v>0</v>
      </c>
      <c r="AL84" s="135">
        <f t="shared" si="4"/>
        <v>0</v>
      </c>
      <c r="AM84" s="135">
        <f t="shared" si="6"/>
        <v>0</v>
      </c>
      <c r="AN84" s="135">
        <f t="shared" si="5"/>
        <v>0</v>
      </c>
      <c r="AO84" s="6" t="str">
        <f>IF(通常分様式!C84="","",IF(PRODUCT(B84:G84,H84:AA84,AF84)=0,"error",""))</f>
        <v/>
      </c>
      <c r="AP84" s="6">
        <f>IF(通常分様式!E84="妊娠出産子育て支援交付金",1,0)</f>
        <v>0</v>
      </c>
    </row>
    <row r="85" spans="1:42" x14ac:dyDescent="0.15">
      <c r="A85" s="6">
        <v>64</v>
      </c>
      <c r="B85" s="6">
        <f>IFERROR(VLOOKUP(通常分様式!B85,―!$AJ$2:$AK$3,2,FALSE),0)</f>
        <v>0</v>
      </c>
      <c r="C85" s="6">
        <f>IFERROR(VLOOKUP(通常分様式!C85,―!$A$2:$B$3,2,FALSE),0)</f>
        <v>0</v>
      </c>
      <c r="D85" s="6">
        <f>IFERROR(VLOOKUP(通常分様式!D85,―!$AD$2:$AE$3,2,FALSE),0)</f>
        <v>0</v>
      </c>
      <c r="E85" s="6"/>
      <c r="G85" s="6">
        <f>IFERROR(VLOOKUP(通常分様式!G85,―!$AF$2:$AG$3,2,FALSE),0)</f>
        <v>0</v>
      </c>
      <c r="H85" s="6">
        <f>IFERROR(VLOOKUP(通常分様式!H85,―!$C$2:$D$2,2,FALSE),0)</f>
        <v>0</v>
      </c>
      <c r="I85" s="6">
        <f>IFERROR(IF(B85=2,VLOOKUP(通常分様式!I85,―!$E$21:$F$25,2,FALSE),VLOOKUP(通常分様式!I85,―!$E$2:$F$19,2,FALSE)),0)</f>
        <v>0</v>
      </c>
      <c r="J85" s="6">
        <f>IFERROR(VLOOKUP(通常分様式!J85,―!$G$2:$H$2,2,FALSE),0)</f>
        <v>0</v>
      </c>
      <c r="K85" s="6">
        <f>IFERROR(VLOOKUP(通常分様式!K85,―!$AH$2:$AI$12,2,FALSE),0)</f>
        <v>0</v>
      </c>
      <c r="V85" s="6">
        <f>IFERROR(IF(通常分様式!C85="単",VLOOKUP(通常分様式!V85,―!$I$2:$J$3,2,FALSE),VLOOKUP(通常分様式!V85,―!$I$4:$J$5,2,FALSE)),0)</f>
        <v>0</v>
      </c>
      <c r="W85" s="6">
        <f>IFERROR(VLOOKUP(通常分様式!W85,―!$K$2:$L$3,2,FALSE),0)</f>
        <v>0</v>
      </c>
      <c r="X85" s="6">
        <f>IFERROR(VLOOKUP(通常分様式!X85,―!$M$2:$N$3,2,FALSE),0)</f>
        <v>0</v>
      </c>
      <c r="Y85" s="6">
        <f>IFERROR(VLOOKUP(通常分様式!Y85,―!$O$2:$P$3,2,FALSE),0)</f>
        <v>0</v>
      </c>
      <c r="Z85" s="6">
        <f>IFERROR(VLOOKUP(通常分様式!Z85,―!$X$2:$Y$31,2,FALSE),0)</f>
        <v>0</v>
      </c>
      <c r="AA85" s="6">
        <f>IFERROR(VLOOKUP(通常分様式!AA85,―!$X$2:$Y$31,2,FALSE),0)</f>
        <v>0</v>
      </c>
      <c r="AF85" s="6">
        <f>IFERROR(VLOOKUP(通常分様式!AG85,―!$AA$2:$AB$14,2,FALSE),0)</f>
        <v>0</v>
      </c>
      <c r="AG85" s="6">
        <f t="shared" si="0"/>
        <v>0</v>
      </c>
      <c r="AH85" s="135">
        <f t="shared" si="1"/>
        <v>0</v>
      </c>
      <c r="AI85" s="135">
        <f t="shared" si="2"/>
        <v>0</v>
      </c>
      <c r="AJ85" s="135">
        <f>IF(通常分様式!C85="",0,IF(B85=1,IF(フラグ管理用!C85=1,"事業終期_通常",IF(C85=2,IF(Y85=2,"事業終期_R3基金・R4","事業終期_通常"),0)),IF(B85=2,"事業終期_R3基金・R4",0)))</f>
        <v>0</v>
      </c>
      <c r="AK85" s="135">
        <f t="shared" si="3"/>
        <v>0</v>
      </c>
      <c r="AL85" s="135">
        <f t="shared" si="4"/>
        <v>0</v>
      </c>
      <c r="AM85" s="135">
        <f t="shared" si="6"/>
        <v>0</v>
      </c>
      <c r="AN85" s="135">
        <f t="shared" si="5"/>
        <v>0</v>
      </c>
      <c r="AO85" s="6" t="str">
        <f>IF(通常分様式!C85="","",IF(PRODUCT(B85:G85,H85:AA85,AF85)=0,"error",""))</f>
        <v/>
      </c>
      <c r="AP85" s="6">
        <f>IF(通常分様式!E85="妊娠出産子育て支援交付金",1,0)</f>
        <v>0</v>
      </c>
    </row>
    <row r="86" spans="1:42" x14ac:dyDescent="0.15">
      <c r="A86" s="6">
        <v>65</v>
      </c>
      <c r="B86" s="6">
        <f>IFERROR(VLOOKUP(通常分様式!B86,―!$AJ$2:$AK$3,2,FALSE),0)</f>
        <v>0</v>
      </c>
      <c r="C86" s="6">
        <f>IFERROR(VLOOKUP(通常分様式!C86,―!$A$2:$B$3,2,FALSE),0)</f>
        <v>0</v>
      </c>
      <c r="D86" s="6">
        <f>IFERROR(VLOOKUP(通常分様式!D86,―!$AD$2:$AE$3,2,FALSE),0)</f>
        <v>0</v>
      </c>
      <c r="E86" s="6"/>
      <c r="G86" s="6">
        <f>IFERROR(VLOOKUP(通常分様式!G86,―!$AF$2:$AG$3,2,FALSE),0)</f>
        <v>0</v>
      </c>
      <c r="H86" s="6">
        <f>IFERROR(VLOOKUP(通常分様式!H86,―!$C$2:$D$2,2,FALSE),0)</f>
        <v>0</v>
      </c>
      <c r="I86" s="6">
        <f>IFERROR(IF(B86=2,VLOOKUP(通常分様式!I86,―!$E$21:$F$25,2,FALSE),VLOOKUP(通常分様式!I86,―!$E$2:$F$19,2,FALSE)),0)</f>
        <v>0</v>
      </c>
      <c r="J86" s="6">
        <f>IFERROR(VLOOKUP(通常分様式!J86,―!$G$2:$H$2,2,FALSE),0)</f>
        <v>0</v>
      </c>
      <c r="K86" s="6">
        <f>IFERROR(VLOOKUP(通常分様式!K86,―!$AH$2:$AI$12,2,FALSE),0)</f>
        <v>0</v>
      </c>
      <c r="V86" s="6">
        <f>IFERROR(IF(通常分様式!C86="単",VLOOKUP(通常分様式!V86,―!$I$2:$J$3,2,FALSE),VLOOKUP(通常分様式!V86,―!$I$4:$J$5,2,FALSE)),0)</f>
        <v>0</v>
      </c>
      <c r="W86" s="6">
        <f>IFERROR(VLOOKUP(通常分様式!W86,―!$K$2:$L$3,2,FALSE),0)</f>
        <v>0</v>
      </c>
      <c r="X86" s="6">
        <f>IFERROR(VLOOKUP(通常分様式!X86,―!$M$2:$N$3,2,FALSE),0)</f>
        <v>0</v>
      </c>
      <c r="Y86" s="6">
        <f>IFERROR(VLOOKUP(通常分様式!Y86,―!$O$2:$P$3,2,FALSE),0)</f>
        <v>0</v>
      </c>
      <c r="Z86" s="6">
        <f>IFERROR(VLOOKUP(通常分様式!Z86,―!$X$2:$Y$31,2,FALSE),0)</f>
        <v>0</v>
      </c>
      <c r="AA86" s="6">
        <f>IFERROR(VLOOKUP(通常分様式!AA86,―!$X$2:$Y$31,2,FALSE),0)</f>
        <v>0</v>
      </c>
      <c r="AF86" s="6">
        <f>IFERROR(VLOOKUP(通常分様式!AG86,―!$AA$2:$AB$14,2,FALSE),0)</f>
        <v>0</v>
      </c>
      <c r="AG86" s="6">
        <f t="shared" ref="AG86:AG149" si="7">IF(C86=1,"協力要請推進枠又は検査促進枠の地方負担分に充当_補助",IF(C86=2,"協力要請推進枠又は検査促進枠の地方負担分に充当_地単",0))</f>
        <v>0</v>
      </c>
      <c r="AH86" s="135">
        <f t="shared" ref="AH86:AH149" si="8">IF(C86=1,"基金_補助",IF(C86=2,IF(V86=2,"基金_地単_協力金等","基金_地単_通常"),0))</f>
        <v>0</v>
      </c>
      <c r="AI86" s="135">
        <f t="shared" ref="AI86:AI149" si="9">IF(C86=1,"事業始期_補助",IF(C86=2,IF(V86=2,"事業始期_協力金等","事業始期_通常"),0))</f>
        <v>0</v>
      </c>
      <c r="AJ86" s="135">
        <f>IF(通常分様式!C86="",0,IF(B86=1,IF(フラグ管理用!C86=1,"事業終期_通常",IF(C86=2,IF(Y86=2,"事業終期_R3基金・R4","事業終期_通常"),0)),IF(B86=2,"事業終期_R3基金・R4",0)))</f>
        <v>0</v>
      </c>
      <c r="AK86" s="135">
        <f t="shared" ref="AK86:AK149" si="10">IF(C86=1,"予算区分_補助",IF(C86=2,IF(V86=2,"予算区分_地単_協力金等","予算区分_地単_通常"),0))</f>
        <v>0</v>
      </c>
      <c r="AL86" s="135">
        <f t="shared" ref="AL86:AL149" si="11">IF(B86=1,"経済対策との関係_通常",IF(B86=2,"経済対策との関係_原油",0))</f>
        <v>0</v>
      </c>
      <c r="AM86" s="135">
        <f t="shared" si="6"/>
        <v>0</v>
      </c>
      <c r="AN86" s="135">
        <f t="shared" ref="AN86:AN149" si="12">IF(G86=1,"種類_通常",IF(G86=2,"種類_重点",0))</f>
        <v>0</v>
      </c>
      <c r="AO86" s="6" t="str">
        <f>IF(通常分様式!C86="","",IF(PRODUCT(B86:G86,H86:AA86,AF86)=0,"error",""))</f>
        <v/>
      </c>
      <c r="AP86" s="6">
        <f>IF(通常分様式!E86="妊娠出産子育て支援交付金",1,0)</f>
        <v>0</v>
      </c>
    </row>
    <row r="87" spans="1:42" x14ac:dyDescent="0.15">
      <c r="A87" s="6">
        <v>66</v>
      </c>
      <c r="B87" s="6">
        <f>IFERROR(VLOOKUP(通常分様式!B87,―!$AJ$2:$AK$3,2,FALSE),0)</f>
        <v>0</v>
      </c>
      <c r="C87" s="6">
        <f>IFERROR(VLOOKUP(通常分様式!C87,―!$A$2:$B$3,2,FALSE),0)</f>
        <v>0</v>
      </c>
      <c r="D87" s="6">
        <f>IFERROR(VLOOKUP(通常分様式!D87,―!$AD$2:$AE$3,2,FALSE),0)</f>
        <v>0</v>
      </c>
      <c r="E87" s="6"/>
      <c r="G87" s="6">
        <f>IFERROR(VLOOKUP(通常分様式!G87,―!$AF$2:$AG$3,2,FALSE),0)</f>
        <v>0</v>
      </c>
      <c r="H87" s="6">
        <f>IFERROR(VLOOKUP(通常分様式!H87,―!$C$2:$D$2,2,FALSE),0)</f>
        <v>0</v>
      </c>
      <c r="I87" s="6">
        <f>IFERROR(IF(B87=2,VLOOKUP(通常分様式!I87,―!$E$21:$F$25,2,FALSE),VLOOKUP(通常分様式!I87,―!$E$2:$F$19,2,FALSE)),0)</f>
        <v>0</v>
      </c>
      <c r="J87" s="6">
        <f>IFERROR(VLOOKUP(通常分様式!J87,―!$G$2:$H$2,2,FALSE),0)</f>
        <v>0</v>
      </c>
      <c r="K87" s="6">
        <f>IFERROR(VLOOKUP(通常分様式!K87,―!$AH$2:$AI$12,2,FALSE),0)</f>
        <v>0</v>
      </c>
      <c r="V87" s="6">
        <f>IFERROR(IF(通常分様式!C87="単",VLOOKUP(通常分様式!V87,―!$I$2:$J$3,2,FALSE),VLOOKUP(通常分様式!V87,―!$I$4:$J$5,2,FALSE)),0)</f>
        <v>0</v>
      </c>
      <c r="W87" s="6">
        <f>IFERROR(VLOOKUP(通常分様式!W87,―!$K$2:$L$3,2,FALSE),0)</f>
        <v>0</v>
      </c>
      <c r="X87" s="6">
        <f>IFERROR(VLOOKUP(通常分様式!X87,―!$M$2:$N$3,2,FALSE),0)</f>
        <v>0</v>
      </c>
      <c r="Y87" s="6">
        <f>IFERROR(VLOOKUP(通常分様式!Y87,―!$O$2:$P$3,2,FALSE),0)</f>
        <v>0</v>
      </c>
      <c r="Z87" s="6">
        <f>IFERROR(VLOOKUP(通常分様式!Z87,―!$X$2:$Y$31,2,FALSE),0)</f>
        <v>0</v>
      </c>
      <c r="AA87" s="6">
        <f>IFERROR(VLOOKUP(通常分様式!AA87,―!$X$2:$Y$31,2,FALSE),0)</f>
        <v>0</v>
      </c>
      <c r="AF87" s="6">
        <f>IFERROR(VLOOKUP(通常分様式!AG87,―!$AA$2:$AB$14,2,FALSE),0)</f>
        <v>0</v>
      </c>
      <c r="AG87" s="6">
        <f t="shared" si="7"/>
        <v>0</v>
      </c>
      <c r="AH87" s="135">
        <f t="shared" si="8"/>
        <v>0</v>
      </c>
      <c r="AI87" s="135">
        <f t="shared" si="9"/>
        <v>0</v>
      </c>
      <c r="AJ87" s="135">
        <f>IF(通常分様式!C87="",0,IF(B87=1,IF(フラグ管理用!C87=1,"事業終期_通常",IF(C87=2,IF(Y87=2,"事業終期_R3基金・R4","事業終期_通常"),0)),IF(B87=2,"事業終期_R3基金・R4",0)))</f>
        <v>0</v>
      </c>
      <c r="AK87" s="135">
        <f t="shared" si="10"/>
        <v>0</v>
      </c>
      <c r="AL87" s="135">
        <f t="shared" si="11"/>
        <v>0</v>
      </c>
      <c r="AM87" s="135">
        <f t="shared" ref="AM87:AM150" si="13">IF(AP87=1,"交付金の区分_高騰",IF(C87=1,"交付金の区分_その他",IF(C87=2,IF(AND(B87=2,D87=2),"交付金の区分_高騰","交付金の区分_その他"),0)))</f>
        <v>0</v>
      </c>
      <c r="AN87" s="135">
        <f t="shared" si="12"/>
        <v>0</v>
      </c>
      <c r="AO87" s="6" t="str">
        <f>IF(通常分様式!C87="","",IF(PRODUCT(B87:G87,H87:AA87,AF87)=0,"error",""))</f>
        <v/>
      </c>
      <c r="AP87" s="6">
        <f>IF(通常分様式!E87="妊娠出産子育て支援交付金",1,0)</f>
        <v>0</v>
      </c>
    </row>
    <row r="88" spans="1:42" x14ac:dyDescent="0.15">
      <c r="A88" s="6">
        <v>67</v>
      </c>
      <c r="B88" s="6">
        <f>IFERROR(VLOOKUP(通常分様式!B88,―!$AJ$2:$AK$3,2,FALSE),0)</f>
        <v>0</v>
      </c>
      <c r="C88" s="6">
        <f>IFERROR(VLOOKUP(通常分様式!C88,―!$A$2:$B$3,2,FALSE),0)</f>
        <v>0</v>
      </c>
      <c r="D88" s="6">
        <f>IFERROR(VLOOKUP(通常分様式!D88,―!$AD$2:$AE$3,2,FALSE),0)</f>
        <v>0</v>
      </c>
      <c r="E88" s="6"/>
      <c r="G88" s="6">
        <f>IFERROR(VLOOKUP(通常分様式!G88,―!$AF$2:$AG$3,2,FALSE),0)</f>
        <v>0</v>
      </c>
      <c r="H88" s="6">
        <f>IFERROR(VLOOKUP(通常分様式!H88,―!$C$2:$D$2,2,FALSE),0)</f>
        <v>0</v>
      </c>
      <c r="I88" s="6">
        <f>IFERROR(IF(B88=2,VLOOKUP(通常分様式!I88,―!$E$21:$F$25,2,FALSE),VLOOKUP(通常分様式!I88,―!$E$2:$F$19,2,FALSE)),0)</f>
        <v>0</v>
      </c>
      <c r="J88" s="6">
        <f>IFERROR(VLOOKUP(通常分様式!J88,―!$G$2:$H$2,2,FALSE),0)</f>
        <v>0</v>
      </c>
      <c r="K88" s="6">
        <f>IFERROR(VLOOKUP(通常分様式!K88,―!$AH$2:$AI$12,2,FALSE),0)</f>
        <v>0</v>
      </c>
      <c r="V88" s="6">
        <f>IFERROR(IF(通常分様式!C88="単",VLOOKUP(通常分様式!V88,―!$I$2:$J$3,2,FALSE),VLOOKUP(通常分様式!V88,―!$I$4:$J$5,2,FALSE)),0)</f>
        <v>0</v>
      </c>
      <c r="W88" s="6">
        <f>IFERROR(VLOOKUP(通常分様式!W88,―!$K$2:$L$3,2,FALSE),0)</f>
        <v>0</v>
      </c>
      <c r="X88" s="6">
        <f>IFERROR(VLOOKUP(通常分様式!X88,―!$M$2:$N$3,2,FALSE),0)</f>
        <v>0</v>
      </c>
      <c r="Y88" s="6">
        <f>IFERROR(VLOOKUP(通常分様式!Y88,―!$O$2:$P$3,2,FALSE),0)</f>
        <v>0</v>
      </c>
      <c r="Z88" s="6">
        <f>IFERROR(VLOOKUP(通常分様式!Z88,―!$X$2:$Y$31,2,FALSE),0)</f>
        <v>0</v>
      </c>
      <c r="AA88" s="6">
        <f>IFERROR(VLOOKUP(通常分様式!AA88,―!$X$2:$Y$31,2,FALSE),0)</f>
        <v>0</v>
      </c>
      <c r="AF88" s="6">
        <f>IFERROR(VLOOKUP(通常分様式!AG88,―!$AA$2:$AB$14,2,FALSE),0)</f>
        <v>0</v>
      </c>
      <c r="AG88" s="6">
        <f t="shared" si="7"/>
        <v>0</v>
      </c>
      <c r="AH88" s="135">
        <f t="shared" si="8"/>
        <v>0</v>
      </c>
      <c r="AI88" s="135">
        <f t="shared" si="9"/>
        <v>0</v>
      </c>
      <c r="AJ88" s="135">
        <f>IF(通常分様式!C88="",0,IF(B88=1,IF(フラグ管理用!C88=1,"事業終期_通常",IF(C88=2,IF(Y88=2,"事業終期_R3基金・R4","事業終期_通常"),0)),IF(B88=2,"事業終期_R3基金・R4",0)))</f>
        <v>0</v>
      </c>
      <c r="AK88" s="135">
        <f t="shared" si="10"/>
        <v>0</v>
      </c>
      <c r="AL88" s="135">
        <f t="shared" si="11"/>
        <v>0</v>
      </c>
      <c r="AM88" s="135">
        <f t="shared" si="13"/>
        <v>0</v>
      </c>
      <c r="AN88" s="135">
        <f t="shared" si="12"/>
        <v>0</v>
      </c>
      <c r="AO88" s="6" t="str">
        <f>IF(通常分様式!C88="","",IF(PRODUCT(B88:G88,H88:AA88,AF88)=0,"error",""))</f>
        <v/>
      </c>
      <c r="AP88" s="6">
        <f>IF(通常分様式!E88="妊娠出産子育て支援交付金",1,0)</f>
        <v>0</v>
      </c>
    </row>
    <row r="89" spans="1:42" x14ac:dyDescent="0.15">
      <c r="A89" s="6">
        <v>68</v>
      </c>
      <c r="B89" s="6">
        <f>IFERROR(VLOOKUP(通常分様式!B89,―!$AJ$2:$AK$3,2,FALSE),0)</f>
        <v>0</v>
      </c>
      <c r="C89" s="6">
        <f>IFERROR(VLOOKUP(通常分様式!C89,―!$A$2:$B$3,2,FALSE),0)</f>
        <v>0</v>
      </c>
      <c r="D89" s="6">
        <f>IFERROR(VLOOKUP(通常分様式!D89,―!$AD$2:$AE$3,2,FALSE),0)</f>
        <v>0</v>
      </c>
      <c r="E89" s="6"/>
      <c r="G89" s="6">
        <f>IFERROR(VLOOKUP(通常分様式!G89,―!$AF$2:$AG$3,2,FALSE),0)</f>
        <v>0</v>
      </c>
      <c r="H89" s="6">
        <f>IFERROR(VLOOKUP(通常分様式!H89,―!$C$2:$D$2,2,FALSE),0)</f>
        <v>0</v>
      </c>
      <c r="I89" s="6">
        <f>IFERROR(IF(B89=2,VLOOKUP(通常分様式!I89,―!$E$21:$F$25,2,FALSE),VLOOKUP(通常分様式!I89,―!$E$2:$F$19,2,FALSE)),0)</f>
        <v>0</v>
      </c>
      <c r="J89" s="6">
        <f>IFERROR(VLOOKUP(通常分様式!J89,―!$G$2:$H$2,2,FALSE),0)</f>
        <v>0</v>
      </c>
      <c r="K89" s="6">
        <f>IFERROR(VLOOKUP(通常分様式!K89,―!$AH$2:$AI$12,2,FALSE),0)</f>
        <v>0</v>
      </c>
      <c r="V89" s="6">
        <f>IFERROR(IF(通常分様式!C89="単",VLOOKUP(通常分様式!V89,―!$I$2:$J$3,2,FALSE),VLOOKUP(通常分様式!V89,―!$I$4:$J$5,2,FALSE)),0)</f>
        <v>0</v>
      </c>
      <c r="W89" s="6">
        <f>IFERROR(VLOOKUP(通常分様式!W89,―!$K$2:$L$3,2,FALSE),0)</f>
        <v>0</v>
      </c>
      <c r="X89" s="6">
        <f>IFERROR(VLOOKUP(通常分様式!X89,―!$M$2:$N$3,2,FALSE),0)</f>
        <v>0</v>
      </c>
      <c r="Y89" s="6">
        <f>IFERROR(VLOOKUP(通常分様式!Y89,―!$O$2:$P$3,2,FALSE),0)</f>
        <v>0</v>
      </c>
      <c r="Z89" s="6">
        <f>IFERROR(VLOOKUP(通常分様式!Z89,―!$X$2:$Y$31,2,FALSE),0)</f>
        <v>0</v>
      </c>
      <c r="AA89" s="6">
        <f>IFERROR(VLOOKUP(通常分様式!AA89,―!$X$2:$Y$31,2,FALSE),0)</f>
        <v>0</v>
      </c>
      <c r="AF89" s="6">
        <f>IFERROR(VLOOKUP(通常分様式!AG89,―!$AA$2:$AB$14,2,FALSE),0)</f>
        <v>0</v>
      </c>
      <c r="AG89" s="6">
        <f t="shared" si="7"/>
        <v>0</v>
      </c>
      <c r="AH89" s="135">
        <f t="shared" si="8"/>
        <v>0</v>
      </c>
      <c r="AI89" s="135">
        <f t="shared" si="9"/>
        <v>0</v>
      </c>
      <c r="AJ89" s="135">
        <f>IF(通常分様式!C89="",0,IF(B89=1,IF(フラグ管理用!C89=1,"事業終期_通常",IF(C89=2,IF(Y89=2,"事業終期_R3基金・R4","事業終期_通常"),0)),IF(B89=2,"事業終期_R3基金・R4",0)))</f>
        <v>0</v>
      </c>
      <c r="AK89" s="135">
        <f t="shared" si="10"/>
        <v>0</v>
      </c>
      <c r="AL89" s="135">
        <f t="shared" si="11"/>
        <v>0</v>
      </c>
      <c r="AM89" s="135">
        <f t="shared" si="13"/>
        <v>0</v>
      </c>
      <c r="AN89" s="135">
        <f t="shared" si="12"/>
        <v>0</v>
      </c>
      <c r="AO89" s="6" t="str">
        <f>IF(通常分様式!C89="","",IF(PRODUCT(B89:G89,H89:AA89,AF89)=0,"error",""))</f>
        <v/>
      </c>
      <c r="AP89" s="6">
        <f>IF(通常分様式!E89="妊娠出産子育て支援交付金",1,0)</f>
        <v>0</v>
      </c>
    </row>
    <row r="90" spans="1:42" x14ac:dyDescent="0.15">
      <c r="A90" s="6">
        <v>69</v>
      </c>
      <c r="B90" s="6">
        <f>IFERROR(VLOOKUP(通常分様式!B90,―!$AJ$2:$AK$3,2,FALSE),0)</f>
        <v>0</v>
      </c>
      <c r="C90" s="6">
        <f>IFERROR(VLOOKUP(通常分様式!C90,―!$A$2:$B$3,2,FALSE),0)</f>
        <v>0</v>
      </c>
      <c r="D90" s="6">
        <f>IFERROR(VLOOKUP(通常分様式!D90,―!$AD$2:$AE$3,2,FALSE),0)</f>
        <v>0</v>
      </c>
      <c r="E90" s="6"/>
      <c r="G90" s="6">
        <f>IFERROR(VLOOKUP(通常分様式!G90,―!$AF$2:$AG$3,2,FALSE),0)</f>
        <v>0</v>
      </c>
      <c r="H90" s="6">
        <f>IFERROR(VLOOKUP(通常分様式!H90,―!$C$2:$D$2,2,FALSE),0)</f>
        <v>0</v>
      </c>
      <c r="I90" s="6">
        <f>IFERROR(IF(B90=2,VLOOKUP(通常分様式!I90,―!$E$21:$F$25,2,FALSE),VLOOKUP(通常分様式!I90,―!$E$2:$F$19,2,FALSE)),0)</f>
        <v>0</v>
      </c>
      <c r="J90" s="6">
        <f>IFERROR(VLOOKUP(通常分様式!J90,―!$G$2:$H$2,2,FALSE),0)</f>
        <v>0</v>
      </c>
      <c r="K90" s="6">
        <f>IFERROR(VLOOKUP(通常分様式!K90,―!$AH$2:$AI$12,2,FALSE),0)</f>
        <v>0</v>
      </c>
      <c r="V90" s="6">
        <f>IFERROR(IF(通常分様式!C90="単",VLOOKUP(通常分様式!V90,―!$I$2:$J$3,2,FALSE),VLOOKUP(通常分様式!V90,―!$I$4:$J$5,2,FALSE)),0)</f>
        <v>0</v>
      </c>
      <c r="W90" s="6">
        <f>IFERROR(VLOOKUP(通常分様式!W90,―!$K$2:$L$3,2,FALSE),0)</f>
        <v>0</v>
      </c>
      <c r="X90" s="6">
        <f>IFERROR(VLOOKUP(通常分様式!X90,―!$M$2:$N$3,2,FALSE),0)</f>
        <v>0</v>
      </c>
      <c r="Y90" s="6">
        <f>IFERROR(VLOOKUP(通常分様式!Y90,―!$O$2:$P$3,2,FALSE),0)</f>
        <v>0</v>
      </c>
      <c r="Z90" s="6">
        <f>IFERROR(VLOOKUP(通常分様式!Z90,―!$X$2:$Y$31,2,FALSE),0)</f>
        <v>0</v>
      </c>
      <c r="AA90" s="6">
        <f>IFERROR(VLOOKUP(通常分様式!AA90,―!$X$2:$Y$31,2,FALSE),0)</f>
        <v>0</v>
      </c>
      <c r="AF90" s="6">
        <f>IFERROR(VLOOKUP(通常分様式!AG90,―!$AA$2:$AB$14,2,FALSE),0)</f>
        <v>0</v>
      </c>
      <c r="AG90" s="6">
        <f t="shared" si="7"/>
        <v>0</v>
      </c>
      <c r="AH90" s="135">
        <f t="shared" si="8"/>
        <v>0</v>
      </c>
      <c r="AI90" s="135">
        <f t="shared" si="9"/>
        <v>0</v>
      </c>
      <c r="AJ90" s="135">
        <f>IF(通常分様式!C90="",0,IF(B90=1,IF(フラグ管理用!C90=1,"事業終期_通常",IF(C90=2,IF(Y90=2,"事業終期_R3基金・R4","事業終期_通常"),0)),IF(B90=2,"事業終期_R3基金・R4",0)))</f>
        <v>0</v>
      </c>
      <c r="AK90" s="135">
        <f t="shared" si="10"/>
        <v>0</v>
      </c>
      <c r="AL90" s="135">
        <f t="shared" si="11"/>
        <v>0</v>
      </c>
      <c r="AM90" s="135">
        <f t="shared" si="13"/>
        <v>0</v>
      </c>
      <c r="AN90" s="135">
        <f t="shared" si="12"/>
        <v>0</v>
      </c>
      <c r="AO90" s="6" t="str">
        <f>IF(通常分様式!C90="","",IF(PRODUCT(B90:G90,H90:AA90,AF90)=0,"error",""))</f>
        <v/>
      </c>
      <c r="AP90" s="6">
        <f>IF(通常分様式!E90="妊娠出産子育て支援交付金",1,0)</f>
        <v>0</v>
      </c>
    </row>
    <row r="91" spans="1:42" x14ac:dyDescent="0.15">
      <c r="A91" s="6">
        <v>70</v>
      </c>
      <c r="B91" s="6">
        <f>IFERROR(VLOOKUP(通常分様式!B91,―!$AJ$2:$AK$3,2,FALSE),0)</f>
        <v>0</v>
      </c>
      <c r="C91" s="6">
        <f>IFERROR(VLOOKUP(通常分様式!C91,―!$A$2:$B$3,2,FALSE),0)</f>
        <v>0</v>
      </c>
      <c r="D91" s="6">
        <f>IFERROR(VLOOKUP(通常分様式!D91,―!$AD$2:$AE$3,2,FALSE),0)</f>
        <v>0</v>
      </c>
      <c r="E91" s="6"/>
      <c r="G91" s="6">
        <f>IFERROR(VLOOKUP(通常分様式!G91,―!$AF$2:$AG$3,2,FALSE),0)</f>
        <v>0</v>
      </c>
      <c r="H91" s="6">
        <f>IFERROR(VLOOKUP(通常分様式!H91,―!$C$2:$D$2,2,FALSE),0)</f>
        <v>0</v>
      </c>
      <c r="I91" s="6">
        <f>IFERROR(IF(B91=2,VLOOKUP(通常分様式!I91,―!$E$21:$F$25,2,FALSE),VLOOKUP(通常分様式!I91,―!$E$2:$F$19,2,FALSE)),0)</f>
        <v>0</v>
      </c>
      <c r="J91" s="6">
        <f>IFERROR(VLOOKUP(通常分様式!J91,―!$G$2:$H$2,2,FALSE),0)</f>
        <v>0</v>
      </c>
      <c r="K91" s="6">
        <f>IFERROR(VLOOKUP(通常分様式!K91,―!$AH$2:$AI$12,2,FALSE),0)</f>
        <v>0</v>
      </c>
      <c r="V91" s="6">
        <f>IFERROR(IF(通常分様式!C91="単",VLOOKUP(通常分様式!V91,―!$I$2:$J$3,2,FALSE),VLOOKUP(通常分様式!V91,―!$I$4:$J$5,2,FALSE)),0)</f>
        <v>0</v>
      </c>
      <c r="W91" s="6">
        <f>IFERROR(VLOOKUP(通常分様式!W91,―!$K$2:$L$3,2,FALSE),0)</f>
        <v>0</v>
      </c>
      <c r="X91" s="6">
        <f>IFERROR(VLOOKUP(通常分様式!X91,―!$M$2:$N$3,2,FALSE),0)</f>
        <v>0</v>
      </c>
      <c r="Y91" s="6">
        <f>IFERROR(VLOOKUP(通常分様式!Y91,―!$O$2:$P$3,2,FALSE),0)</f>
        <v>0</v>
      </c>
      <c r="Z91" s="6">
        <f>IFERROR(VLOOKUP(通常分様式!Z91,―!$X$2:$Y$31,2,FALSE),0)</f>
        <v>0</v>
      </c>
      <c r="AA91" s="6">
        <f>IFERROR(VLOOKUP(通常分様式!AA91,―!$X$2:$Y$31,2,FALSE),0)</f>
        <v>0</v>
      </c>
      <c r="AF91" s="6">
        <f>IFERROR(VLOOKUP(通常分様式!AG91,―!$AA$2:$AB$14,2,FALSE),0)</f>
        <v>0</v>
      </c>
      <c r="AG91" s="6">
        <f t="shared" si="7"/>
        <v>0</v>
      </c>
      <c r="AH91" s="135">
        <f t="shared" si="8"/>
        <v>0</v>
      </c>
      <c r="AI91" s="135">
        <f t="shared" si="9"/>
        <v>0</v>
      </c>
      <c r="AJ91" s="135">
        <f>IF(通常分様式!C91="",0,IF(B91=1,IF(フラグ管理用!C91=1,"事業終期_通常",IF(C91=2,IF(Y91=2,"事業終期_R3基金・R4","事業終期_通常"),0)),IF(B91=2,"事業終期_R3基金・R4",0)))</f>
        <v>0</v>
      </c>
      <c r="AK91" s="135">
        <f t="shared" si="10"/>
        <v>0</v>
      </c>
      <c r="AL91" s="135">
        <f t="shared" si="11"/>
        <v>0</v>
      </c>
      <c r="AM91" s="135">
        <f t="shared" si="13"/>
        <v>0</v>
      </c>
      <c r="AN91" s="135">
        <f t="shared" si="12"/>
        <v>0</v>
      </c>
      <c r="AO91" s="6" t="str">
        <f>IF(通常分様式!C91="","",IF(PRODUCT(B91:G91,H91:AA91,AF91)=0,"error",""))</f>
        <v/>
      </c>
      <c r="AP91" s="6">
        <f>IF(通常分様式!E91="妊娠出産子育て支援交付金",1,0)</f>
        <v>0</v>
      </c>
    </row>
    <row r="92" spans="1:42" x14ac:dyDescent="0.15">
      <c r="A92" s="6">
        <v>71</v>
      </c>
      <c r="B92" s="6">
        <f>IFERROR(VLOOKUP(通常分様式!B92,―!$AJ$2:$AK$3,2,FALSE),0)</f>
        <v>0</v>
      </c>
      <c r="C92" s="6">
        <f>IFERROR(VLOOKUP(通常分様式!C92,―!$A$2:$B$3,2,FALSE),0)</f>
        <v>0</v>
      </c>
      <c r="D92" s="6">
        <f>IFERROR(VLOOKUP(通常分様式!D92,―!$AD$2:$AE$3,2,FALSE),0)</f>
        <v>0</v>
      </c>
      <c r="E92" s="6"/>
      <c r="G92" s="6">
        <f>IFERROR(VLOOKUP(通常分様式!G92,―!$AF$2:$AG$3,2,FALSE),0)</f>
        <v>0</v>
      </c>
      <c r="H92" s="6">
        <f>IFERROR(VLOOKUP(通常分様式!H92,―!$C$2:$D$2,2,FALSE),0)</f>
        <v>0</v>
      </c>
      <c r="I92" s="6">
        <f>IFERROR(IF(B92=2,VLOOKUP(通常分様式!I92,―!$E$21:$F$25,2,FALSE),VLOOKUP(通常分様式!I92,―!$E$2:$F$19,2,FALSE)),0)</f>
        <v>0</v>
      </c>
      <c r="J92" s="6">
        <f>IFERROR(VLOOKUP(通常分様式!J92,―!$G$2:$H$2,2,FALSE),0)</f>
        <v>0</v>
      </c>
      <c r="K92" s="6">
        <f>IFERROR(VLOOKUP(通常分様式!K92,―!$AH$2:$AI$12,2,FALSE),0)</f>
        <v>0</v>
      </c>
      <c r="V92" s="6">
        <f>IFERROR(IF(通常分様式!C92="単",VLOOKUP(通常分様式!V92,―!$I$2:$J$3,2,FALSE),VLOOKUP(通常分様式!V92,―!$I$4:$J$5,2,FALSE)),0)</f>
        <v>0</v>
      </c>
      <c r="W92" s="6">
        <f>IFERROR(VLOOKUP(通常分様式!W92,―!$K$2:$L$3,2,FALSE),0)</f>
        <v>0</v>
      </c>
      <c r="X92" s="6">
        <f>IFERROR(VLOOKUP(通常分様式!X92,―!$M$2:$N$3,2,FALSE),0)</f>
        <v>0</v>
      </c>
      <c r="Y92" s="6">
        <f>IFERROR(VLOOKUP(通常分様式!Y92,―!$O$2:$P$3,2,FALSE),0)</f>
        <v>0</v>
      </c>
      <c r="Z92" s="6">
        <f>IFERROR(VLOOKUP(通常分様式!Z92,―!$X$2:$Y$31,2,FALSE),0)</f>
        <v>0</v>
      </c>
      <c r="AA92" s="6">
        <f>IFERROR(VLOOKUP(通常分様式!AA92,―!$X$2:$Y$31,2,FALSE),0)</f>
        <v>0</v>
      </c>
      <c r="AF92" s="6">
        <f>IFERROR(VLOOKUP(通常分様式!AG92,―!$AA$2:$AB$14,2,FALSE),0)</f>
        <v>0</v>
      </c>
      <c r="AG92" s="6">
        <f t="shared" si="7"/>
        <v>0</v>
      </c>
      <c r="AH92" s="135">
        <f t="shared" si="8"/>
        <v>0</v>
      </c>
      <c r="AI92" s="135">
        <f t="shared" si="9"/>
        <v>0</v>
      </c>
      <c r="AJ92" s="135">
        <f>IF(通常分様式!C92="",0,IF(B92=1,IF(フラグ管理用!C92=1,"事業終期_通常",IF(C92=2,IF(Y92=2,"事業終期_R3基金・R4","事業終期_通常"),0)),IF(B92=2,"事業終期_R3基金・R4",0)))</f>
        <v>0</v>
      </c>
      <c r="AK92" s="135">
        <f t="shared" si="10"/>
        <v>0</v>
      </c>
      <c r="AL92" s="135">
        <f t="shared" si="11"/>
        <v>0</v>
      </c>
      <c r="AM92" s="135">
        <f t="shared" si="13"/>
        <v>0</v>
      </c>
      <c r="AN92" s="135">
        <f t="shared" si="12"/>
        <v>0</v>
      </c>
      <c r="AO92" s="6" t="str">
        <f>IF(通常分様式!C92="","",IF(PRODUCT(B92:G92,H92:AA92,AF92)=0,"error",""))</f>
        <v/>
      </c>
      <c r="AP92" s="6">
        <f>IF(通常分様式!E92="妊娠出産子育て支援交付金",1,0)</f>
        <v>0</v>
      </c>
    </row>
    <row r="93" spans="1:42" x14ac:dyDescent="0.15">
      <c r="A93" s="6">
        <v>72</v>
      </c>
      <c r="B93" s="6">
        <f>IFERROR(VLOOKUP(通常分様式!B93,―!$AJ$2:$AK$3,2,FALSE),0)</f>
        <v>0</v>
      </c>
      <c r="C93" s="6">
        <f>IFERROR(VLOOKUP(通常分様式!C93,―!$A$2:$B$3,2,FALSE),0)</f>
        <v>0</v>
      </c>
      <c r="D93" s="6">
        <f>IFERROR(VLOOKUP(通常分様式!D93,―!$AD$2:$AE$3,2,FALSE),0)</f>
        <v>0</v>
      </c>
      <c r="E93" s="6"/>
      <c r="G93" s="6">
        <f>IFERROR(VLOOKUP(通常分様式!G93,―!$AF$2:$AG$3,2,FALSE),0)</f>
        <v>0</v>
      </c>
      <c r="H93" s="6">
        <f>IFERROR(VLOOKUP(通常分様式!H93,―!$C$2:$D$2,2,FALSE),0)</f>
        <v>0</v>
      </c>
      <c r="I93" s="6">
        <f>IFERROR(IF(B93=2,VLOOKUP(通常分様式!I93,―!$E$21:$F$25,2,FALSE),VLOOKUP(通常分様式!I93,―!$E$2:$F$19,2,FALSE)),0)</f>
        <v>0</v>
      </c>
      <c r="J93" s="6">
        <f>IFERROR(VLOOKUP(通常分様式!J93,―!$G$2:$H$2,2,FALSE),0)</f>
        <v>0</v>
      </c>
      <c r="K93" s="6">
        <f>IFERROR(VLOOKUP(通常分様式!K93,―!$AH$2:$AI$12,2,FALSE),0)</f>
        <v>0</v>
      </c>
      <c r="V93" s="6">
        <f>IFERROR(IF(通常分様式!C93="単",VLOOKUP(通常分様式!V93,―!$I$2:$J$3,2,FALSE),VLOOKUP(通常分様式!V93,―!$I$4:$J$5,2,FALSE)),0)</f>
        <v>0</v>
      </c>
      <c r="W93" s="6">
        <f>IFERROR(VLOOKUP(通常分様式!W93,―!$K$2:$L$3,2,FALSE),0)</f>
        <v>0</v>
      </c>
      <c r="X93" s="6">
        <f>IFERROR(VLOOKUP(通常分様式!X93,―!$M$2:$N$3,2,FALSE),0)</f>
        <v>0</v>
      </c>
      <c r="Y93" s="6">
        <f>IFERROR(VLOOKUP(通常分様式!Y93,―!$O$2:$P$3,2,FALSE),0)</f>
        <v>0</v>
      </c>
      <c r="Z93" s="6">
        <f>IFERROR(VLOOKUP(通常分様式!Z93,―!$X$2:$Y$31,2,FALSE),0)</f>
        <v>0</v>
      </c>
      <c r="AA93" s="6">
        <f>IFERROR(VLOOKUP(通常分様式!AA93,―!$X$2:$Y$31,2,FALSE),0)</f>
        <v>0</v>
      </c>
      <c r="AF93" s="6">
        <f>IFERROR(VLOOKUP(通常分様式!AG93,―!$AA$2:$AB$14,2,FALSE),0)</f>
        <v>0</v>
      </c>
      <c r="AG93" s="6">
        <f t="shared" si="7"/>
        <v>0</v>
      </c>
      <c r="AH93" s="135">
        <f t="shared" si="8"/>
        <v>0</v>
      </c>
      <c r="AI93" s="135">
        <f t="shared" si="9"/>
        <v>0</v>
      </c>
      <c r="AJ93" s="135">
        <f>IF(通常分様式!C93="",0,IF(B93=1,IF(フラグ管理用!C93=1,"事業終期_通常",IF(C93=2,IF(Y93=2,"事業終期_R3基金・R4","事業終期_通常"),0)),IF(B93=2,"事業終期_R3基金・R4",0)))</f>
        <v>0</v>
      </c>
      <c r="AK93" s="135">
        <f t="shared" si="10"/>
        <v>0</v>
      </c>
      <c r="AL93" s="135">
        <f t="shared" si="11"/>
        <v>0</v>
      </c>
      <c r="AM93" s="135">
        <f t="shared" si="13"/>
        <v>0</v>
      </c>
      <c r="AN93" s="135">
        <f t="shared" si="12"/>
        <v>0</v>
      </c>
      <c r="AO93" s="6" t="str">
        <f>IF(通常分様式!C93="","",IF(PRODUCT(B93:G93,H93:AA93,AF93)=0,"error",""))</f>
        <v/>
      </c>
      <c r="AP93" s="6">
        <f>IF(通常分様式!E93="妊娠出産子育て支援交付金",1,0)</f>
        <v>0</v>
      </c>
    </row>
    <row r="94" spans="1:42" x14ac:dyDescent="0.15">
      <c r="A94" s="6">
        <v>73</v>
      </c>
      <c r="B94" s="6">
        <f>IFERROR(VLOOKUP(通常分様式!B94,―!$AJ$2:$AK$3,2,FALSE),0)</f>
        <v>0</v>
      </c>
      <c r="C94" s="6">
        <f>IFERROR(VLOOKUP(通常分様式!C94,―!$A$2:$B$3,2,FALSE),0)</f>
        <v>0</v>
      </c>
      <c r="D94" s="6">
        <f>IFERROR(VLOOKUP(通常分様式!D94,―!$AD$2:$AE$3,2,FALSE),0)</f>
        <v>0</v>
      </c>
      <c r="E94" s="6"/>
      <c r="G94" s="6">
        <f>IFERROR(VLOOKUP(通常分様式!G94,―!$AF$2:$AG$3,2,FALSE),0)</f>
        <v>0</v>
      </c>
      <c r="H94" s="6">
        <f>IFERROR(VLOOKUP(通常分様式!H94,―!$C$2:$D$2,2,FALSE),0)</f>
        <v>0</v>
      </c>
      <c r="I94" s="6">
        <f>IFERROR(IF(B94=2,VLOOKUP(通常分様式!I94,―!$E$21:$F$25,2,FALSE),VLOOKUP(通常分様式!I94,―!$E$2:$F$19,2,FALSE)),0)</f>
        <v>0</v>
      </c>
      <c r="J94" s="6">
        <f>IFERROR(VLOOKUP(通常分様式!J94,―!$G$2:$H$2,2,FALSE),0)</f>
        <v>0</v>
      </c>
      <c r="K94" s="6">
        <f>IFERROR(VLOOKUP(通常分様式!K94,―!$AH$2:$AI$12,2,FALSE),0)</f>
        <v>0</v>
      </c>
      <c r="V94" s="6">
        <f>IFERROR(IF(通常分様式!C94="単",VLOOKUP(通常分様式!V94,―!$I$2:$J$3,2,FALSE),VLOOKUP(通常分様式!V94,―!$I$4:$J$5,2,FALSE)),0)</f>
        <v>0</v>
      </c>
      <c r="W94" s="6">
        <f>IFERROR(VLOOKUP(通常分様式!W94,―!$K$2:$L$3,2,FALSE),0)</f>
        <v>0</v>
      </c>
      <c r="X94" s="6">
        <f>IFERROR(VLOOKUP(通常分様式!X94,―!$M$2:$N$3,2,FALSE),0)</f>
        <v>0</v>
      </c>
      <c r="Y94" s="6">
        <f>IFERROR(VLOOKUP(通常分様式!Y94,―!$O$2:$P$3,2,FALSE),0)</f>
        <v>0</v>
      </c>
      <c r="Z94" s="6">
        <f>IFERROR(VLOOKUP(通常分様式!Z94,―!$X$2:$Y$31,2,FALSE),0)</f>
        <v>0</v>
      </c>
      <c r="AA94" s="6">
        <f>IFERROR(VLOOKUP(通常分様式!AA94,―!$X$2:$Y$31,2,FALSE),0)</f>
        <v>0</v>
      </c>
      <c r="AF94" s="6">
        <f>IFERROR(VLOOKUP(通常分様式!AG94,―!$AA$2:$AB$14,2,FALSE),0)</f>
        <v>0</v>
      </c>
      <c r="AG94" s="6">
        <f t="shared" si="7"/>
        <v>0</v>
      </c>
      <c r="AH94" s="135">
        <f t="shared" si="8"/>
        <v>0</v>
      </c>
      <c r="AI94" s="135">
        <f t="shared" si="9"/>
        <v>0</v>
      </c>
      <c r="AJ94" s="135">
        <f>IF(通常分様式!C94="",0,IF(B94=1,IF(フラグ管理用!C94=1,"事業終期_通常",IF(C94=2,IF(Y94=2,"事業終期_R3基金・R4","事業終期_通常"),0)),IF(B94=2,"事業終期_R3基金・R4",0)))</f>
        <v>0</v>
      </c>
      <c r="AK94" s="135">
        <f t="shared" si="10"/>
        <v>0</v>
      </c>
      <c r="AL94" s="135">
        <f t="shared" si="11"/>
        <v>0</v>
      </c>
      <c r="AM94" s="135">
        <f t="shared" si="13"/>
        <v>0</v>
      </c>
      <c r="AN94" s="135">
        <f t="shared" si="12"/>
        <v>0</v>
      </c>
      <c r="AO94" s="6" t="str">
        <f>IF(通常分様式!C94="","",IF(PRODUCT(B94:G94,H94:AA94,AF94)=0,"error",""))</f>
        <v/>
      </c>
      <c r="AP94" s="6">
        <f>IF(通常分様式!E94="妊娠出産子育て支援交付金",1,0)</f>
        <v>0</v>
      </c>
    </row>
    <row r="95" spans="1:42" x14ac:dyDescent="0.15">
      <c r="A95" s="6">
        <v>74</v>
      </c>
      <c r="B95" s="6">
        <f>IFERROR(VLOOKUP(通常分様式!B95,―!$AJ$2:$AK$3,2,FALSE),0)</f>
        <v>0</v>
      </c>
      <c r="C95" s="6">
        <f>IFERROR(VLOOKUP(通常分様式!C95,―!$A$2:$B$3,2,FALSE),0)</f>
        <v>0</v>
      </c>
      <c r="D95" s="6">
        <f>IFERROR(VLOOKUP(通常分様式!D95,―!$AD$2:$AE$3,2,FALSE),0)</f>
        <v>0</v>
      </c>
      <c r="E95" s="6"/>
      <c r="G95" s="6">
        <f>IFERROR(VLOOKUP(通常分様式!G95,―!$AF$2:$AG$3,2,FALSE),0)</f>
        <v>0</v>
      </c>
      <c r="H95" s="6">
        <f>IFERROR(VLOOKUP(通常分様式!H95,―!$C$2:$D$2,2,FALSE),0)</f>
        <v>0</v>
      </c>
      <c r="I95" s="6">
        <f>IFERROR(IF(B95=2,VLOOKUP(通常分様式!I95,―!$E$21:$F$25,2,FALSE),VLOOKUP(通常分様式!I95,―!$E$2:$F$19,2,FALSE)),0)</f>
        <v>0</v>
      </c>
      <c r="J95" s="6">
        <f>IFERROR(VLOOKUP(通常分様式!J95,―!$G$2:$H$2,2,FALSE),0)</f>
        <v>0</v>
      </c>
      <c r="K95" s="6">
        <f>IFERROR(VLOOKUP(通常分様式!K95,―!$AH$2:$AI$12,2,FALSE),0)</f>
        <v>0</v>
      </c>
      <c r="V95" s="6">
        <f>IFERROR(IF(通常分様式!C95="単",VLOOKUP(通常分様式!V95,―!$I$2:$J$3,2,FALSE),VLOOKUP(通常分様式!V95,―!$I$4:$J$5,2,FALSE)),0)</f>
        <v>0</v>
      </c>
      <c r="W95" s="6">
        <f>IFERROR(VLOOKUP(通常分様式!W95,―!$K$2:$L$3,2,FALSE),0)</f>
        <v>0</v>
      </c>
      <c r="X95" s="6">
        <f>IFERROR(VLOOKUP(通常分様式!X95,―!$M$2:$N$3,2,FALSE),0)</f>
        <v>0</v>
      </c>
      <c r="Y95" s="6">
        <f>IFERROR(VLOOKUP(通常分様式!Y95,―!$O$2:$P$3,2,FALSE),0)</f>
        <v>0</v>
      </c>
      <c r="Z95" s="6">
        <f>IFERROR(VLOOKUP(通常分様式!Z95,―!$X$2:$Y$31,2,FALSE),0)</f>
        <v>0</v>
      </c>
      <c r="AA95" s="6">
        <f>IFERROR(VLOOKUP(通常分様式!AA95,―!$X$2:$Y$31,2,FALSE),0)</f>
        <v>0</v>
      </c>
      <c r="AF95" s="6">
        <f>IFERROR(VLOOKUP(通常分様式!AG95,―!$AA$2:$AB$14,2,FALSE),0)</f>
        <v>0</v>
      </c>
      <c r="AG95" s="6">
        <f t="shared" si="7"/>
        <v>0</v>
      </c>
      <c r="AH95" s="135">
        <f t="shared" si="8"/>
        <v>0</v>
      </c>
      <c r="AI95" s="135">
        <f t="shared" si="9"/>
        <v>0</v>
      </c>
      <c r="AJ95" s="135">
        <f>IF(通常分様式!C95="",0,IF(B95=1,IF(フラグ管理用!C95=1,"事業終期_通常",IF(C95=2,IF(Y95=2,"事業終期_R3基金・R4","事業終期_通常"),0)),IF(B95=2,"事業終期_R3基金・R4",0)))</f>
        <v>0</v>
      </c>
      <c r="AK95" s="135">
        <f t="shared" si="10"/>
        <v>0</v>
      </c>
      <c r="AL95" s="135">
        <f t="shared" si="11"/>
        <v>0</v>
      </c>
      <c r="AM95" s="135">
        <f t="shared" si="13"/>
        <v>0</v>
      </c>
      <c r="AN95" s="135">
        <f t="shared" si="12"/>
        <v>0</v>
      </c>
      <c r="AO95" s="6" t="str">
        <f>IF(通常分様式!C95="","",IF(PRODUCT(B95:G95,H95:AA95,AF95)=0,"error",""))</f>
        <v/>
      </c>
      <c r="AP95" s="6">
        <f>IF(通常分様式!E95="妊娠出産子育て支援交付金",1,0)</f>
        <v>0</v>
      </c>
    </row>
    <row r="96" spans="1:42" x14ac:dyDescent="0.15">
      <c r="A96" s="6">
        <v>75</v>
      </c>
      <c r="B96" s="6">
        <f>IFERROR(VLOOKUP(通常分様式!B96,―!$AJ$2:$AK$3,2,FALSE),0)</f>
        <v>0</v>
      </c>
      <c r="C96" s="6">
        <f>IFERROR(VLOOKUP(通常分様式!C96,―!$A$2:$B$3,2,FALSE),0)</f>
        <v>0</v>
      </c>
      <c r="D96" s="6">
        <f>IFERROR(VLOOKUP(通常分様式!D96,―!$AD$2:$AE$3,2,FALSE),0)</f>
        <v>0</v>
      </c>
      <c r="E96" s="6"/>
      <c r="G96" s="6">
        <f>IFERROR(VLOOKUP(通常分様式!G96,―!$AF$2:$AG$3,2,FALSE),0)</f>
        <v>0</v>
      </c>
      <c r="H96" s="6">
        <f>IFERROR(VLOOKUP(通常分様式!H96,―!$C$2:$D$2,2,FALSE),0)</f>
        <v>0</v>
      </c>
      <c r="I96" s="6">
        <f>IFERROR(IF(B96=2,VLOOKUP(通常分様式!I96,―!$E$21:$F$25,2,FALSE),VLOOKUP(通常分様式!I96,―!$E$2:$F$19,2,FALSE)),0)</f>
        <v>0</v>
      </c>
      <c r="J96" s="6">
        <f>IFERROR(VLOOKUP(通常分様式!J96,―!$G$2:$H$2,2,FALSE),0)</f>
        <v>0</v>
      </c>
      <c r="K96" s="6">
        <f>IFERROR(VLOOKUP(通常分様式!K96,―!$AH$2:$AI$12,2,FALSE),0)</f>
        <v>0</v>
      </c>
      <c r="V96" s="6">
        <f>IFERROR(IF(通常分様式!C96="単",VLOOKUP(通常分様式!V96,―!$I$2:$J$3,2,FALSE),VLOOKUP(通常分様式!V96,―!$I$4:$J$5,2,FALSE)),0)</f>
        <v>0</v>
      </c>
      <c r="W96" s="6">
        <f>IFERROR(VLOOKUP(通常分様式!W96,―!$K$2:$L$3,2,FALSE),0)</f>
        <v>0</v>
      </c>
      <c r="X96" s="6">
        <f>IFERROR(VLOOKUP(通常分様式!X96,―!$M$2:$N$3,2,FALSE),0)</f>
        <v>0</v>
      </c>
      <c r="Y96" s="6">
        <f>IFERROR(VLOOKUP(通常分様式!Y96,―!$O$2:$P$3,2,FALSE),0)</f>
        <v>0</v>
      </c>
      <c r="Z96" s="6">
        <f>IFERROR(VLOOKUP(通常分様式!Z96,―!$X$2:$Y$31,2,FALSE),0)</f>
        <v>0</v>
      </c>
      <c r="AA96" s="6">
        <f>IFERROR(VLOOKUP(通常分様式!AA96,―!$X$2:$Y$31,2,FALSE),0)</f>
        <v>0</v>
      </c>
      <c r="AF96" s="6">
        <f>IFERROR(VLOOKUP(通常分様式!AG96,―!$AA$2:$AB$14,2,FALSE),0)</f>
        <v>0</v>
      </c>
      <c r="AG96" s="6">
        <f t="shared" si="7"/>
        <v>0</v>
      </c>
      <c r="AH96" s="135">
        <f t="shared" si="8"/>
        <v>0</v>
      </c>
      <c r="AI96" s="135">
        <f t="shared" si="9"/>
        <v>0</v>
      </c>
      <c r="AJ96" s="135">
        <f>IF(通常分様式!C96="",0,IF(B96=1,IF(フラグ管理用!C96=1,"事業終期_通常",IF(C96=2,IF(Y96=2,"事業終期_R3基金・R4","事業終期_通常"),0)),IF(B96=2,"事業終期_R3基金・R4",0)))</f>
        <v>0</v>
      </c>
      <c r="AK96" s="135">
        <f t="shared" si="10"/>
        <v>0</v>
      </c>
      <c r="AL96" s="135">
        <f t="shared" si="11"/>
        <v>0</v>
      </c>
      <c r="AM96" s="135">
        <f t="shared" si="13"/>
        <v>0</v>
      </c>
      <c r="AN96" s="135">
        <f t="shared" si="12"/>
        <v>0</v>
      </c>
      <c r="AO96" s="6" t="str">
        <f>IF(通常分様式!C96="","",IF(PRODUCT(B96:G96,H96:AA96,AF96)=0,"error",""))</f>
        <v/>
      </c>
      <c r="AP96" s="6">
        <f>IF(通常分様式!E96="妊娠出産子育て支援交付金",1,0)</f>
        <v>0</v>
      </c>
    </row>
    <row r="97" spans="1:42" x14ac:dyDescent="0.15">
      <c r="A97" s="6">
        <v>76</v>
      </c>
      <c r="B97" s="6">
        <f>IFERROR(VLOOKUP(通常分様式!B97,―!$AJ$2:$AK$3,2,FALSE),0)</f>
        <v>0</v>
      </c>
      <c r="C97" s="6">
        <f>IFERROR(VLOOKUP(通常分様式!C97,―!$A$2:$B$3,2,FALSE),0)</f>
        <v>0</v>
      </c>
      <c r="D97" s="6">
        <f>IFERROR(VLOOKUP(通常分様式!D97,―!$AD$2:$AE$3,2,FALSE),0)</f>
        <v>0</v>
      </c>
      <c r="E97" s="6"/>
      <c r="G97" s="6">
        <f>IFERROR(VLOOKUP(通常分様式!G97,―!$AF$2:$AG$3,2,FALSE),0)</f>
        <v>0</v>
      </c>
      <c r="H97" s="6">
        <f>IFERROR(VLOOKUP(通常分様式!H97,―!$C$2:$D$2,2,FALSE),0)</f>
        <v>0</v>
      </c>
      <c r="I97" s="6">
        <f>IFERROR(IF(B97=2,VLOOKUP(通常分様式!I97,―!$E$21:$F$25,2,FALSE),VLOOKUP(通常分様式!I97,―!$E$2:$F$19,2,FALSE)),0)</f>
        <v>0</v>
      </c>
      <c r="J97" s="6">
        <f>IFERROR(VLOOKUP(通常分様式!J97,―!$G$2:$H$2,2,FALSE),0)</f>
        <v>0</v>
      </c>
      <c r="K97" s="6">
        <f>IFERROR(VLOOKUP(通常分様式!K97,―!$AH$2:$AI$12,2,FALSE),0)</f>
        <v>0</v>
      </c>
      <c r="V97" s="6">
        <f>IFERROR(IF(通常分様式!C97="単",VLOOKUP(通常分様式!V97,―!$I$2:$J$3,2,FALSE),VLOOKUP(通常分様式!V97,―!$I$4:$J$5,2,FALSE)),0)</f>
        <v>0</v>
      </c>
      <c r="W97" s="6">
        <f>IFERROR(VLOOKUP(通常分様式!W97,―!$K$2:$L$3,2,FALSE),0)</f>
        <v>0</v>
      </c>
      <c r="X97" s="6">
        <f>IFERROR(VLOOKUP(通常分様式!X97,―!$M$2:$N$3,2,FALSE),0)</f>
        <v>0</v>
      </c>
      <c r="Y97" s="6">
        <f>IFERROR(VLOOKUP(通常分様式!Y97,―!$O$2:$P$3,2,FALSE),0)</f>
        <v>0</v>
      </c>
      <c r="Z97" s="6">
        <f>IFERROR(VLOOKUP(通常分様式!Z97,―!$X$2:$Y$31,2,FALSE),0)</f>
        <v>0</v>
      </c>
      <c r="AA97" s="6">
        <f>IFERROR(VLOOKUP(通常分様式!AA97,―!$X$2:$Y$31,2,FALSE),0)</f>
        <v>0</v>
      </c>
      <c r="AF97" s="6">
        <f>IFERROR(VLOOKUP(通常分様式!AG97,―!$AA$2:$AB$14,2,FALSE),0)</f>
        <v>0</v>
      </c>
      <c r="AG97" s="6">
        <f t="shared" si="7"/>
        <v>0</v>
      </c>
      <c r="AH97" s="135">
        <f t="shared" si="8"/>
        <v>0</v>
      </c>
      <c r="AI97" s="135">
        <f t="shared" si="9"/>
        <v>0</v>
      </c>
      <c r="AJ97" s="135">
        <f>IF(通常分様式!C97="",0,IF(B97=1,IF(フラグ管理用!C97=1,"事業終期_通常",IF(C97=2,IF(Y97=2,"事業終期_R3基金・R4","事業終期_通常"),0)),IF(B97=2,"事業終期_R3基金・R4",0)))</f>
        <v>0</v>
      </c>
      <c r="AK97" s="135">
        <f t="shared" si="10"/>
        <v>0</v>
      </c>
      <c r="AL97" s="135">
        <f t="shared" si="11"/>
        <v>0</v>
      </c>
      <c r="AM97" s="135">
        <f t="shared" si="13"/>
        <v>0</v>
      </c>
      <c r="AN97" s="135">
        <f t="shared" si="12"/>
        <v>0</v>
      </c>
      <c r="AO97" s="6" t="str">
        <f>IF(通常分様式!C97="","",IF(PRODUCT(B97:G97,H97:AA97,AF97)=0,"error",""))</f>
        <v/>
      </c>
      <c r="AP97" s="6">
        <f>IF(通常分様式!E97="妊娠出産子育て支援交付金",1,0)</f>
        <v>0</v>
      </c>
    </row>
    <row r="98" spans="1:42" x14ac:dyDescent="0.15">
      <c r="A98" s="6">
        <v>77</v>
      </c>
      <c r="B98" s="6">
        <f>IFERROR(VLOOKUP(通常分様式!B98,―!$AJ$2:$AK$3,2,FALSE),0)</f>
        <v>0</v>
      </c>
      <c r="C98" s="6">
        <f>IFERROR(VLOOKUP(通常分様式!C98,―!$A$2:$B$3,2,FALSE),0)</f>
        <v>0</v>
      </c>
      <c r="D98" s="6">
        <f>IFERROR(VLOOKUP(通常分様式!D98,―!$AD$2:$AE$3,2,FALSE),0)</f>
        <v>0</v>
      </c>
      <c r="E98" s="6"/>
      <c r="G98" s="6">
        <f>IFERROR(VLOOKUP(通常分様式!G98,―!$AF$2:$AG$3,2,FALSE),0)</f>
        <v>0</v>
      </c>
      <c r="H98" s="6">
        <f>IFERROR(VLOOKUP(通常分様式!H98,―!$C$2:$D$2,2,FALSE),0)</f>
        <v>0</v>
      </c>
      <c r="I98" s="6">
        <f>IFERROR(IF(B98=2,VLOOKUP(通常分様式!I98,―!$E$21:$F$25,2,FALSE),VLOOKUP(通常分様式!I98,―!$E$2:$F$19,2,FALSE)),0)</f>
        <v>0</v>
      </c>
      <c r="J98" s="6">
        <f>IFERROR(VLOOKUP(通常分様式!J98,―!$G$2:$H$2,2,FALSE),0)</f>
        <v>0</v>
      </c>
      <c r="K98" s="6">
        <f>IFERROR(VLOOKUP(通常分様式!K98,―!$AH$2:$AI$12,2,FALSE),0)</f>
        <v>0</v>
      </c>
      <c r="V98" s="6">
        <f>IFERROR(IF(通常分様式!C98="単",VLOOKUP(通常分様式!V98,―!$I$2:$J$3,2,FALSE),VLOOKUP(通常分様式!V98,―!$I$4:$J$5,2,FALSE)),0)</f>
        <v>0</v>
      </c>
      <c r="W98" s="6">
        <f>IFERROR(VLOOKUP(通常分様式!W98,―!$K$2:$L$3,2,FALSE),0)</f>
        <v>0</v>
      </c>
      <c r="X98" s="6">
        <f>IFERROR(VLOOKUP(通常分様式!X98,―!$M$2:$N$3,2,FALSE),0)</f>
        <v>0</v>
      </c>
      <c r="Y98" s="6">
        <f>IFERROR(VLOOKUP(通常分様式!Y98,―!$O$2:$P$3,2,FALSE),0)</f>
        <v>0</v>
      </c>
      <c r="Z98" s="6">
        <f>IFERROR(VLOOKUP(通常分様式!Z98,―!$X$2:$Y$31,2,FALSE),0)</f>
        <v>0</v>
      </c>
      <c r="AA98" s="6">
        <f>IFERROR(VLOOKUP(通常分様式!AA98,―!$X$2:$Y$31,2,FALSE),0)</f>
        <v>0</v>
      </c>
      <c r="AF98" s="6">
        <f>IFERROR(VLOOKUP(通常分様式!AG98,―!$AA$2:$AB$14,2,FALSE),0)</f>
        <v>0</v>
      </c>
      <c r="AG98" s="6">
        <f t="shared" si="7"/>
        <v>0</v>
      </c>
      <c r="AH98" s="135">
        <f t="shared" si="8"/>
        <v>0</v>
      </c>
      <c r="AI98" s="135">
        <f t="shared" si="9"/>
        <v>0</v>
      </c>
      <c r="AJ98" s="135">
        <f>IF(通常分様式!C98="",0,IF(B98=1,IF(フラグ管理用!C98=1,"事業終期_通常",IF(C98=2,IF(Y98=2,"事業終期_R3基金・R4","事業終期_通常"),0)),IF(B98=2,"事業終期_R3基金・R4",0)))</f>
        <v>0</v>
      </c>
      <c r="AK98" s="135">
        <f t="shared" si="10"/>
        <v>0</v>
      </c>
      <c r="AL98" s="135">
        <f t="shared" si="11"/>
        <v>0</v>
      </c>
      <c r="AM98" s="135">
        <f t="shared" si="13"/>
        <v>0</v>
      </c>
      <c r="AN98" s="135">
        <f t="shared" si="12"/>
        <v>0</v>
      </c>
      <c r="AO98" s="6" t="str">
        <f>IF(通常分様式!C98="","",IF(PRODUCT(B98:G98,H98:AA98,AF98)=0,"error",""))</f>
        <v/>
      </c>
      <c r="AP98" s="6">
        <f>IF(通常分様式!E98="妊娠出産子育て支援交付金",1,0)</f>
        <v>0</v>
      </c>
    </row>
    <row r="99" spans="1:42" x14ac:dyDescent="0.15">
      <c r="A99" s="6">
        <v>78</v>
      </c>
      <c r="B99" s="6">
        <f>IFERROR(VLOOKUP(通常分様式!B99,―!$AJ$2:$AK$3,2,FALSE),0)</f>
        <v>0</v>
      </c>
      <c r="C99" s="6">
        <f>IFERROR(VLOOKUP(通常分様式!C99,―!$A$2:$B$3,2,FALSE),0)</f>
        <v>0</v>
      </c>
      <c r="D99" s="6">
        <f>IFERROR(VLOOKUP(通常分様式!D99,―!$AD$2:$AE$3,2,FALSE),0)</f>
        <v>0</v>
      </c>
      <c r="E99" s="6"/>
      <c r="G99" s="6">
        <f>IFERROR(VLOOKUP(通常分様式!G99,―!$AF$2:$AG$3,2,FALSE),0)</f>
        <v>0</v>
      </c>
      <c r="H99" s="6">
        <f>IFERROR(VLOOKUP(通常分様式!H99,―!$C$2:$D$2,2,FALSE),0)</f>
        <v>0</v>
      </c>
      <c r="I99" s="6">
        <f>IFERROR(IF(B99=2,VLOOKUP(通常分様式!I99,―!$E$21:$F$25,2,FALSE),VLOOKUP(通常分様式!I99,―!$E$2:$F$19,2,FALSE)),0)</f>
        <v>0</v>
      </c>
      <c r="J99" s="6">
        <f>IFERROR(VLOOKUP(通常分様式!J99,―!$G$2:$H$2,2,FALSE),0)</f>
        <v>0</v>
      </c>
      <c r="K99" s="6">
        <f>IFERROR(VLOOKUP(通常分様式!K99,―!$AH$2:$AI$12,2,FALSE),0)</f>
        <v>0</v>
      </c>
      <c r="V99" s="6">
        <f>IFERROR(IF(通常分様式!C99="単",VLOOKUP(通常分様式!V99,―!$I$2:$J$3,2,FALSE),VLOOKUP(通常分様式!V99,―!$I$4:$J$5,2,FALSE)),0)</f>
        <v>0</v>
      </c>
      <c r="W99" s="6">
        <f>IFERROR(VLOOKUP(通常分様式!W99,―!$K$2:$L$3,2,FALSE),0)</f>
        <v>0</v>
      </c>
      <c r="X99" s="6">
        <f>IFERROR(VLOOKUP(通常分様式!X99,―!$M$2:$N$3,2,FALSE),0)</f>
        <v>0</v>
      </c>
      <c r="Y99" s="6">
        <f>IFERROR(VLOOKUP(通常分様式!Y99,―!$O$2:$P$3,2,FALSE),0)</f>
        <v>0</v>
      </c>
      <c r="Z99" s="6">
        <f>IFERROR(VLOOKUP(通常分様式!Z99,―!$X$2:$Y$31,2,FALSE),0)</f>
        <v>0</v>
      </c>
      <c r="AA99" s="6">
        <f>IFERROR(VLOOKUP(通常分様式!AA99,―!$X$2:$Y$31,2,FALSE),0)</f>
        <v>0</v>
      </c>
      <c r="AF99" s="6">
        <f>IFERROR(VLOOKUP(通常分様式!AG99,―!$AA$2:$AB$14,2,FALSE),0)</f>
        <v>0</v>
      </c>
      <c r="AG99" s="6">
        <f t="shared" si="7"/>
        <v>0</v>
      </c>
      <c r="AH99" s="135">
        <f t="shared" si="8"/>
        <v>0</v>
      </c>
      <c r="AI99" s="135">
        <f t="shared" si="9"/>
        <v>0</v>
      </c>
      <c r="AJ99" s="135">
        <f>IF(通常分様式!C99="",0,IF(B99=1,IF(フラグ管理用!C99=1,"事業終期_通常",IF(C99=2,IF(Y99=2,"事業終期_R3基金・R4","事業終期_通常"),0)),IF(B99=2,"事業終期_R3基金・R4",0)))</f>
        <v>0</v>
      </c>
      <c r="AK99" s="135">
        <f t="shared" si="10"/>
        <v>0</v>
      </c>
      <c r="AL99" s="135">
        <f t="shared" si="11"/>
        <v>0</v>
      </c>
      <c r="AM99" s="135">
        <f t="shared" si="13"/>
        <v>0</v>
      </c>
      <c r="AN99" s="135">
        <f t="shared" si="12"/>
        <v>0</v>
      </c>
      <c r="AO99" s="6" t="str">
        <f>IF(通常分様式!C99="","",IF(PRODUCT(B99:G99,H99:AA99,AF99)=0,"error",""))</f>
        <v/>
      </c>
      <c r="AP99" s="6">
        <f>IF(通常分様式!E99="妊娠出産子育て支援交付金",1,0)</f>
        <v>0</v>
      </c>
    </row>
    <row r="100" spans="1:42" x14ac:dyDescent="0.15">
      <c r="A100" s="6">
        <v>79</v>
      </c>
      <c r="B100" s="6">
        <f>IFERROR(VLOOKUP(通常分様式!B100,―!$AJ$2:$AK$3,2,FALSE),0)</f>
        <v>0</v>
      </c>
      <c r="C100" s="6">
        <f>IFERROR(VLOOKUP(通常分様式!C100,―!$A$2:$B$3,2,FALSE),0)</f>
        <v>0</v>
      </c>
      <c r="D100" s="6">
        <f>IFERROR(VLOOKUP(通常分様式!D100,―!$AD$2:$AE$3,2,FALSE),0)</f>
        <v>0</v>
      </c>
      <c r="E100" s="6"/>
      <c r="G100" s="6">
        <f>IFERROR(VLOOKUP(通常分様式!G100,―!$AF$2:$AG$3,2,FALSE),0)</f>
        <v>0</v>
      </c>
      <c r="H100" s="6">
        <f>IFERROR(VLOOKUP(通常分様式!H100,―!$C$2:$D$2,2,FALSE),0)</f>
        <v>0</v>
      </c>
      <c r="I100" s="6">
        <f>IFERROR(IF(B100=2,VLOOKUP(通常分様式!I100,―!$E$21:$F$25,2,FALSE),VLOOKUP(通常分様式!I100,―!$E$2:$F$19,2,FALSE)),0)</f>
        <v>0</v>
      </c>
      <c r="J100" s="6">
        <f>IFERROR(VLOOKUP(通常分様式!J100,―!$G$2:$H$2,2,FALSE),0)</f>
        <v>0</v>
      </c>
      <c r="K100" s="6">
        <f>IFERROR(VLOOKUP(通常分様式!K100,―!$AH$2:$AI$12,2,FALSE),0)</f>
        <v>0</v>
      </c>
      <c r="V100" s="6">
        <f>IFERROR(IF(通常分様式!C100="単",VLOOKUP(通常分様式!V100,―!$I$2:$J$3,2,FALSE),VLOOKUP(通常分様式!V100,―!$I$4:$J$5,2,FALSE)),0)</f>
        <v>0</v>
      </c>
      <c r="W100" s="6">
        <f>IFERROR(VLOOKUP(通常分様式!W100,―!$K$2:$L$3,2,FALSE),0)</f>
        <v>0</v>
      </c>
      <c r="X100" s="6">
        <f>IFERROR(VLOOKUP(通常分様式!X100,―!$M$2:$N$3,2,FALSE),0)</f>
        <v>0</v>
      </c>
      <c r="Y100" s="6">
        <f>IFERROR(VLOOKUP(通常分様式!Y100,―!$O$2:$P$3,2,FALSE),0)</f>
        <v>0</v>
      </c>
      <c r="Z100" s="6">
        <f>IFERROR(VLOOKUP(通常分様式!Z100,―!$X$2:$Y$31,2,FALSE),0)</f>
        <v>0</v>
      </c>
      <c r="AA100" s="6">
        <f>IFERROR(VLOOKUP(通常分様式!AA100,―!$X$2:$Y$31,2,FALSE),0)</f>
        <v>0</v>
      </c>
      <c r="AF100" s="6">
        <f>IFERROR(VLOOKUP(通常分様式!AG100,―!$AA$2:$AB$14,2,FALSE),0)</f>
        <v>0</v>
      </c>
      <c r="AG100" s="6">
        <f t="shared" si="7"/>
        <v>0</v>
      </c>
      <c r="AH100" s="135">
        <f t="shared" si="8"/>
        <v>0</v>
      </c>
      <c r="AI100" s="135">
        <f t="shared" si="9"/>
        <v>0</v>
      </c>
      <c r="AJ100" s="135">
        <f>IF(通常分様式!C100="",0,IF(B100=1,IF(フラグ管理用!C100=1,"事業終期_通常",IF(C100=2,IF(Y100=2,"事業終期_R3基金・R4","事業終期_通常"),0)),IF(B100=2,"事業終期_R3基金・R4",0)))</f>
        <v>0</v>
      </c>
      <c r="AK100" s="135">
        <f t="shared" si="10"/>
        <v>0</v>
      </c>
      <c r="AL100" s="135">
        <f t="shared" si="11"/>
        <v>0</v>
      </c>
      <c r="AM100" s="135">
        <f t="shared" si="13"/>
        <v>0</v>
      </c>
      <c r="AN100" s="135">
        <f t="shared" si="12"/>
        <v>0</v>
      </c>
      <c r="AO100" s="6" t="str">
        <f>IF(通常分様式!C100="","",IF(PRODUCT(B100:G100,H100:AA100,AF100)=0,"error",""))</f>
        <v/>
      </c>
      <c r="AP100" s="6">
        <f>IF(通常分様式!E100="妊娠出産子育て支援交付金",1,0)</f>
        <v>0</v>
      </c>
    </row>
    <row r="101" spans="1:42" x14ac:dyDescent="0.15">
      <c r="A101" s="6">
        <v>80</v>
      </c>
      <c r="B101" s="6">
        <f>IFERROR(VLOOKUP(通常分様式!B101,―!$AJ$2:$AK$3,2,FALSE),0)</f>
        <v>0</v>
      </c>
      <c r="C101" s="6">
        <f>IFERROR(VLOOKUP(通常分様式!C101,―!$A$2:$B$3,2,FALSE),0)</f>
        <v>0</v>
      </c>
      <c r="D101" s="6">
        <f>IFERROR(VLOOKUP(通常分様式!D101,―!$AD$2:$AE$3,2,FALSE),0)</f>
        <v>0</v>
      </c>
      <c r="E101" s="6"/>
      <c r="G101" s="6">
        <f>IFERROR(VLOOKUP(通常分様式!G101,―!$AF$2:$AG$3,2,FALSE),0)</f>
        <v>0</v>
      </c>
      <c r="H101" s="6">
        <f>IFERROR(VLOOKUP(通常分様式!H101,―!$C$2:$D$2,2,FALSE),0)</f>
        <v>0</v>
      </c>
      <c r="I101" s="6">
        <f>IFERROR(IF(B101=2,VLOOKUP(通常分様式!I101,―!$E$21:$F$25,2,FALSE),VLOOKUP(通常分様式!I101,―!$E$2:$F$19,2,FALSE)),0)</f>
        <v>0</v>
      </c>
      <c r="J101" s="6">
        <f>IFERROR(VLOOKUP(通常分様式!J101,―!$G$2:$H$2,2,FALSE),0)</f>
        <v>0</v>
      </c>
      <c r="K101" s="6">
        <f>IFERROR(VLOOKUP(通常分様式!K101,―!$AH$2:$AI$12,2,FALSE),0)</f>
        <v>0</v>
      </c>
      <c r="V101" s="6">
        <f>IFERROR(IF(通常分様式!C101="単",VLOOKUP(通常分様式!V101,―!$I$2:$J$3,2,FALSE),VLOOKUP(通常分様式!V101,―!$I$4:$J$5,2,FALSE)),0)</f>
        <v>0</v>
      </c>
      <c r="W101" s="6">
        <f>IFERROR(VLOOKUP(通常分様式!W101,―!$K$2:$L$3,2,FALSE),0)</f>
        <v>0</v>
      </c>
      <c r="X101" s="6">
        <f>IFERROR(VLOOKUP(通常分様式!X101,―!$M$2:$N$3,2,FALSE),0)</f>
        <v>0</v>
      </c>
      <c r="Y101" s="6">
        <f>IFERROR(VLOOKUP(通常分様式!Y101,―!$O$2:$P$3,2,FALSE),0)</f>
        <v>0</v>
      </c>
      <c r="Z101" s="6">
        <f>IFERROR(VLOOKUP(通常分様式!Z101,―!$X$2:$Y$31,2,FALSE),0)</f>
        <v>0</v>
      </c>
      <c r="AA101" s="6">
        <f>IFERROR(VLOOKUP(通常分様式!AA101,―!$X$2:$Y$31,2,FALSE),0)</f>
        <v>0</v>
      </c>
      <c r="AF101" s="6">
        <f>IFERROR(VLOOKUP(通常分様式!AG101,―!$AA$2:$AB$14,2,FALSE),0)</f>
        <v>0</v>
      </c>
      <c r="AG101" s="6">
        <f t="shared" si="7"/>
        <v>0</v>
      </c>
      <c r="AH101" s="135">
        <f t="shared" si="8"/>
        <v>0</v>
      </c>
      <c r="AI101" s="135">
        <f t="shared" si="9"/>
        <v>0</v>
      </c>
      <c r="AJ101" s="135">
        <f>IF(通常分様式!C101="",0,IF(B101=1,IF(フラグ管理用!C101=1,"事業終期_通常",IF(C101=2,IF(Y101=2,"事業終期_R3基金・R4","事業終期_通常"),0)),IF(B101=2,"事業終期_R3基金・R4",0)))</f>
        <v>0</v>
      </c>
      <c r="AK101" s="135">
        <f t="shared" si="10"/>
        <v>0</v>
      </c>
      <c r="AL101" s="135">
        <f t="shared" si="11"/>
        <v>0</v>
      </c>
      <c r="AM101" s="135">
        <f t="shared" si="13"/>
        <v>0</v>
      </c>
      <c r="AN101" s="135">
        <f t="shared" si="12"/>
        <v>0</v>
      </c>
      <c r="AO101" s="6" t="str">
        <f>IF(通常分様式!C101="","",IF(PRODUCT(B101:G101,H101:AA101,AF101)=0,"error",""))</f>
        <v/>
      </c>
      <c r="AP101" s="6">
        <f>IF(通常分様式!E101="妊娠出産子育て支援交付金",1,0)</f>
        <v>0</v>
      </c>
    </row>
    <row r="102" spans="1:42" x14ac:dyDescent="0.15">
      <c r="A102" s="6">
        <v>81</v>
      </c>
      <c r="B102" s="6">
        <f>IFERROR(VLOOKUP(通常分様式!B102,―!$AJ$2:$AK$3,2,FALSE),0)</f>
        <v>0</v>
      </c>
      <c r="C102" s="6">
        <f>IFERROR(VLOOKUP(通常分様式!C102,―!$A$2:$B$3,2,FALSE),0)</f>
        <v>0</v>
      </c>
      <c r="D102" s="6">
        <f>IFERROR(VLOOKUP(通常分様式!D102,―!$AD$2:$AE$3,2,FALSE),0)</f>
        <v>0</v>
      </c>
      <c r="E102" s="6"/>
      <c r="G102" s="6">
        <f>IFERROR(VLOOKUP(通常分様式!G102,―!$AF$2:$AG$3,2,FALSE),0)</f>
        <v>0</v>
      </c>
      <c r="H102" s="6">
        <f>IFERROR(VLOOKUP(通常分様式!H102,―!$C$2:$D$2,2,FALSE),0)</f>
        <v>0</v>
      </c>
      <c r="I102" s="6">
        <f>IFERROR(IF(B102=2,VLOOKUP(通常分様式!I102,―!$E$21:$F$25,2,FALSE),VLOOKUP(通常分様式!I102,―!$E$2:$F$19,2,FALSE)),0)</f>
        <v>0</v>
      </c>
      <c r="J102" s="6">
        <f>IFERROR(VLOOKUP(通常分様式!J102,―!$G$2:$H$2,2,FALSE),0)</f>
        <v>0</v>
      </c>
      <c r="K102" s="6">
        <f>IFERROR(VLOOKUP(通常分様式!K102,―!$AH$2:$AI$12,2,FALSE),0)</f>
        <v>0</v>
      </c>
      <c r="V102" s="6">
        <f>IFERROR(IF(通常分様式!C102="単",VLOOKUP(通常分様式!V102,―!$I$2:$J$3,2,FALSE),VLOOKUP(通常分様式!V102,―!$I$4:$J$5,2,FALSE)),0)</f>
        <v>0</v>
      </c>
      <c r="W102" s="6">
        <f>IFERROR(VLOOKUP(通常分様式!W102,―!$K$2:$L$3,2,FALSE),0)</f>
        <v>0</v>
      </c>
      <c r="X102" s="6">
        <f>IFERROR(VLOOKUP(通常分様式!X102,―!$M$2:$N$3,2,FALSE),0)</f>
        <v>0</v>
      </c>
      <c r="Y102" s="6">
        <f>IFERROR(VLOOKUP(通常分様式!Y102,―!$O$2:$P$3,2,FALSE),0)</f>
        <v>0</v>
      </c>
      <c r="Z102" s="6">
        <f>IFERROR(VLOOKUP(通常分様式!Z102,―!$X$2:$Y$31,2,FALSE),0)</f>
        <v>0</v>
      </c>
      <c r="AA102" s="6">
        <f>IFERROR(VLOOKUP(通常分様式!AA102,―!$X$2:$Y$31,2,FALSE),0)</f>
        <v>0</v>
      </c>
      <c r="AF102" s="6">
        <f>IFERROR(VLOOKUP(通常分様式!AG102,―!$AA$2:$AB$14,2,FALSE),0)</f>
        <v>0</v>
      </c>
      <c r="AG102" s="6">
        <f t="shared" si="7"/>
        <v>0</v>
      </c>
      <c r="AH102" s="135">
        <f t="shared" si="8"/>
        <v>0</v>
      </c>
      <c r="AI102" s="135">
        <f t="shared" si="9"/>
        <v>0</v>
      </c>
      <c r="AJ102" s="135">
        <f>IF(通常分様式!C102="",0,IF(B102=1,IF(フラグ管理用!C102=1,"事業終期_通常",IF(C102=2,IF(Y102=2,"事業終期_R3基金・R4","事業終期_通常"),0)),IF(B102=2,"事業終期_R3基金・R4",0)))</f>
        <v>0</v>
      </c>
      <c r="AK102" s="135">
        <f t="shared" si="10"/>
        <v>0</v>
      </c>
      <c r="AL102" s="135">
        <f t="shared" si="11"/>
        <v>0</v>
      </c>
      <c r="AM102" s="135">
        <f t="shared" si="13"/>
        <v>0</v>
      </c>
      <c r="AN102" s="135">
        <f t="shared" si="12"/>
        <v>0</v>
      </c>
      <c r="AO102" s="6" t="str">
        <f>IF(通常分様式!C102="","",IF(PRODUCT(B102:G102,H102:AA102,AF102)=0,"error",""))</f>
        <v/>
      </c>
      <c r="AP102" s="6">
        <f>IF(通常分様式!E102="妊娠出産子育て支援交付金",1,0)</f>
        <v>0</v>
      </c>
    </row>
    <row r="103" spans="1:42" x14ac:dyDescent="0.15">
      <c r="A103" s="6">
        <v>82</v>
      </c>
      <c r="B103" s="6">
        <f>IFERROR(VLOOKUP(通常分様式!B103,―!$AJ$2:$AK$3,2,FALSE),0)</f>
        <v>0</v>
      </c>
      <c r="C103" s="6">
        <f>IFERROR(VLOOKUP(通常分様式!C103,―!$A$2:$B$3,2,FALSE),0)</f>
        <v>0</v>
      </c>
      <c r="D103" s="6">
        <f>IFERROR(VLOOKUP(通常分様式!D103,―!$AD$2:$AE$3,2,FALSE),0)</f>
        <v>0</v>
      </c>
      <c r="E103" s="6"/>
      <c r="G103" s="6">
        <f>IFERROR(VLOOKUP(通常分様式!G103,―!$AF$2:$AG$3,2,FALSE),0)</f>
        <v>0</v>
      </c>
      <c r="H103" s="6">
        <f>IFERROR(VLOOKUP(通常分様式!H103,―!$C$2:$D$2,2,FALSE),0)</f>
        <v>0</v>
      </c>
      <c r="I103" s="6">
        <f>IFERROR(IF(B103=2,VLOOKUP(通常分様式!I103,―!$E$21:$F$25,2,FALSE),VLOOKUP(通常分様式!I103,―!$E$2:$F$19,2,FALSE)),0)</f>
        <v>0</v>
      </c>
      <c r="J103" s="6">
        <f>IFERROR(VLOOKUP(通常分様式!J103,―!$G$2:$H$2,2,FALSE),0)</f>
        <v>0</v>
      </c>
      <c r="K103" s="6">
        <f>IFERROR(VLOOKUP(通常分様式!K103,―!$AH$2:$AI$12,2,FALSE),0)</f>
        <v>0</v>
      </c>
      <c r="V103" s="6">
        <f>IFERROR(IF(通常分様式!C103="単",VLOOKUP(通常分様式!V103,―!$I$2:$J$3,2,FALSE),VLOOKUP(通常分様式!V103,―!$I$4:$J$5,2,FALSE)),0)</f>
        <v>0</v>
      </c>
      <c r="W103" s="6">
        <f>IFERROR(VLOOKUP(通常分様式!W103,―!$K$2:$L$3,2,FALSE),0)</f>
        <v>0</v>
      </c>
      <c r="X103" s="6">
        <f>IFERROR(VLOOKUP(通常分様式!X103,―!$M$2:$N$3,2,FALSE),0)</f>
        <v>0</v>
      </c>
      <c r="Y103" s="6">
        <f>IFERROR(VLOOKUP(通常分様式!Y103,―!$O$2:$P$3,2,FALSE),0)</f>
        <v>0</v>
      </c>
      <c r="Z103" s="6">
        <f>IFERROR(VLOOKUP(通常分様式!Z103,―!$X$2:$Y$31,2,FALSE),0)</f>
        <v>0</v>
      </c>
      <c r="AA103" s="6">
        <f>IFERROR(VLOOKUP(通常分様式!AA103,―!$X$2:$Y$31,2,FALSE),0)</f>
        <v>0</v>
      </c>
      <c r="AF103" s="6">
        <f>IFERROR(VLOOKUP(通常分様式!AG103,―!$AA$2:$AB$14,2,FALSE),0)</f>
        <v>0</v>
      </c>
      <c r="AG103" s="6">
        <f t="shared" si="7"/>
        <v>0</v>
      </c>
      <c r="AH103" s="135">
        <f t="shared" si="8"/>
        <v>0</v>
      </c>
      <c r="AI103" s="135">
        <f t="shared" si="9"/>
        <v>0</v>
      </c>
      <c r="AJ103" s="135">
        <f>IF(通常分様式!C103="",0,IF(B103=1,IF(フラグ管理用!C103=1,"事業終期_通常",IF(C103=2,IF(Y103=2,"事業終期_R3基金・R4","事業終期_通常"),0)),IF(B103=2,"事業終期_R3基金・R4",0)))</f>
        <v>0</v>
      </c>
      <c r="AK103" s="135">
        <f t="shared" si="10"/>
        <v>0</v>
      </c>
      <c r="AL103" s="135">
        <f t="shared" si="11"/>
        <v>0</v>
      </c>
      <c r="AM103" s="135">
        <f t="shared" si="13"/>
        <v>0</v>
      </c>
      <c r="AN103" s="135">
        <f t="shared" si="12"/>
        <v>0</v>
      </c>
      <c r="AO103" s="6" t="str">
        <f>IF(通常分様式!C103="","",IF(PRODUCT(B103:G103,H103:AA103,AF103)=0,"error",""))</f>
        <v/>
      </c>
      <c r="AP103" s="6">
        <f>IF(通常分様式!E103="妊娠出産子育て支援交付金",1,0)</f>
        <v>0</v>
      </c>
    </row>
    <row r="104" spans="1:42" x14ac:dyDescent="0.15">
      <c r="A104" s="6">
        <v>83</v>
      </c>
      <c r="B104" s="6">
        <f>IFERROR(VLOOKUP(通常分様式!B104,―!$AJ$2:$AK$3,2,FALSE),0)</f>
        <v>0</v>
      </c>
      <c r="C104" s="6">
        <f>IFERROR(VLOOKUP(通常分様式!C104,―!$A$2:$B$3,2,FALSE),0)</f>
        <v>0</v>
      </c>
      <c r="D104" s="6">
        <f>IFERROR(VLOOKUP(通常分様式!D104,―!$AD$2:$AE$3,2,FALSE),0)</f>
        <v>0</v>
      </c>
      <c r="E104" s="6"/>
      <c r="G104" s="6">
        <f>IFERROR(VLOOKUP(通常分様式!G104,―!$AF$2:$AG$3,2,FALSE),0)</f>
        <v>0</v>
      </c>
      <c r="H104" s="6">
        <f>IFERROR(VLOOKUP(通常分様式!H104,―!$C$2:$D$2,2,FALSE),0)</f>
        <v>0</v>
      </c>
      <c r="I104" s="6">
        <f>IFERROR(IF(B104=2,VLOOKUP(通常分様式!I104,―!$E$21:$F$25,2,FALSE),VLOOKUP(通常分様式!I104,―!$E$2:$F$19,2,FALSE)),0)</f>
        <v>0</v>
      </c>
      <c r="J104" s="6">
        <f>IFERROR(VLOOKUP(通常分様式!J104,―!$G$2:$H$2,2,FALSE),0)</f>
        <v>0</v>
      </c>
      <c r="K104" s="6">
        <f>IFERROR(VLOOKUP(通常分様式!K104,―!$AH$2:$AI$12,2,FALSE),0)</f>
        <v>0</v>
      </c>
      <c r="V104" s="6">
        <f>IFERROR(IF(通常分様式!C104="単",VLOOKUP(通常分様式!V104,―!$I$2:$J$3,2,FALSE),VLOOKUP(通常分様式!V104,―!$I$4:$J$5,2,FALSE)),0)</f>
        <v>0</v>
      </c>
      <c r="W104" s="6">
        <f>IFERROR(VLOOKUP(通常分様式!W104,―!$K$2:$L$3,2,FALSE),0)</f>
        <v>0</v>
      </c>
      <c r="X104" s="6">
        <f>IFERROR(VLOOKUP(通常分様式!X104,―!$M$2:$N$3,2,FALSE),0)</f>
        <v>0</v>
      </c>
      <c r="Y104" s="6">
        <f>IFERROR(VLOOKUP(通常分様式!Y104,―!$O$2:$P$3,2,FALSE),0)</f>
        <v>0</v>
      </c>
      <c r="Z104" s="6">
        <f>IFERROR(VLOOKUP(通常分様式!Z104,―!$X$2:$Y$31,2,FALSE),0)</f>
        <v>0</v>
      </c>
      <c r="AA104" s="6">
        <f>IFERROR(VLOOKUP(通常分様式!AA104,―!$X$2:$Y$31,2,FALSE),0)</f>
        <v>0</v>
      </c>
      <c r="AF104" s="6">
        <f>IFERROR(VLOOKUP(通常分様式!AG104,―!$AA$2:$AB$14,2,FALSE),0)</f>
        <v>0</v>
      </c>
      <c r="AG104" s="6">
        <f t="shared" si="7"/>
        <v>0</v>
      </c>
      <c r="AH104" s="135">
        <f t="shared" si="8"/>
        <v>0</v>
      </c>
      <c r="AI104" s="135">
        <f t="shared" si="9"/>
        <v>0</v>
      </c>
      <c r="AJ104" s="135">
        <f>IF(通常分様式!C104="",0,IF(B104=1,IF(フラグ管理用!C104=1,"事業終期_通常",IF(C104=2,IF(Y104=2,"事業終期_R3基金・R4","事業終期_通常"),0)),IF(B104=2,"事業終期_R3基金・R4",0)))</f>
        <v>0</v>
      </c>
      <c r="AK104" s="135">
        <f t="shared" si="10"/>
        <v>0</v>
      </c>
      <c r="AL104" s="135">
        <f t="shared" si="11"/>
        <v>0</v>
      </c>
      <c r="AM104" s="135">
        <f t="shared" si="13"/>
        <v>0</v>
      </c>
      <c r="AN104" s="135">
        <f t="shared" si="12"/>
        <v>0</v>
      </c>
      <c r="AO104" s="6" t="str">
        <f>IF(通常分様式!C104="","",IF(PRODUCT(B104:G104,H104:AA104,AF104)=0,"error",""))</f>
        <v/>
      </c>
      <c r="AP104" s="6">
        <f>IF(通常分様式!E104="妊娠出産子育て支援交付金",1,0)</f>
        <v>0</v>
      </c>
    </row>
    <row r="105" spans="1:42" x14ac:dyDescent="0.15">
      <c r="A105" s="6">
        <v>84</v>
      </c>
      <c r="B105" s="6">
        <f>IFERROR(VLOOKUP(通常分様式!B105,―!$AJ$2:$AK$3,2,FALSE),0)</f>
        <v>0</v>
      </c>
      <c r="C105" s="6">
        <f>IFERROR(VLOOKUP(通常分様式!C105,―!$A$2:$B$3,2,FALSE),0)</f>
        <v>0</v>
      </c>
      <c r="D105" s="6">
        <f>IFERROR(VLOOKUP(通常分様式!D105,―!$AD$2:$AE$3,2,FALSE),0)</f>
        <v>0</v>
      </c>
      <c r="E105" s="6"/>
      <c r="G105" s="6">
        <f>IFERROR(VLOOKUP(通常分様式!G105,―!$AF$2:$AG$3,2,FALSE),0)</f>
        <v>0</v>
      </c>
      <c r="H105" s="6">
        <f>IFERROR(VLOOKUP(通常分様式!H105,―!$C$2:$D$2,2,FALSE),0)</f>
        <v>0</v>
      </c>
      <c r="I105" s="6">
        <f>IFERROR(IF(B105=2,VLOOKUP(通常分様式!I105,―!$E$21:$F$25,2,FALSE),VLOOKUP(通常分様式!I105,―!$E$2:$F$19,2,FALSE)),0)</f>
        <v>0</v>
      </c>
      <c r="J105" s="6">
        <f>IFERROR(VLOOKUP(通常分様式!J105,―!$G$2:$H$2,2,FALSE),0)</f>
        <v>0</v>
      </c>
      <c r="K105" s="6">
        <f>IFERROR(VLOOKUP(通常分様式!K105,―!$AH$2:$AI$12,2,FALSE),0)</f>
        <v>0</v>
      </c>
      <c r="V105" s="6">
        <f>IFERROR(IF(通常分様式!C105="単",VLOOKUP(通常分様式!V105,―!$I$2:$J$3,2,FALSE),VLOOKUP(通常分様式!V105,―!$I$4:$J$5,2,FALSE)),0)</f>
        <v>0</v>
      </c>
      <c r="W105" s="6">
        <f>IFERROR(VLOOKUP(通常分様式!W105,―!$K$2:$L$3,2,FALSE),0)</f>
        <v>0</v>
      </c>
      <c r="X105" s="6">
        <f>IFERROR(VLOOKUP(通常分様式!X105,―!$M$2:$N$3,2,FALSE),0)</f>
        <v>0</v>
      </c>
      <c r="Y105" s="6">
        <f>IFERROR(VLOOKUP(通常分様式!Y105,―!$O$2:$P$3,2,FALSE),0)</f>
        <v>0</v>
      </c>
      <c r="Z105" s="6">
        <f>IFERROR(VLOOKUP(通常分様式!Z105,―!$X$2:$Y$31,2,FALSE),0)</f>
        <v>0</v>
      </c>
      <c r="AA105" s="6">
        <f>IFERROR(VLOOKUP(通常分様式!AA105,―!$X$2:$Y$31,2,FALSE),0)</f>
        <v>0</v>
      </c>
      <c r="AF105" s="6">
        <f>IFERROR(VLOOKUP(通常分様式!AG105,―!$AA$2:$AB$14,2,FALSE),0)</f>
        <v>0</v>
      </c>
      <c r="AG105" s="6">
        <f t="shared" si="7"/>
        <v>0</v>
      </c>
      <c r="AH105" s="135">
        <f t="shared" si="8"/>
        <v>0</v>
      </c>
      <c r="AI105" s="135">
        <f t="shared" si="9"/>
        <v>0</v>
      </c>
      <c r="AJ105" s="135">
        <f>IF(通常分様式!C105="",0,IF(B105=1,IF(フラグ管理用!C105=1,"事業終期_通常",IF(C105=2,IF(Y105=2,"事業終期_R3基金・R4","事業終期_通常"),0)),IF(B105=2,"事業終期_R3基金・R4",0)))</f>
        <v>0</v>
      </c>
      <c r="AK105" s="135">
        <f t="shared" si="10"/>
        <v>0</v>
      </c>
      <c r="AL105" s="135">
        <f t="shared" si="11"/>
        <v>0</v>
      </c>
      <c r="AM105" s="135">
        <f t="shared" si="13"/>
        <v>0</v>
      </c>
      <c r="AN105" s="135">
        <f t="shared" si="12"/>
        <v>0</v>
      </c>
      <c r="AO105" s="6" t="str">
        <f>IF(通常分様式!C105="","",IF(PRODUCT(B105:G105,H105:AA105,AF105)=0,"error",""))</f>
        <v/>
      </c>
      <c r="AP105" s="6">
        <f>IF(通常分様式!E105="妊娠出産子育て支援交付金",1,0)</f>
        <v>0</v>
      </c>
    </row>
    <row r="106" spans="1:42" x14ac:dyDescent="0.15">
      <c r="A106" s="6">
        <v>85</v>
      </c>
      <c r="B106" s="6">
        <f>IFERROR(VLOOKUP(通常分様式!B106,―!$AJ$2:$AK$3,2,FALSE),0)</f>
        <v>0</v>
      </c>
      <c r="C106" s="6">
        <f>IFERROR(VLOOKUP(通常分様式!C106,―!$A$2:$B$3,2,FALSE),0)</f>
        <v>0</v>
      </c>
      <c r="D106" s="6">
        <f>IFERROR(VLOOKUP(通常分様式!D106,―!$AD$2:$AE$3,2,FALSE),0)</f>
        <v>0</v>
      </c>
      <c r="E106" s="6"/>
      <c r="G106" s="6">
        <f>IFERROR(VLOOKUP(通常分様式!G106,―!$AF$2:$AG$3,2,FALSE),0)</f>
        <v>0</v>
      </c>
      <c r="H106" s="6">
        <f>IFERROR(VLOOKUP(通常分様式!H106,―!$C$2:$D$2,2,FALSE),0)</f>
        <v>0</v>
      </c>
      <c r="I106" s="6">
        <f>IFERROR(IF(B106=2,VLOOKUP(通常分様式!I106,―!$E$21:$F$25,2,FALSE),VLOOKUP(通常分様式!I106,―!$E$2:$F$19,2,FALSE)),0)</f>
        <v>0</v>
      </c>
      <c r="J106" s="6">
        <f>IFERROR(VLOOKUP(通常分様式!J106,―!$G$2:$H$2,2,FALSE),0)</f>
        <v>0</v>
      </c>
      <c r="K106" s="6">
        <f>IFERROR(VLOOKUP(通常分様式!K106,―!$AH$2:$AI$12,2,FALSE),0)</f>
        <v>0</v>
      </c>
      <c r="V106" s="6">
        <f>IFERROR(IF(通常分様式!C106="単",VLOOKUP(通常分様式!V106,―!$I$2:$J$3,2,FALSE),VLOOKUP(通常分様式!V106,―!$I$4:$J$5,2,FALSE)),0)</f>
        <v>0</v>
      </c>
      <c r="W106" s="6">
        <f>IFERROR(VLOOKUP(通常分様式!W106,―!$K$2:$L$3,2,FALSE),0)</f>
        <v>0</v>
      </c>
      <c r="X106" s="6">
        <f>IFERROR(VLOOKUP(通常分様式!X106,―!$M$2:$N$3,2,FALSE),0)</f>
        <v>0</v>
      </c>
      <c r="Y106" s="6">
        <f>IFERROR(VLOOKUP(通常分様式!Y106,―!$O$2:$P$3,2,FALSE),0)</f>
        <v>0</v>
      </c>
      <c r="Z106" s="6">
        <f>IFERROR(VLOOKUP(通常分様式!Z106,―!$X$2:$Y$31,2,FALSE),0)</f>
        <v>0</v>
      </c>
      <c r="AA106" s="6">
        <f>IFERROR(VLOOKUP(通常分様式!AA106,―!$X$2:$Y$31,2,FALSE),0)</f>
        <v>0</v>
      </c>
      <c r="AF106" s="6">
        <f>IFERROR(VLOOKUP(通常分様式!AG106,―!$AA$2:$AB$14,2,FALSE),0)</f>
        <v>0</v>
      </c>
      <c r="AG106" s="6">
        <f t="shared" si="7"/>
        <v>0</v>
      </c>
      <c r="AH106" s="135">
        <f t="shared" si="8"/>
        <v>0</v>
      </c>
      <c r="AI106" s="135">
        <f t="shared" si="9"/>
        <v>0</v>
      </c>
      <c r="AJ106" s="135">
        <f>IF(通常分様式!C106="",0,IF(B106=1,IF(フラグ管理用!C106=1,"事業終期_通常",IF(C106=2,IF(Y106=2,"事業終期_R3基金・R4","事業終期_通常"),0)),IF(B106=2,"事業終期_R3基金・R4",0)))</f>
        <v>0</v>
      </c>
      <c r="AK106" s="135">
        <f t="shared" si="10"/>
        <v>0</v>
      </c>
      <c r="AL106" s="135">
        <f t="shared" si="11"/>
        <v>0</v>
      </c>
      <c r="AM106" s="135">
        <f t="shared" si="13"/>
        <v>0</v>
      </c>
      <c r="AN106" s="135">
        <f t="shared" si="12"/>
        <v>0</v>
      </c>
      <c r="AO106" s="6" t="str">
        <f>IF(通常分様式!C106="","",IF(PRODUCT(B106:G106,H106:AA106,AF106)=0,"error",""))</f>
        <v/>
      </c>
      <c r="AP106" s="6">
        <f>IF(通常分様式!E106="妊娠出産子育て支援交付金",1,0)</f>
        <v>0</v>
      </c>
    </row>
    <row r="107" spans="1:42" x14ac:dyDescent="0.15">
      <c r="A107" s="6">
        <v>86</v>
      </c>
      <c r="B107" s="6">
        <f>IFERROR(VLOOKUP(通常分様式!B107,―!$AJ$2:$AK$3,2,FALSE),0)</f>
        <v>0</v>
      </c>
      <c r="C107" s="6">
        <f>IFERROR(VLOOKUP(通常分様式!C107,―!$A$2:$B$3,2,FALSE),0)</f>
        <v>0</v>
      </c>
      <c r="D107" s="6">
        <f>IFERROR(VLOOKUP(通常分様式!D107,―!$AD$2:$AE$3,2,FALSE),0)</f>
        <v>0</v>
      </c>
      <c r="E107" s="6"/>
      <c r="G107" s="6">
        <f>IFERROR(VLOOKUP(通常分様式!G107,―!$AF$2:$AG$3,2,FALSE),0)</f>
        <v>0</v>
      </c>
      <c r="H107" s="6">
        <f>IFERROR(VLOOKUP(通常分様式!H107,―!$C$2:$D$2,2,FALSE),0)</f>
        <v>0</v>
      </c>
      <c r="I107" s="6">
        <f>IFERROR(IF(B107=2,VLOOKUP(通常分様式!I107,―!$E$21:$F$25,2,FALSE),VLOOKUP(通常分様式!I107,―!$E$2:$F$19,2,FALSE)),0)</f>
        <v>0</v>
      </c>
      <c r="J107" s="6">
        <f>IFERROR(VLOOKUP(通常分様式!J107,―!$G$2:$H$2,2,FALSE),0)</f>
        <v>0</v>
      </c>
      <c r="K107" s="6">
        <f>IFERROR(VLOOKUP(通常分様式!K107,―!$AH$2:$AI$12,2,FALSE),0)</f>
        <v>0</v>
      </c>
      <c r="V107" s="6">
        <f>IFERROR(IF(通常分様式!C107="単",VLOOKUP(通常分様式!V107,―!$I$2:$J$3,2,FALSE),VLOOKUP(通常分様式!V107,―!$I$4:$J$5,2,FALSE)),0)</f>
        <v>0</v>
      </c>
      <c r="W107" s="6">
        <f>IFERROR(VLOOKUP(通常分様式!W107,―!$K$2:$L$3,2,FALSE),0)</f>
        <v>0</v>
      </c>
      <c r="X107" s="6">
        <f>IFERROR(VLOOKUP(通常分様式!X107,―!$M$2:$N$3,2,FALSE),0)</f>
        <v>0</v>
      </c>
      <c r="Y107" s="6">
        <f>IFERROR(VLOOKUP(通常分様式!Y107,―!$O$2:$P$3,2,FALSE),0)</f>
        <v>0</v>
      </c>
      <c r="Z107" s="6">
        <f>IFERROR(VLOOKUP(通常分様式!Z107,―!$X$2:$Y$31,2,FALSE),0)</f>
        <v>0</v>
      </c>
      <c r="AA107" s="6">
        <f>IFERROR(VLOOKUP(通常分様式!AA107,―!$X$2:$Y$31,2,FALSE),0)</f>
        <v>0</v>
      </c>
      <c r="AF107" s="6">
        <f>IFERROR(VLOOKUP(通常分様式!AG107,―!$AA$2:$AB$14,2,FALSE),0)</f>
        <v>0</v>
      </c>
      <c r="AG107" s="6">
        <f t="shared" si="7"/>
        <v>0</v>
      </c>
      <c r="AH107" s="135">
        <f t="shared" si="8"/>
        <v>0</v>
      </c>
      <c r="AI107" s="135">
        <f t="shared" si="9"/>
        <v>0</v>
      </c>
      <c r="AJ107" s="135">
        <f>IF(通常分様式!C107="",0,IF(B107=1,IF(フラグ管理用!C107=1,"事業終期_通常",IF(C107=2,IF(Y107=2,"事業終期_R3基金・R4","事業終期_通常"),0)),IF(B107=2,"事業終期_R3基金・R4",0)))</f>
        <v>0</v>
      </c>
      <c r="AK107" s="135">
        <f t="shared" si="10"/>
        <v>0</v>
      </c>
      <c r="AL107" s="135">
        <f t="shared" si="11"/>
        <v>0</v>
      </c>
      <c r="AM107" s="135">
        <f t="shared" si="13"/>
        <v>0</v>
      </c>
      <c r="AN107" s="135">
        <f t="shared" si="12"/>
        <v>0</v>
      </c>
      <c r="AO107" s="6" t="str">
        <f>IF(通常分様式!C107="","",IF(PRODUCT(B107:G107,H107:AA107,AF107)=0,"error",""))</f>
        <v/>
      </c>
      <c r="AP107" s="6">
        <f>IF(通常分様式!E107="妊娠出産子育て支援交付金",1,0)</f>
        <v>0</v>
      </c>
    </row>
    <row r="108" spans="1:42" x14ac:dyDescent="0.15">
      <c r="A108" s="6">
        <v>87</v>
      </c>
      <c r="B108" s="6">
        <f>IFERROR(VLOOKUP(通常分様式!B108,―!$AJ$2:$AK$3,2,FALSE),0)</f>
        <v>0</v>
      </c>
      <c r="C108" s="6">
        <f>IFERROR(VLOOKUP(通常分様式!C108,―!$A$2:$B$3,2,FALSE),0)</f>
        <v>0</v>
      </c>
      <c r="D108" s="6">
        <f>IFERROR(VLOOKUP(通常分様式!D108,―!$AD$2:$AE$3,2,FALSE),0)</f>
        <v>0</v>
      </c>
      <c r="E108" s="6"/>
      <c r="G108" s="6">
        <f>IFERROR(VLOOKUP(通常分様式!G108,―!$AF$2:$AG$3,2,FALSE),0)</f>
        <v>0</v>
      </c>
      <c r="H108" s="6">
        <f>IFERROR(VLOOKUP(通常分様式!H108,―!$C$2:$D$2,2,FALSE),0)</f>
        <v>0</v>
      </c>
      <c r="I108" s="6">
        <f>IFERROR(IF(B108=2,VLOOKUP(通常分様式!I108,―!$E$21:$F$25,2,FALSE),VLOOKUP(通常分様式!I108,―!$E$2:$F$19,2,FALSE)),0)</f>
        <v>0</v>
      </c>
      <c r="J108" s="6">
        <f>IFERROR(VLOOKUP(通常分様式!J108,―!$G$2:$H$2,2,FALSE),0)</f>
        <v>0</v>
      </c>
      <c r="K108" s="6">
        <f>IFERROR(VLOOKUP(通常分様式!K108,―!$AH$2:$AI$12,2,FALSE),0)</f>
        <v>0</v>
      </c>
      <c r="V108" s="6">
        <f>IFERROR(IF(通常分様式!C108="単",VLOOKUP(通常分様式!V108,―!$I$2:$J$3,2,FALSE),VLOOKUP(通常分様式!V108,―!$I$4:$J$5,2,FALSE)),0)</f>
        <v>0</v>
      </c>
      <c r="W108" s="6">
        <f>IFERROR(VLOOKUP(通常分様式!W108,―!$K$2:$L$3,2,FALSE),0)</f>
        <v>0</v>
      </c>
      <c r="X108" s="6">
        <f>IFERROR(VLOOKUP(通常分様式!X108,―!$M$2:$N$3,2,FALSE),0)</f>
        <v>0</v>
      </c>
      <c r="Y108" s="6">
        <f>IFERROR(VLOOKUP(通常分様式!Y108,―!$O$2:$P$3,2,FALSE),0)</f>
        <v>0</v>
      </c>
      <c r="Z108" s="6">
        <f>IFERROR(VLOOKUP(通常分様式!Z108,―!$X$2:$Y$31,2,FALSE),0)</f>
        <v>0</v>
      </c>
      <c r="AA108" s="6">
        <f>IFERROR(VLOOKUP(通常分様式!AA108,―!$X$2:$Y$31,2,FALSE),0)</f>
        <v>0</v>
      </c>
      <c r="AF108" s="6">
        <f>IFERROR(VLOOKUP(通常分様式!AG108,―!$AA$2:$AB$14,2,FALSE),0)</f>
        <v>0</v>
      </c>
      <c r="AG108" s="6">
        <f t="shared" si="7"/>
        <v>0</v>
      </c>
      <c r="AH108" s="135">
        <f t="shared" si="8"/>
        <v>0</v>
      </c>
      <c r="AI108" s="135">
        <f t="shared" si="9"/>
        <v>0</v>
      </c>
      <c r="AJ108" s="135">
        <f>IF(通常分様式!C108="",0,IF(B108=1,IF(フラグ管理用!C108=1,"事業終期_通常",IF(C108=2,IF(Y108=2,"事業終期_R3基金・R4","事業終期_通常"),0)),IF(B108=2,"事業終期_R3基金・R4",0)))</f>
        <v>0</v>
      </c>
      <c r="AK108" s="135">
        <f t="shared" si="10"/>
        <v>0</v>
      </c>
      <c r="AL108" s="135">
        <f t="shared" si="11"/>
        <v>0</v>
      </c>
      <c r="AM108" s="135">
        <f t="shared" si="13"/>
        <v>0</v>
      </c>
      <c r="AN108" s="135">
        <f t="shared" si="12"/>
        <v>0</v>
      </c>
      <c r="AO108" s="6" t="str">
        <f>IF(通常分様式!C108="","",IF(PRODUCT(B108:G108,H108:AA108,AF108)=0,"error",""))</f>
        <v/>
      </c>
      <c r="AP108" s="6">
        <f>IF(通常分様式!E108="妊娠出産子育て支援交付金",1,0)</f>
        <v>0</v>
      </c>
    </row>
    <row r="109" spans="1:42" x14ac:dyDescent="0.15">
      <c r="A109" s="6">
        <v>88</v>
      </c>
      <c r="B109" s="6">
        <f>IFERROR(VLOOKUP(通常分様式!B109,―!$AJ$2:$AK$3,2,FALSE),0)</f>
        <v>0</v>
      </c>
      <c r="C109" s="6">
        <f>IFERROR(VLOOKUP(通常分様式!C109,―!$A$2:$B$3,2,FALSE),0)</f>
        <v>0</v>
      </c>
      <c r="D109" s="6">
        <f>IFERROR(VLOOKUP(通常分様式!D109,―!$AD$2:$AE$3,2,FALSE),0)</f>
        <v>0</v>
      </c>
      <c r="E109" s="6"/>
      <c r="G109" s="6">
        <f>IFERROR(VLOOKUP(通常分様式!G109,―!$AF$2:$AG$3,2,FALSE),0)</f>
        <v>0</v>
      </c>
      <c r="H109" s="6">
        <f>IFERROR(VLOOKUP(通常分様式!H109,―!$C$2:$D$2,2,FALSE),0)</f>
        <v>0</v>
      </c>
      <c r="I109" s="6">
        <f>IFERROR(IF(B109=2,VLOOKUP(通常分様式!I109,―!$E$21:$F$25,2,FALSE),VLOOKUP(通常分様式!I109,―!$E$2:$F$19,2,FALSE)),0)</f>
        <v>0</v>
      </c>
      <c r="J109" s="6">
        <f>IFERROR(VLOOKUP(通常分様式!J109,―!$G$2:$H$2,2,FALSE),0)</f>
        <v>0</v>
      </c>
      <c r="K109" s="6">
        <f>IFERROR(VLOOKUP(通常分様式!K109,―!$AH$2:$AI$12,2,FALSE),0)</f>
        <v>0</v>
      </c>
      <c r="V109" s="6">
        <f>IFERROR(IF(通常分様式!C109="単",VLOOKUP(通常分様式!V109,―!$I$2:$J$3,2,FALSE),VLOOKUP(通常分様式!V109,―!$I$4:$J$5,2,FALSE)),0)</f>
        <v>0</v>
      </c>
      <c r="W109" s="6">
        <f>IFERROR(VLOOKUP(通常分様式!W109,―!$K$2:$L$3,2,FALSE),0)</f>
        <v>0</v>
      </c>
      <c r="X109" s="6">
        <f>IFERROR(VLOOKUP(通常分様式!X109,―!$M$2:$N$3,2,FALSE),0)</f>
        <v>0</v>
      </c>
      <c r="Y109" s="6">
        <f>IFERROR(VLOOKUP(通常分様式!Y109,―!$O$2:$P$3,2,FALSE),0)</f>
        <v>0</v>
      </c>
      <c r="Z109" s="6">
        <f>IFERROR(VLOOKUP(通常分様式!Z109,―!$X$2:$Y$31,2,FALSE),0)</f>
        <v>0</v>
      </c>
      <c r="AA109" s="6">
        <f>IFERROR(VLOOKUP(通常分様式!AA109,―!$X$2:$Y$31,2,FALSE),0)</f>
        <v>0</v>
      </c>
      <c r="AF109" s="6">
        <f>IFERROR(VLOOKUP(通常分様式!AG109,―!$AA$2:$AB$14,2,FALSE),0)</f>
        <v>0</v>
      </c>
      <c r="AG109" s="6">
        <f t="shared" si="7"/>
        <v>0</v>
      </c>
      <c r="AH109" s="135">
        <f t="shared" si="8"/>
        <v>0</v>
      </c>
      <c r="AI109" s="135">
        <f t="shared" si="9"/>
        <v>0</v>
      </c>
      <c r="AJ109" s="135">
        <f>IF(通常分様式!C109="",0,IF(B109=1,IF(フラグ管理用!C109=1,"事業終期_通常",IF(C109=2,IF(Y109=2,"事業終期_R3基金・R4","事業終期_通常"),0)),IF(B109=2,"事業終期_R3基金・R4",0)))</f>
        <v>0</v>
      </c>
      <c r="AK109" s="135">
        <f t="shared" si="10"/>
        <v>0</v>
      </c>
      <c r="AL109" s="135">
        <f t="shared" si="11"/>
        <v>0</v>
      </c>
      <c r="AM109" s="135">
        <f t="shared" si="13"/>
        <v>0</v>
      </c>
      <c r="AN109" s="135">
        <f t="shared" si="12"/>
        <v>0</v>
      </c>
      <c r="AO109" s="6" t="str">
        <f>IF(通常分様式!C109="","",IF(PRODUCT(B109:G109,H109:AA109,AF109)=0,"error",""))</f>
        <v/>
      </c>
      <c r="AP109" s="6">
        <f>IF(通常分様式!E109="妊娠出産子育て支援交付金",1,0)</f>
        <v>0</v>
      </c>
    </row>
    <row r="110" spans="1:42" x14ac:dyDescent="0.15">
      <c r="A110" s="6">
        <v>89</v>
      </c>
      <c r="B110" s="6">
        <f>IFERROR(VLOOKUP(通常分様式!B110,―!$AJ$2:$AK$3,2,FALSE),0)</f>
        <v>0</v>
      </c>
      <c r="C110" s="6">
        <f>IFERROR(VLOOKUP(通常分様式!C110,―!$A$2:$B$3,2,FALSE),0)</f>
        <v>0</v>
      </c>
      <c r="D110" s="6">
        <f>IFERROR(VLOOKUP(通常分様式!D110,―!$AD$2:$AE$3,2,FALSE),0)</f>
        <v>0</v>
      </c>
      <c r="E110" s="6"/>
      <c r="G110" s="6">
        <f>IFERROR(VLOOKUP(通常分様式!G110,―!$AF$2:$AG$3,2,FALSE),0)</f>
        <v>0</v>
      </c>
      <c r="H110" s="6">
        <f>IFERROR(VLOOKUP(通常分様式!H110,―!$C$2:$D$2,2,FALSE),0)</f>
        <v>0</v>
      </c>
      <c r="I110" s="6">
        <f>IFERROR(IF(B110=2,VLOOKUP(通常分様式!I110,―!$E$21:$F$25,2,FALSE),VLOOKUP(通常分様式!I110,―!$E$2:$F$19,2,FALSE)),0)</f>
        <v>0</v>
      </c>
      <c r="J110" s="6">
        <f>IFERROR(VLOOKUP(通常分様式!J110,―!$G$2:$H$2,2,FALSE),0)</f>
        <v>0</v>
      </c>
      <c r="K110" s="6">
        <f>IFERROR(VLOOKUP(通常分様式!K110,―!$AH$2:$AI$12,2,FALSE),0)</f>
        <v>0</v>
      </c>
      <c r="V110" s="6">
        <f>IFERROR(IF(通常分様式!C110="単",VLOOKUP(通常分様式!V110,―!$I$2:$J$3,2,FALSE),VLOOKUP(通常分様式!V110,―!$I$4:$J$5,2,FALSE)),0)</f>
        <v>0</v>
      </c>
      <c r="W110" s="6">
        <f>IFERROR(VLOOKUP(通常分様式!W110,―!$K$2:$L$3,2,FALSE),0)</f>
        <v>0</v>
      </c>
      <c r="X110" s="6">
        <f>IFERROR(VLOOKUP(通常分様式!X110,―!$M$2:$N$3,2,FALSE),0)</f>
        <v>0</v>
      </c>
      <c r="Y110" s="6">
        <f>IFERROR(VLOOKUP(通常分様式!Y110,―!$O$2:$P$3,2,FALSE),0)</f>
        <v>0</v>
      </c>
      <c r="Z110" s="6">
        <f>IFERROR(VLOOKUP(通常分様式!Z110,―!$X$2:$Y$31,2,FALSE),0)</f>
        <v>0</v>
      </c>
      <c r="AA110" s="6">
        <f>IFERROR(VLOOKUP(通常分様式!AA110,―!$X$2:$Y$31,2,FALSE),0)</f>
        <v>0</v>
      </c>
      <c r="AF110" s="6">
        <f>IFERROR(VLOOKUP(通常分様式!AG110,―!$AA$2:$AB$14,2,FALSE),0)</f>
        <v>0</v>
      </c>
      <c r="AG110" s="6">
        <f t="shared" si="7"/>
        <v>0</v>
      </c>
      <c r="AH110" s="135">
        <f t="shared" si="8"/>
        <v>0</v>
      </c>
      <c r="AI110" s="135">
        <f t="shared" si="9"/>
        <v>0</v>
      </c>
      <c r="AJ110" s="135">
        <f>IF(通常分様式!C110="",0,IF(B110=1,IF(フラグ管理用!C110=1,"事業終期_通常",IF(C110=2,IF(Y110=2,"事業終期_R3基金・R4","事業終期_通常"),0)),IF(B110=2,"事業終期_R3基金・R4",0)))</f>
        <v>0</v>
      </c>
      <c r="AK110" s="135">
        <f t="shared" si="10"/>
        <v>0</v>
      </c>
      <c r="AL110" s="135">
        <f t="shared" si="11"/>
        <v>0</v>
      </c>
      <c r="AM110" s="135">
        <f t="shared" si="13"/>
        <v>0</v>
      </c>
      <c r="AN110" s="135">
        <f t="shared" si="12"/>
        <v>0</v>
      </c>
      <c r="AO110" s="6" t="str">
        <f>IF(通常分様式!C110="","",IF(PRODUCT(B110:G110,H110:AA110,AF110)=0,"error",""))</f>
        <v/>
      </c>
      <c r="AP110" s="6">
        <f>IF(通常分様式!E110="妊娠出産子育て支援交付金",1,0)</f>
        <v>0</v>
      </c>
    </row>
    <row r="111" spans="1:42" x14ac:dyDescent="0.15">
      <c r="A111" s="6">
        <v>90</v>
      </c>
      <c r="B111" s="6">
        <f>IFERROR(VLOOKUP(通常分様式!B111,―!$AJ$2:$AK$3,2,FALSE),0)</f>
        <v>0</v>
      </c>
      <c r="C111" s="6">
        <f>IFERROR(VLOOKUP(通常分様式!C111,―!$A$2:$B$3,2,FALSE),0)</f>
        <v>0</v>
      </c>
      <c r="D111" s="6">
        <f>IFERROR(VLOOKUP(通常分様式!D111,―!$AD$2:$AE$3,2,FALSE),0)</f>
        <v>0</v>
      </c>
      <c r="E111" s="6"/>
      <c r="G111" s="6">
        <f>IFERROR(VLOOKUP(通常分様式!G111,―!$AF$2:$AG$3,2,FALSE),0)</f>
        <v>0</v>
      </c>
      <c r="H111" s="6">
        <f>IFERROR(VLOOKUP(通常分様式!H111,―!$C$2:$D$2,2,FALSE),0)</f>
        <v>0</v>
      </c>
      <c r="I111" s="6">
        <f>IFERROR(IF(B111=2,VLOOKUP(通常分様式!I111,―!$E$21:$F$25,2,FALSE),VLOOKUP(通常分様式!I111,―!$E$2:$F$19,2,FALSE)),0)</f>
        <v>0</v>
      </c>
      <c r="J111" s="6">
        <f>IFERROR(VLOOKUP(通常分様式!J111,―!$G$2:$H$2,2,FALSE),0)</f>
        <v>0</v>
      </c>
      <c r="K111" s="6">
        <f>IFERROR(VLOOKUP(通常分様式!K111,―!$AH$2:$AI$12,2,FALSE),0)</f>
        <v>0</v>
      </c>
      <c r="V111" s="6">
        <f>IFERROR(IF(通常分様式!C111="単",VLOOKUP(通常分様式!V111,―!$I$2:$J$3,2,FALSE),VLOOKUP(通常分様式!V111,―!$I$4:$J$5,2,FALSE)),0)</f>
        <v>0</v>
      </c>
      <c r="W111" s="6">
        <f>IFERROR(VLOOKUP(通常分様式!W111,―!$K$2:$L$3,2,FALSE),0)</f>
        <v>0</v>
      </c>
      <c r="X111" s="6">
        <f>IFERROR(VLOOKUP(通常分様式!X111,―!$M$2:$N$3,2,FALSE),0)</f>
        <v>0</v>
      </c>
      <c r="Y111" s="6">
        <f>IFERROR(VLOOKUP(通常分様式!Y111,―!$O$2:$P$3,2,FALSE),0)</f>
        <v>0</v>
      </c>
      <c r="Z111" s="6">
        <f>IFERROR(VLOOKUP(通常分様式!Z111,―!$X$2:$Y$31,2,FALSE),0)</f>
        <v>0</v>
      </c>
      <c r="AA111" s="6">
        <f>IFERROR(VLOOKUP(通常分様式!AA111,―!$X$2:$Y$31,2,FALSE),0)</f>
        <v>0</v>
      </c>
      <c r="AF111" s="6">
        <f>IFERROR(VLOOKUP(通常分様式!AG111,―!$AA$2:$AB$14,2,FALSE),0)</f>
        <v>0</v>
      </c>
      <c r="AG111" s="6">
        <f t="shared" si="7"/>
        <v>0</v>
      </c>
      <c r="AH111" s="135">
        <f t="shared" si="8"/>
        <v>0</v>
      </c>
      <c r="AI111" s="135">
        <f t="shared" si="9"/>
        <v>0</v>
      </c>
      <c r="AJ111" s="135">
        <f>IF(通常分様式!C111="",0,IF(B111=1,IF(フラグ管理用!C111=1,"事業終期_通常",IF(C111=2,IF(Y111=2,"事業終期_R3基金・R4","事業終期_通常"),0)),IF(B111=2,"事業終期_R3基金・R4",0)))</f>
        <v>0</v>
      </c>
      <c r="AK111" s="135">
        <f t="shared" si="10"/>
        <v>0</v>
      </c>
      <c r="AL111" s="135">
        <f t="shared" si="11"/>
        <v>0</v>
      </c>
      <c r="AM111" s="135">
        <f t="shared" si="13"/>
        <v>0</v>
      </c>
      <c r="AN111" s="135">
        <f t="shared" si="12"/>
        <v>0</v>
      </c>
      <c r="AO111" s="6" t="str">
        <f>IF(通常分様式!C111="","",IF(PRODUCT(B111:G111,H111:AA111,AF111)=0,"error",""))</f>
        <v/>
      </c>
      <c r="AP111" s="6">
        <f>IF(通常分様式!E111="妊娠出産子育て支援交付金",1,0)</f>
        <v>0</v>
      </c>
    </row>
    <row r="112" spans="1:42" x14ac:dyDescent="0.15">
      <c r="A112" s="6">
        <v>91</v>
      </c>
      <c r="B112" s="6">
        <f>IFERROR(VLOOKUP(通常分様式!B112,―!$AJ$2:$AK$3,2,FALSE),0)</f>
        <v>0</v>
      </c>
      <c r="C112" s="6">
        <f>IFERROR(VLOOKUP(通常分様式!C112,―!$A$2:$B$3,2,FALSE),0)</f>
        <v>0</v>
      </c>
      <c r="D112" s="6">
        <f>IFERROR(VLOOKUP(通常分様式!D112,―!$AD$2:$AE$3,2,FALSE),0)</f>
        <v>0</v>
      </c>
      <c r="E112" s="6"/>
      <c r="G112" s="6">
        <f>IFERROR(VLOOKUP(通常分様式!G112,―!$AF$2:$AG$3,2,FALSE),0)</f>
        <v>0</v>
      </c>
      <c r="H112" s="6">
        <f>IFERROR(VLOOKUP(通常分様式!H112,―!$C$2:$D$2,2,FALSE),0)</f>
        <v>0</v>
      </c>
      <c r="I112" s="6">
        <f>IFERROR(IF(B112=2,VLOOKUP(通常分様式!I112,―!$E$21:$F$25,2,FALSE),VLOOKUP(通常分様式!I112,―!$E$2:$F$19,2,FALSE)),0)</f>
        <v>0</v>
      </c>
      <c r="J112" s="6">
        <f>IFERROR(VLOOKUP(通常分様式!J112,―!$G$2:$H$2,2,FALSE),0)</f>
        <v>0</v>
      </c>
      <c r="K112" s="6">
        <f>IFERROR(VLOOKUP(通常分様式!K112,―!$AH$2:$AI$12,2,FALSE),0)</f>
        <v>0</v>
      </c>
      <c r="V112" s="6">
        <f>IFERROR(IF(通常分様式!C112="単",VLOOKUP(通常分様式!V112,―!$I$2:$J$3,2,FALSE),VLOOKUP(通常分様式!V112,―!$I$4:$J$5,2,FALSE)),0)</f>
        <v>0</v>
      </c>
      <c r="W112" s="6">
        <f>IFERROR(VLOOKUP(通常分様式!W112,―!$K$2:$L$3,2,FALSE),0)</f>
        <v>0</v>
      </c>
      <c r="X112" s="6">
        <f>IFERROR(VLOOKUP(通常分様式!X112,―!$M$2:$N$3,2,FALSE),0)</f>
        <v>0</v>
      </c>
      <c r="Y112" s="6">
        <f>IFERROR(VLOOKUP(通常分様式!Y112,―!$O$2:$P$3,2,FALSE),0)</f>
        <v>0</v>
      </c>
      <c r="Z112" s="6">
        <f>IFERROR(VLOOKUP(通常分様式!Z112,―!$X$2:$Y$31,2,FALSE),0)</f>
        <v>0</v>
      </c>
      <c r="AA112" s="6">
        <f>IFERROR(VLOOKUP(通常分様式!AA112,―!$X$2:$Y$31,2,FALSE),0)</f>
        <v>0</v>
      </c>
      <c r="AF112" s="6">
        <f>IFERROR(VLOOKUP(通常分様式!AG112,―!$AA$2:$AB$14,2,FALSE),0)</f>
        <v>0</v>
      </c>
      <c r="AG112" s="6">
        <f t="shared" si="7"/>
        <v>0</v>
      </c>
      <c r="AH112" s="135">
        <f t="shared" si="8"/>
        <v>0</v>
      </c>
      <c r="AI112" s="135">
        <f t="shared" si="9"/>
        <v>0</v>
      </c>
      <c r="AJ112" s="135">
        <f>IF(通常分様式!C112="",0,IF(B112=1,IF(フラグ管理用!C112=1,"事業終期_通常",IF(C112=2,IF(Y112=2,"事業終期_R3基金・R4","事業終期_通常"),0)),IF(B112=2,"事業終期_R3基金・R4",0)))</f>
        <v>0</v>
      </c>
      <c r="AK112" s="135">
        <f t="shared" si="10"/>
        <v>0</v>
      </c>
      <c r="AL112" s="135">
        <f t="shared" si="11"/>
        <v>0</v>
      </c>
      <c r="AM112" s="135">
        <f t="shared" si="13"/>
        <v>0</v>
      </c>
      <c r="AN112" s="135">
        <f t="shared" si="12"/>
        <v>0</v>
      </c>
      <c r="AO112" s="6" t="str">
        <f>IF(通常分様式!C112="","",IF(PRODUCT(B112:G112,H112:AA112,AF112)=0,"error",""))</f>
        <v/>
      </c>
      <c r="AP112" s="6">
        <f>IF(通常分様式!E112="妊娠出産子育て支援交付金",1,0)</f>
        <v>0</v>
      </c>
    </row>
    <row r="113" spans="1:42" x14ac:dyDescent="0.15">
      <c r="A113" s="6">
        <v>92</v>
      </c>
      <c r="B113" s="6">
        <f>IFERROR(VLOOKUP(通常分様式!B113,―!$AJ$2:$AK$3,2,FALSE),0)</f>
        <v>0</v>
      </c>
      <c r="C113" s="6">
        <f>IFERROR(VLOOKUP(通常分様式!C113,―!$A$2:$B$3,2,FALSE),0)</f>
        <v>0</v>
      </c>
      <c r="D113" s="6">
        <f>IFERROR(VLOOKUP(通常分様式!D113,―!$AD$2:$AE$3,2,FALSE),0)</f>
        <v>0</v>
      </c>
      <c r="E113" s="6"/>
      <c r="G113" s="6">
        <f>IFERROR(VLOOKUP(通常分様式!G113,―!$AF$2:$AG$3,2,FALSE),0)</f>
        <v>0</v>
      </c>
      <c r="H113" s="6">
        <f>IFERROR(VLOOKUP(通常分様式!H113,―!$C$2:$D$2,2,FALSE),0)</f>
        <v>0</v>
      </c>
      <c r="I113" s="6">
        <f>IFERROR(IF(B113=2,VLOOKUP(通常分様式!I113,―!$E$21:$F$25,2,FALSE),VLOOKUP(通常分様式!I113,―!$E$2:$F$19,2,FALSE)),0)</f>
        <v>0</v>
      </c>
      <c r="J113" s="6">
        <f>IFERROR(VLOOKUP(通常分様式!J113,―!$G$2:$H$2,2,FALSE),0)</f>
        <v>0</v>
      </c>
      <c r="K113" s="6">
        <f>IFERROR(VLOOKUP(通常分様式!K113,―!$AH$2:$AI$12,2,FALSE),0)</f>
        <v>0</v>
      </c>
      <c r="V113" s="6">
        <f>IFERROR(IF(通常分様式!C113="単",VLOOKUP(通常分様式!V113,―!$I$2:$J$3,2,FALSE),VLOOKUP(通常分様式!V113,―!$I$4:$J$5,2,FALSE)),0)</f>
        <v>0</v>
      </c>
      <c r="W113" s="6">
        <f>IFERROR(VLOOKUP(通常分様式!W113,―!$K$2:$L$3,2,FALSE),0)</f>
        <v>0</v>
      </c>
      <c r="X113" s="6">
        <f>IFERROR(VLOOKUP(通常分様式!X113,―!$M$2:$N$3,2,FALSE),0)</f>
        <v>0</v>
      </c>
      <c r="Y113" s="6">
        <f>IFERROR(VLOOKUP(通常分様式!Y113,―!$O$2:$P$3,2,FALSE),0)</f>
        <v>0</v>
      </c>
      <c r="Z113" s="6">
        <f>IFERROR(VLOOKUP(通常分様式!Z113,―!$X$2:$Y$31,2,FALSE),0)</f>
        <v>0</v>
      </c>
      <c r="AA113" s="6">
        <f>IFERROR(VLOOKUP(通常分様式!AA113,―!$X$2:$Y$31,2,FALSE),0)</f>
        <v>0</v>
      </c>
      <c r="AF113" s="6">
        <f>IFERROR(VLOOKUP(通常分様式!AG113,―!$AA$2:$AB$14,2,FALSE),0)</f>
        <v>0</v>
      </c>
      <c r="AG113" s="6">
        <f t="shared" si="7"/>
        <v>0</v>
      </c>
      <c r="AH113" s="135">
        <f t="shared" si="8"/>
        <v>0</v>
      </c>
      <c r="AI113" s="135">
        <f t="shared" si="9"/>
        <v>0</v>
      </c>
      <c r="AJ113" s="135">
        <f>IF(通常分様式!C113="",0,IF(B113=1,IF(フラグ管理用!C113=1,"事業終期_通常",IF(C113=2,IF(Y113=2,"事業終期_R3基金・R4","事業終期_通常"),0)),IF(B113=2,"事業終期_R3基金・R4",0)))</f>
        <v>0</v>
      </c>
      <c r="AK113" s="135">
        <f t="shared" si="10"/>
        <v>0</v>
      </c>
      <c r="AL113" s="135">
        <f t="shared" si="11"/>
        <v>0</v>
      </c>
      <c r="AM113" s="135">
        <f t="shared" si="13"/>
        <v>0</v>
      </c>
      <c r="AN113" s="135">
        <f t="shared" si="12"/>
        <v>0</v>
      </c>
      <c r="AO113" s="6" t="str">
        <f>IF(通常分様式!C113="","",IF(PRODUCT(B113:G113,H113:AA113,AF113)=0,"error",""))</f>
        <v/>
      </c>
      <c r="AP113" s="6">
        <f>IF(通常分様式!E113="妊娠出産子育て支援交付金",1,0)</f>
        <v>0</v>
      </c>
    </row>
    <row r="114" spans="1:42" x14ac:dyDescent="0.15">
      <c r="A114" s="6">
        <v>93</v>
      </c>
      <c r="B114" s="6">
        <f>IFERROR(VLOOKUP(通常分様式!B114,―!$AJ$2:$AK$3,2,FALSE),0)</f>
        <v>0</v>
      </c>
      <c r="C114" s="6">
        <f>IFERROR(VLOOKUP(通常分様式!C114,―!$A$2:$B$3,2,FALSE),0)</f>
        <v>0</v>
      </c>
      <c r="D114" s="6">
        <f>IFERROR(VLOOKUP(通常分様式!D114,―!$AD$2:$AE$3,2,FALSE),0)</f>
        <v>0</v>
      </c>
      <c r="E114" s="6"/>
      <c r="G114" s="6">
        <f>IFERROR(VLOOKUP(通常分様式!G114,―!$AF$2:$AG$3,2,FALSE),0)</f>
        <v>0</v>
      </c>
      <c r="H114" s="6">
        <f>IFERROR(VLOOKUP(通常分様式!H114,―!$C$2:$D$2,2,FALSE),0)</f>
        <v>0</v>
      </c>
      <c r="I114" s="6">
        <f>IFERROR(IF(B114=2,VLOOKUP(通常分様式!I114,―!$E$21:$F$25,2,FALSE),VLOOKUP(通常分様式!I114,―!$E$2:$F$19,2,FALSE)),0)</f>
        <v>0</v>
      </c>
      <c r="J114" s="6">
        <f>IFERROR(VLOOKUP(通常分様式!J114,―!$G$2:$H$2,2,FALSE),0)</f>
        <v>0</v>
      </c>
      <c r="K114" s="6">
        <f>IFERROR(VLOOKUP(通常分様式!K114,―!$AH$2:$AI$12,2,FALSE),0)</f>
        <v>0</v>
      </c>
      <c r="V114" s="6">
        <f>IFERROR(IF(通常分様式!C114="単",VLOOKUP(通常分様式!V114,―!$I$2:$J$3,2,FALSE),VLOOKUP(通常分様式!V114,―!$I$4:$J$5,2,FALSE)),0)</f>
        <v>0</v>
      </c>
      <c r="W114" s="6">
        <f>IFERROR(VLOOKUP(通常分様式!W114,―!$K$2:$L$3,2,FALSE),0)</f>
        <v>0</v>
      </c>
      <c r="X114" s="6">
        <f>IFERROR(VLOOKUP(通常分様式!X114,―!$M$2:$N$3,2,FALSE),0)</f>
        <v>0</v>
      </c>
      <c r="Y114" s="6">
        <f>IFERROR(VLOOKUP(通常分様式!Y114,―!$O$2:$P$3,2,FALSE),0)</f>
        <v>0</v>
      </c>
      <c r="Z114" s="6">
        <f>IFERROR(VLOOKUP(通常分様式!Z114,―!$X$2:$Y$31,2,FALSE),0)</f>
        <v>0</v>
      </c>
      <c r="AA114" s="6">
        <f>IFERROR(VLOOKUP(通常分様式!AA114,―!$X$2:$Y$31,2,FALSE),0)</f>
        <v>0</v>
      </c>
      <c r="AF114" s="6">
        <f>IFERROR(VLOOKUP(通常分様式!AG114,―!$AA$2:$AB$14,2,FALSE),0)</f>
        <v>0</v>
      </c>
      <c r="AG114" s="6">
        <f t="shared" si="7"/>
        <v>0</v>
      </c>
      <c r="AH114" s="135">
        <f t="shared" si="8"/>
        <v>0</v>
      </c>
      <c r="AI114" s="135">
        <f t="shared" si="9"/>
        <v>0</v>
      </c>
      <c r="AJ114" s="135">
        <f>IF(通常分様式!C114="",0,IF(B114=1,IF(フラグ管理用!C114=1,"事業終期_通常",IF(C114=2,IF(Y114=2,"事業終期_R3基金・R4","事業終期_通常"),0)),IF(B114=2,"事業終期_R3基金・R4",0)))</f>
        <v>0</v>
      </c>
      <c r="AK114" s="135">
        <f t="shared" si="10"/>
        <v>0</v>
      </c>
      <c r="AL114" s="135">
        <f t="shared" si="11"/>
        <v>0</v>
      </c>
      <c r="AM114" s="135">
        <f t="shared" si="13"/>
        <v>0</v>
      </c>
      <c r="AN114" s="135">
        <f t="shared" si="12"/>
        <v>0</v>
      </c>
      <c r="AO114" s="6" t="str">
        <f>IF(通常分様式!C114="","",IF(PRODUCT(B114:G114,H114:AA114,AF114)=0,"error",""))</f>
        <v/>
      </c>
      <c r="AP114" s="6">
        <f>IF(通常分様式!E114="妊娠出産子育て支援交付金",1,0)</f>
        <v>0</v>
      </c>
    </row>
    <row r="115" spans="1:42" x14ac:dyDescent="0.15">
      <c r="A115" s="6">
        <v>94</v>
      </c>
      <c r="B115" s="6">
        <f>IFERROR(VLOOKUP(通常分様式!B115,―!$AJ$2:$AK$3,2,FALSE),0)</f>
        <v>0</v>
      </c>
      <c r="C115" s="6">
        <f>IFERROR(VLOOKUP(通常分様式!C115,―!$A$2:$B$3,2,FALSE),0)</f>
        <v>0</v>
      </c>
      <c r="D115" s="6">
        <f>IFERROR(VLOOKUP(通常分様式!D115,―!$AD$2:$AE$3,2,FALSE),0)</f>
        <v>0</v>
      </c>
      <c r="E115" s="6"/>
      <c r="G115" s="6">
        <f>IFERROR(VLOOKUP(通常分様式!G115,―!$AF$2:$AG$3,2,FALSE),0)</f>
        <v>0</v>
      </c>
      <c r="H115" s="6">
        <f>IFERROR(VLOOKUP(通常分様式!H115,―!$C$2:$D$2,2,FALSE),0)</f>
        <v>0</v>
      </c>
      <c r="I115" s="6">
        <f>IFERROR(IF(B115=2,VLOOKUP(通常分様式!I115,―!$E$21:$F$25,2,FALSE),VLOOKUP(通常分様式!I115,―!$E$2:$F$19,2,FALSE)),0)</f>
        <v>0</v>
      </c>
      <c r="J115" s="6">
        <f>IFERROR(VLOOKUP(通常分様式!J115,―!$G$2:$H$2,2,FALSE),0)</f>
        <v>0</v>
      </c>
      <c r="K115" s="6">
        <f>IFERROR(VLOOKUP(通常分様式!K115,―!$AH$2:$AI$12,2,FALSE),0)</f>
        <v>0</v>
      </c>
      <c r="V115" s="6">
        <f>IFERROR(IF(通常分様式!C115="単",VLOOKUP(通常分様式!V115,―!$I$2:$J$3,2,FALSE),VLOOKUP(通常分様式!V115,―!$I$4:$J$5,2,FALSE)),0)</f>
        <v>0</v>
      </c>
      <c r="W115" s="6">
        <f>IFERROR(VLOOKUP(通常分様式!W115,―!$K$2:$L$3,2,FALSE),0)</f>
        <v>0</v>
      </c>
      <c r="X115" s="6">
        <f>IFERROR(VLOOKUP(通常分様式!X115,―!$M$2:$N$3,2,FALSE),0)</f>
        <v>0</v>
      </c>
      <c r="Y115" s="6">
        <f>IFERROR(VLOOKUP(通常分様式!Y115,―!$O$2:$P$3,2,FALSE),0)</f>
        <v>0</v>
      </c>
      <c r="Z115" s="6">
        <f>IFERROR(VLOOKUP(通常分様式!Z115,―!$X$2:$Y$31,2,FALSE),0)</f>
        <v>0</v>
      </c>
      <c r="AA115" s="6">
        <f>IFERROR(VLOOKUP(通常分様式!AA115,―!$X$2:$Y$31,2,FALSE),0)</f>
        <v>0</v>
      </c>
      <c r="AF115" s="6">
        <f>IFERROR(VLOOKUP(通常分様式!AG115,―!$AA$2:$AB$14,2,FALSE),0)</f>
        <v>0</v>
      </c>
      <c r="AG115" s="6">
        <f t="shared" si="7"/>
        <v>0</v>
      </c>
      <c r="AH115" s="135">
        <f t="shared" si="8"/>
        <v>0</v>
      </c>
      <c r="AI115" s="135">
        <f t="shared" si="9"/>
        <v>0</v>
      </c>
      <c r="AJ115" s="135">
        <f>IF(通常分様式!C115="",0,IF(B115=1,IF(フラグ管理用!C115=1,"事業終期_通常",IF(C115=2,IF(Y115=2,"事業終期_R3基金・R4","事業終期_通常"),0)),IF(B115=2,"事業終期_R3基金・R4",0)))</f>
        <v>0</v>
      </c>
      <c r="AK115" s="135">
        <f t="shared" si="10"/>
        <v>0</v>
      </c>
      <c r="AL115" s="135">
        <f t="shared" si="11"/>
        <v>0</v>
      </c>
      <c r="AM115" s="135">
        <f t="shared" si="13"/>
        <v>0</v>
      </c>
      <c r="AN115" s="135">
        <f t="shared" si="12"/>
        <v>0</v>
      </c>
      <c r="AO115" s="6" t="str">
        <f>IF(通常分様式!C115="","",IF(PRODUCT(B115:G115,H115:AA115,AF115)=0,"error",""))</f>
        <v/>
      </c>
      <c r="AP115" s="6">
        <f>IF(通常分様式!E115="妊娠出産子育て支援交付金",1,0)</f>
        <v>0</v>
      </c>
    </row>
    <row r="116" spans="1:42" x14ac:dyDescent="0.15">
      <c r="A116" s="6">
        <v>95</v>
      </c>
      <c r="B116" s="6">
        <f>IFERROR(VLOOKUP(通常分様式!B116,―!$AJ$2:$AK$3,2,FALSE),0)</f>
        <v>0</v>
      </c>
      <c r="C116" s="6">
        <f>IFERROR(VLOOKUP(通常分様式!C116,―!$A$2:$B$3,2,FALSE),0)</f>
        <v>0</v>
      </c>
      <c r="D116" s="6">
        <f>IFERROR(VLOOKUP(通常分様式!D116,―!$AD$2:$AE$3,2,FALSE),0)</f>
        <v>0</v>
      </c>
      <c r="E116" s="6"/>
      <c r="G116" s="6">
        <f>IFERROR(VLOOKUP(通常分様式!G116,―!$AF$2:$AG$3,2,FALSE),0)</f>
        <v>0</v>
      </c>
      <c r="H116" s="6">
        <f>IFERROR(VLOOKUP(通常分様式!H116,―!$C$2:$D$2,2,FALSE),0)</f>
        <v>0</v>
      </c>
      <c r="I116" s="6">
        <f>IFERROR(IF(B116=2,VLOOKUP(通常分様式!I116,―!$E$21:$F$25,2,FALSE),VLOOKUP(通常分様式!I116,―!$E$2:$F$19,2,FALSE)),0)</f>
        <v>0</v>
      </c>
      <c r="J116" s="6">
        <f>IFERROR(VLOOKUP(通常分様式!J116,―!$G$2:$H$2,2,FALSE),0)</f>
        <v>0</v>
      </c>
      <c r="K116" s="6">
        <f>IFERROR(VLOOKUP(通常分様式!K116,―!$AH$2:$AI$12,2,FALSE),0)</f>
        <v>0</v>
      </c>
      <c r="V116" s="6">
        <f>IFERROR(IF(通常分様式!C116="単",VLOOKUP(通常分様式!V116,―!$I$2:$J$3,2,FALSE),VLOOKUP(通常分様式!V116,―!$I$4:$J$5,2,FALSE)),0)</f>
        <v>0</v>
      </c>
      <c r="W116" s="6">
        <f>IFERROR(VLOOKUP(通常分様式!W116,―!$K$2:$L$3,2,FALSE),0)</f>
        <v>0</v>
      </c>
      <c r="X116" s="6">
        <f>IFERROR(VLOOKUP(通常分様式!X116,―!$M$2:$N$3,2,FALSE),0)</f>
        <v>0</v>
      </c>
      <c r="Y116" s="6">
        <f>IFERROR(VLOOKUP(通常分様式!Y116,―!$O$2:$P$3,2,FALSE),0)</f>
        <v>0</v>
      </c>
      <c r="Z116" s="6">
        <f>IFERROR(VLOOKUP(通常分様式!Z116,―!$X$2:$Y$31,2,FALSE),0)</f>
        <v>0</v>
      </c>
      <c r="AA116" s="6">
        <f>IFERROR(VLOOKUP(通常分様式!AA116,―!$X$2:$Y$31,2,FALSE),0)</f>
        <v>0</v>
      </c>
      <c r="AF116" s="6">
        <f>IFERROR(VLOOKUP(通常分様式!AG116,―!$AA$2:$AB$14,2,FALSE),0)</f>
        <v>0</v>
      </c>
      <c r="AG116" s="6">
        <f t="shared" si="7"/>
        <v>0</v>
      </c>
      <c r="AH116" s="135">
        <f t="shared" si="8"/>
        <v>0</v>
      </c>
      <c r="AI116" s="135">
        <f t="shared" si="9"/>
        <v>0</v>
      </c>
      <c r="AJ116" s="135">
        <f>IF(通常分様式!C116="",0,IF(B116=1,IF(フラグ管理用!C116=1,"事業終期_通常",IF(C116=2,IF(Y116=2,"事業終期_R3基金・R4","事業終期_通常"),0)),IF(B116=2,"事業終期_R3基金・R4",0)))</f>
        <v>0</v>
      </c>
      <c r="AK116" s="135">
        <f t="shared" si="10"/>
        <v>0</v>
      </c>
      <c r="AL116" s="135">
        <f t="shared" si="11"/>
        <v>0</v>
      </c>
      <c r="AM116" s="135">
        <f t="shared" si="13"/>
        <v>0</v>
      </c>
      <c r="AN116" s="135">
        <f t="shared" si="12"/>
        <v>0</v>
      </c>
      <c r="AO116" s="6" t="str">
        <f>IF(通常分様式!C116="","",IF(PRODUCT(B116:G116,H116:AA116,AF116)=0,"error",""))</f>
        <v/>
      </c>
      <c r="AP116" s="6">
        <f>IF(通常分様式!E116="妊娠出産子育て支援交付金",1,0)</f>
        <v>0</v>
      </c>
    </row>
    <row r="117" spans="1:42" x14ac:dyDescent="0.15">
      <c r="A117" s="6">
        <v>96</v>
      </c>
      <c r="B117" s="6">
        <f>IFERROR(VLOOKUP(通常分様式!B117,―!$AJ$2:$AK$3,2,FALSE),0)</f>
        <v>0</v>
      </c>
      <c r="C117" s="6">
        <f>IFERROR(VLOOKUP(通常分様式!C117,―!$A$2:$B$3,2,FALSE),0)</f>
        <v>0</v>
      </c>
      <c r="D117" s="6">
        <f>IFERROR(VLOOKUP(通常分様式!D117,―!$AD$2:$AE$3,2,FALSE),0)</f>
        <v>0</v>
      </c>
      <c r="E117" s="6"/>
      <c r="G117" s="6">
        <f>IFERROR(VLOOKUP(通常分様式!G117,―!$AF$2:$AG$3,2,FALSE),0)</f>
        <v>0</v>
      </c>
      <c r="H117" s="6">
        <f>IFERROR(VLOOKUP(通常分様式!H117,―!$C$2:$D$2,2,FALSE),0)</f>
        <v>0</v>
      </c>
      <c r="I117" s="6">
        <f>IFERROR(IF(B117=2,VLOOKUP(通常分様式!I117,―!$E$21:$F$25,2,FALSE),VLOOKUP(通常分様式!I117,―!$E$2:$F$19,2,FALSE)),0)</f>
        <v>0</v>
      </c>
      <c r="J117" s="6">
        <f>IFERROR(VLOOKUP(通常分様式!J117,―!$G$2:$H$2,2,FALSE),0)</f>
        <v>0</v>
      </c>
      <c r="K117" s="6">
        <f>IFERROR(VLOOKUP(通常分様式!K117,―!$AH$2:$AI$12,2,FALSE),0)</f>
        <v>0</v>
      </c>
      <c r="V117" s="6">
        <f>IFERROR(IF(通常分様式!C117="単",VLOOKUP(通常分様式!V117,―!$I$2:$J$3,2,FALSE),VLOOKUP(通常分様式!V117,―!$I$4:$J$5,2,FALSE)),0)</f>
        <v>0</v>
      </c>
      <c r="W117" s="6">
        <f>IFERROR(VLOOKUP(通常分様式!W117,―!$K$2:$L$3,2,FALSE),0)</f>
        <v>0</v>
      </c>
      <c r="X117" s="6">
        <f>IFERROR(VLOOKUP(通常分様式!X117,―!$M$2:$N$3,2,FALSE),0)</f>
        <v>0</v>
      </c>
      <c r="Y117" s="6">
        <f>IFERROR(VLOOKUP(通常分様式!Y117,―!$O$2:$P$3,2,FALSE),0)</f>
        <v>0</v>
      </c>
      <c r="Z117" s="6">
        <f>IFERROR(VLOOKUP(通常分様式!Z117,―!$X$2:$Y$31,2,FALSE),0)</f>
        <v>0</v>
      </c>
      <c r="AA117" s="6">
        <f>IFERROR(VLOOKUP(通常分様式!AA117,―!$X$2:$Y$31,2,FALSE),0)</f>
        <v>0</v>
      </c>
      <c r="AF117" s="6">
        <f>IFERROR(VLOOKUP(通常分様式!AG117,―!$AA$2:$AB$14,2,FALSE),0)</f>
        <v>0</v>
      </c>
      <c r="AG117" s="6">
        <f t="shared" si="7"/>
        <v>0</v>
      </c>
      <c r="AH117" s="135">
        <f t="shared" si="8"/>
        <v>0</v>
      </c>
      <c r="AI117" s="135">
        <f t="shared" si="9"/>
        <v>0</v>
      </c>
      <c r="AJ117" s="135">
        <f>IF(通常分様式!C117="",0,IF(B117=1,IF(フラグ管理用!C117=1,"事業終期_通常",IF(C117=2,IF(Y117=2,"事業終期_R3基金・R4","事業終期_通常"),0)),IF(B117=2,"事業終期_R3基金・R4",0)))</f>
        <v>0</v>
      </c>
      <c r="AK117" s="135">
        <f t="shared" si="10"/>
        <v>0</v>
      </c>
      <c r="AL117" s="135">
        <f t="shared" si="11"/>
        <v>0</v>
      </c>
      <c r="AM117" s="135">
        <f t="shared" si="13"/>
        <v>0</v>
      </c>
      <c r="AN117" s="135">
        <f t="shared" si="12"/>
        <v>0</v>
      </c>
      <c r="AO117" s="6" t="str">
        <f>IF(通常分様式!C117="","",IF(PRODUCT(B117:G117,H117:AA117,AF117)=0,"error",""))</f>
        <v/>
      </c>
      <c r="AP117" s="6">
        <f>IF(通常分様式!E117="妊娠出産子育て支援交付金",1,0)</f>
        <v>0</v>
      </c>
    </row>
    <row r="118" spans="1:42" x14ac:dyDescent="0.15">
      <c r="A118" s="6">
        <v>97</v>
      </c>
      <c r="B118" s="6">
        <f>IFERROR(VLOOKUP(通常分様式!B118,―!$AJ$2:$AK$3,2,FALSE),0)</f>
        <v>0</v>
      </c>
      <c r="C118" s="6">
        <f>IFERROR(VLOOKUP(通常分様式!C118,―!$A$2:$B$3,2,FALSE),0)</f>
        <v>0</v>
      </c>
      <c r="D118" s="6">
        <f>IFERROR(VLOOKUP(通常分様式!D118,―!$AD$2:$AE$3,2,FALSE),0)</f>
        <v>0</v>
      </c>
      <c r="E118" s="6"/>
      <c r="G118" s="6">
        <f>IFERROR(VLOOKUP(通常分様式!G118,―!$AF$2:$AG$3,2,FALSE),0)</f>
        <v>0</v>
      </c>
      <c r="H118" s="6">
        <f>IFERROR(VLOOKUP(通常分様式!H118,―!$C$2:$D$2,2,FALSE),0)</f>
        <v>0</v>
      </c>
      <c r="I118" s="6">
        <f>IFERROR(IF(B118=2,VLOOKUP(通常分様式!I118,―!$E$21:$F$25,2,FALSE),VLOOKUP(通常分様式!I118,―!$E$2:$F$19,2,FALSE)),0)</f>
        <v>0</v>
      </c>
      <c r="J118" s="6">
        <f>IFERROR(VLOOKUP(通常分様式!J118,―!$G$2:$H$2,2,FALSE),0)</f>
        <v>0</v>
      </c>
      <c r="K118" s="6">
        <f>IFERROR(VLOOKUP(通常分様式!K118,―!$AH$2:$AI$12,2,FALSE),0)</f>
        <v>0</v>
      </c>
      <c r="V118" s="6">
        <f>IFERROR(IF(通常分様式!C118="単",VLOOKUP(通常分様式!V118,―!$I$2:$J$3,2,FALSE),VLOOKUP(通常分様式!V118,―!$I$4:$J$5,2,FALSE)),0)</f>
        <v>0</v>
      </c>
      <c r="W118" s="6">
        <f>IFERROR(VLOOKUP(通常分様式!W118,―!$K$2:$L$3,2,FALSE),0)</f>
        <v>0</v>
      </c>
      <c r="X118" s="6">
        <f>IFERROR(VLOOKUP(通常分様式!X118,―!$M$2:$N$3,2,FALSE),0)</f>
        <v>0</v>
      </c>
      <c r="Y118" s="6">
        <f>IFERROR(VLOOKUP(通常分様式!Y118,―!$O$2:$P$3,2,FALSE),0)</f>
        <v>0</v>
      </c>
      <c r="Z118" s="6">
        <f>IFERROR(VLOOKUP(通常分様式!Z118,―!$X$2:$Y$31,2,FALSE),0)</f>
        <v>0</v>
      </c>
      <c r="AA118" s="6">
        <f>IFERROR(VLOOKUP(通常分様式!AA118,―!$X$2:$Y$31,2,FALSE),0)</f>
        <v>0</v>
      </c>
      <c r="AF118" s="6">
        <f>IFERROR(VLOOKUP(通常分様式!AG118,―!$AA$2:$AB$14,2,FALSE),0)</f>
        <v>0</v>
      </c>
      <c r="AG118" s="6">
        <f t="shared" si="7"/>
        <v>0</v>
      </c>
      <c r="AH118" s="135">
        <f t="shared" si="8"/>
        <v>0</v>
      </c>
      <c r="AI118" s="135">
        <f t="shared" si="9"/>
        <v>0</v>
      </c>
      <c r="AJ118" s="135">
        <f>IF(通常分様式!C118="",0,IF(B118=1,IF(フラグ管理用!C118=1,"事業終期_通常",IF(C118=2,IF(Y118=2,"事業終期_R3基金・R4","事業終期_通常"),0)),IF(B118=2,"事業終期_R3基金・R4",0)))</f>
        <v>0</v>
      </c>
      <c r="AK118" s="135">
        <f t="shared" si="10"/>
        <v>0</v>
      </c>
      <c r="AL118" s="135">
        <f t="shared" si="11"/>
        <v>0</v>
      </c>
      <c r="AM118" s="135">
        <f t="shared" si="13"/>
        <v>0</v>
      </c>
      <c r="AN118" s="135">
        <f t="shared" si="12"/>
        <v>0</v>
      </c>
      <c r="AO118" s="6" t="str">
        <f>IF(通常分様式!C118="","",IF(PRODUCT(B118:G118,H118:AA118,AF118)=0,"error",""))</f>
        <v/>
      </c>
      <c r="AP118" s="6">
        <f>IF(通常分様式!E118="妊娠出産子育て支援交付金",1,0)</f>
        <v>0</v>
      </c>
    </row>
    <row r="119" spans="1:42" x14ac:dyDescent="0.15">
      <c r="A119" s="6">
        <v>98</v>
      </c>
      <c r="B119" s="6">
        <f>IFERROR(VLOOKUP(通常分様式!B119,―!$AJ$2:$AK$3,2,FALSE),0)</f>
        <v>0</v>
      </c>
      <c r="C119" s="6">
        <f>IFERROR(VLOOKUP(通常分様式!C119,―!$A$2:$B$3,2,FALSE),0)</f>
        <v>0</v>
      </c>
      <c r="D119" s="6">
        <f>IFERROR(VLOOKUP(通常分様式!D119,―!$AD$2:$AE$3,2,FALSE),0)</f>
        <v>0</v>
      </c>
      <c r="E119" s="6"/>
      <c r="G119" s="6">
        <f>IFERROR(VLOOKUP(通常分様式!G119,―!$AF$2:$AG$3,2,FALSE),0)</f>
        <v>0</v>
      </c>
      <c r="H119" s="6">
        <f>IFERROR(VLOOKUP(通常分様式!H119,―!$C$2:$D$2,2,FALSE),0)</f>
        <v>0</v>
      </c>
      <c r="I119" s="6">
        <f>IFERROR(IF(B119=2,VLOOKUP(通常分様式!I119,―!$E$21:$F$25,2,FALSE),VLOOKUP(通常分様式!I119,―!$E$2:$F$19,2,FALSE)),0)</f>
        <v>0</v>
      </c>
      <c r="J119" s="6">
        <f>IFERROR(VLOOKUP(通常分様式!J119,―!$G$2:$H$2,2,FALSE),0)</f>
        <v>0</v>
      </c>
      <c r="K119" s="6">
        <f>IFERROR(VLOOKUP(通常分様式!K119,―!$AH$2:$AI$12,2,FALSE),0)</f>
        <v>0</v>
      </c>
      <c r="V119" s="6">
        <f>IFERROR(IF(通常分様式!C119="単",VLOOKUP(通常分様式!V119,―!$I$2:$J$3,2,FALSE),VLOOKUP(通常分様式!V119,―!$I$4:$J$5,2,FALSE)),0)</f>
        <v>0</v>
      </c>
      <c r="W119" s="6">
        <f>IFERROR(VLOOKUP(通常分様式!W119,―!$K$2:$L$3,2,FALSE),0)</f>
        <v>0</v>
      </c>
      <c r="X119" s="6">
        <f>IFERROR(VLOOKUP(通常分様式!X119,―!$M$2:$N$3,2,FALSE),0)</f>
        <v>0</v>
      </c>
      <c r="Y119" s="6">
        <f>IFERROR(VLOOKUP(通常分様式!Y119,―!$O$2:$P$3,2,FALSE),0)</f>
        <v>0</v>
      </c>
      <c r="Z119" s="6">
        <f>IFERROR(VLOOKUP(通常分様式!Z119,―!$X$2:$Y$31,2,FALSE),0)</f>
        <v>0</v>
      </c>
      <c r="AA119" s="6">
        <f>IFERROR(VLOOKUP(通常分様式!AA119,―!$X$2:$Y$31,2,FALSE),0)</f>
        <v>0</v>
      </c>
      <c r="AF119" s="6">
        <f>IFERROR(VLOOKUP(通常分様式!AG119,―!$AA$2:$AB$14,2,FALSE),0)</f>
        <v>0</v>
      </c>
      <c r="AG119" s="6">
        <f t="shared" si="7"/>
        <v>0</v>
      </c>
      <c r="AH119" s="135">
        <f t="shared" si="8"/>
        <v>0</v>
      </c>
      <c r="AI119" s="135">
        <f t="shared" si="9"/>
        <v>0</v>
      </c>
      <c r="AJ119" s="135">
        <f>IF(通常分様式!C119="",0,IF(B119=1,IF(フラグ管理用!C119=1,"事業終期_通常",IF(C119=2,IF(Y119=2,"事業終期_R3基金・R4","事業終期_通常"),0)),IF(B119=2,"事業終期_R3基金・R4",0)))</f>
        <v>0</v>
      </c>
      <c r="AK119" s="135">
        <f t="shared" si="10"/>
        <v>0</v>
      </c>
      <c r="AL119" s="135">
        <f t="shared" si="11"/>
        <v>0</v>
      </c>
      <c r="AM119" s="135">
        <f t="shared" si="13"/>
        <v>0</v>
      </c>
      <c r="AN119" s="135">
        <f t="shared" si="12"/>
        <v>0</v>
      </c>
      <c r="AO119" s="6" t="str">
        <f>IF(通常分様式!C119="","",IF(PRODUCT(B119:G119,H119:AA119,AF119)=0,"error",""))</f>
        <v/>
      </c>
      <c r="AP119" s="6">
        <f>IF(通常分様式!E119="妊娠出産子育て支援交付金",1,0)</f>
        <v>0</v>
      </c>
    </row>
    <row r="120" spans="1:42" x14ac:dyDescent="0.15">
      <c r="A120" s="6">
        <v>99</v>
      </c>
      <c r="B120" s="6">
        <f>IFERROR(VLOOKUP(通常分様式!B120,―!$AJ$2:$AK$3,2,FALSE),0)</f>
        <v>0</v>
      </c>
      <c r="C120" s="6">
        <f>IFERROR(VLOOKUP(通常分様式!C120,―!$A$2:$B$3,2,FALSE),0)</f>
        <v>0</v>
      </c>
      <c r="D120" s="6">
        <f>IFERROR(VLOOKUP(通常分様式!D120,―!$AD$2:$AE$3,2,FALSE),0)</f>
        <v>0</v>
      </c>
      <c r="E120" s="6"/>
      <c r="G120" s="6">
        <f>IFERROR(VLOOKUP(通常分様式!G120,―!$AF$2:$AG$3,2,FALSE),0)</f>
        <v>0</v>
      </c>
      <c r="H120" s="6">
        <f>IFERROR(VLOOKUP(通常分様式!H120,―!$C$2:$D$2,2,FALSE),0)</f>
        <v>0</v>
      </c>
      <c r="I120" s="6">
        <f>IFERROR(IF(B120=2,VLOOKUP(通常分様式!I120,―!$E$21:$F$25,2,FALSE),VLOOKUP(通常分様式!I120,―!$E$2:$F$19,2,FALSE)),0)</f>
        <v>0</v>
      </c>
      <c r="J120" s="6">
        <f>IFERROR(VLOOKUP(通常分様式!J120,―!$G$2:$H$2,2,FALSE),0)</f>
        <v>0</v>
      </c>
      <c r="K120" s="6">
        <f>IFERROR(VLOOKUP(通常分様式!K120,―!$AH$2:$AI$12,2,FALSE),0)</f>
        <v>0</v>
      </c>
      <c r="V120" s="6">
        <f>IFERROR(IF(通常分様式!C120="単",VLOOKUP(通常分様式!V120,―!$I$2:$J$3,2,FALSE),VLOOKUP(通常分様式!V120,―!$I$4:$J$5,2,FALSE)),0)</f>
        <v>0</v>
      </c>
      <c r="W120" s="6">
        <f>IFERROR(VLOOKUP(通常分様式!W120,―!$K$2:$L$3,2,FALSE),0)</f>
        <v>0</v>
      </c>
      <c r="X120" s="6">
        <f>IFERROR(VLOOKUP(通常分様式!X120,―!$M$2:$N$3,2,FALSE),0)</f>
        <v>0</v>
      </c>
      <c r="Y120" s="6">
        <f>IFERROR(VLOOKUP(通常分様式!Y120,―!$O$2:$P$3,2,FALSE),0)</f>
        <v>0</v>
      </c>
      <c r="Z120" s="6">
        <f>IFERROR(VLOOKUP(通常分様式!Z120,―!$X$2:$Y$31,2,FALSE),0)</f>
        <v>0</v>
      </c>
      <c r="AA120" s="6">
        <f>IFERROR(VLOOKUP(通常分様式!AA120,―!$X$2:$Y$31,2,FALSE),0)</f>
        <v>0</v>
      </c>
      <c r="AF120" s="6">
        <f>IFERROR(VLOOKUP(通常分様式!AG120,―!$AA$2:$AB$14,2,FALSE),0)</f>
        <v>0</v>
      </c>
      <c r="AG120" s="6">
        <f t="shared" si="7"/>
        <v>0</v>
      </c>
      <c r="AH120" s="135">
        <f t="shared" si="8"/>
        <v>0</v>
      </c>
      <c r="AI120" s="135">
        <f t="shared" si="9"/>
        <v>0</v>
      </c>
      <c r="AJ120" s="135">
        <f>IF(通常分様式!C120="",0,IF(B120=1,IF(フラグ管理用!C120=1,"事業終期_通常",IF(C120=2,IF(Y120=2,"事業終期_R3基金・R4","事業終期_通常"),0)),IF(B120=2,"事業終期_R3基金・R4",0)))</f>
        <v>0</v>
      </c>
      <c r="AK120" s="135">
        <f t="shared" si="10"/>
        <v>0</v>
      </c>
      <c r="AL120" s="135">
        <f t="shared" si="11"/>
        <v>0</v>
      </c>
      <c r="AM120" s="135">
        <f t="shared" si="13"/>
        <v>0</v>
      </c>
      <c r="AN120" s="135">
        <f t="shared" si="12"/>
        <v>0</v>
      </c>
      <c r="AO120" s="6" t="str">
        <f>IF(通常分様式!C120="","",IF(PRODUCT(B120:G120,H120:AA120,AF120)=0,"error",""))</f>
        <v/>
      </c>
      <c r="AP120" s="6">
        <f>IF(通常分様式!E120="妊娠出産子育て支援交付金",1,0)</f>
        <v>0</v>
      </c>
    </row>
    <row r="121" spans="1:42" x14ac:dyDescent="0.15">
      <c r="A121" s="6">
        <v>100</v>
      </c>
      <c r="B121" s="6">
        <f>IFERROR(VLOOKUP(通常分様式!B121,―!$AJ$2:$AK$3,2,FALSE),0)</f>
        <v>0</v>
      </c>
      <c r="C121" s="6">
        <f>IFERROR(VLOOKUP(通常分様式!C121,―!$A$2:$B$3,2,FALSE),0)</f>
        <v>0</v>
      </c>
      <c r="D121" s="6">
        <f>IFERROR(VLOOKUP(通常分様式!D121,―!$AD$2:$AE$3,2,FALSE),0)</f>
        <v>0</v>
      </c>
      <c r="E121" s="6"/>
      <c r="G121" s="6">
        <f>IFERROR(VLOOKUP(通常分様式!G121,―!$AF$2:$AG$3,2,FALSE),0)</f>
        <v>0</v>
      </c>
      <c r="H121" s="6">
        <f>IFERROR(VLOOKUP(通常分様式!H121,―!$C$2:$D$2,2,FALSE),0)</f>
        <v>0</v>
      </c>
      <c r="I121" s="6">
        <f>IFERROR(IF(B121=2,VLOOKUP(通常分様式!I121,―!$E$21:$F$25,2,FALSE),VLOOKUP(通常分様式!I121,―!$E$2:$F$19,2,FALSE)),0)</f>
        <v>0</v>
      </c>
      <c r="J121" s="6">
        <f>IFERROR(VLOOKUP(通常分様式!J121,―!$G$2:$H$2,2,FALSE),0)</f>
        <v>0</v>
      </c>
      <c r="K121" s="6">
        <f>IFERROR(VLOOKUP(通常分様式!K121,―!$AH$2:$AI$12,2,FALSE),0)</f>
        <v>0</v>
      </c>
      <c r="V121" s="6">
        <f>IFERROR(IF(通常分様式!C121="単",VLOOKUP(通常分様式!V121,―!$I$2:$J$3,2,FALSE),VLOOKUP(通常分様式!V121,―!$I$4:$J$5,2,FALSE)),0)</f>
        <v>0</v>
      </c>
      <c r="W121" s="6">
        <f>IFERROR(VLOOKUP(通常分様式!W121,―!$K$2:$L$3,2,FALSE),0)</f>
        <v>0</v>
      </c>
      <c r="X121" s="6">
        <f>IFERROR(VLOOKUP(通常分様式!X121,―!$M$2:$N$3,2,FALSE),0)</f>
        <v>0</v>
      </c>
      <c r="Y121" s="6">
        <f>IFERROR(VLOOKUP(通常分様式!Y121,―!$O$2:$P$3,2,FALSE),0)</f>
        <v>0</v>
      </c>
      <c r="Z121" s="6">
        <f>IFERROR(VLOOKUP(通常分様式!Z121,―!$X$2:$Y$31,2,FALSE),0)</f>
        <v>0</v>
      </c>
      <c r="AA121" s="6">
        <f>IFERROR(VLOOKUP(通常分様式!AA121,―!$X$2:$Y$31,2,FALSE),0)</f>
        <v>0</v>
      </c>
      <c r="AF121" s="6">
        <f>IFERROR(VLOOKUP(通常分様式!AG121,―!$AA$2:$AB$14,2,FALSE),0)</f>
        <v>0</v>
      </c>
      <c r="AG121" s="6">
        <f t="shared" si="7"/>
        <v>0</v>
      </c>
      <c r="AH121" s="135">
        <f t="shared" si="8"/>
        <v>0</v>
      </c>
      <c r="AI121" s="135">
        <f t="shared" si="9"/>
        <v>0</v>
      </c>
      <c r="AJ121" s="135">
        <f>IF(通常分様式!C121="",0,IF(B121=1,IF(フラグ管理用!C121=1,"事業終期_通常",IF(C121=2,IF(Y121=2,"事業終期_R3基金・R4","事業終期_通常"),0)),IF(B121=2,"事業終期_R3基金・R4",0)))</f>
        <v>0</v>
      </c>
      <c r="AK121" s="135">
        <f t="shared" si="10"/>
        <v>0</v>
      </c>
      <c r="AL121" s="135">
        <f t="shared" si="11"/>
        <v>0</v>
      </c>
      <c r="AM121" s="135">
        <f t="shared" si="13"/>
        <v>0</v>
      </c>
      <c r="AN121" s="135">
        <f t="shared" si="12"/>
        <v>0</v>
      </c>
      <c r="AO121" s="6" t="str">
        <f>IF(通常分様式!C121="","",IF(PRODUCT(B121:G121,H121:AA121,AF121)=0,"error",""))</f>
        <v/>
      </c>
      <c r="AP121" s="6">
        <f>IF(通常分様式!E121="妊娠出産子育て支援交付金",1,0)</f>
        <v>0</v>
      </c>
    </row>
    <row r="122" spans="1:42" x14ac:dyDescent="0.15">
      <c r="A122" s="6">
        <v>101</v>
      </c>
      <c r="B122" s="6">
        <f>IFERROR(VLOOKUP(通常分様式!B122,―!$AJ$2:$AK$3,2,FALSE),0)</f>
        <v>0</v>
      </c>
      <c r="C122" s="6">
        <f>IFERROR(VLOOKUP(通常分様式!C122,―!$A$2:$B$3,2,FALSE),0)</f>
        <v>0</v>
      </c>
      <c r="D122" s="6">
        <f>IFERROR(VLOOKUP(通常分様式!D122,―!$AD$2:$AE$3,2,FALSE),0)</f>
        <v>0</v>
      </c>
      <c r="E122" s="6"/>
      <c r="G122" s="6">
        <f>IFERROR(VLOOKUP(通常分様式!G122,―!$AF$2:$AG$3,2,FALSE),0)</f>
        <v>0</v>
      </c>
      <c r="H122" s="6">
        <f>IFERROR(VLOOKUP(通常分様式!H122,―!$C$2:$D$2,2,FALSE),0)</f>
        <v>0</v>
      </c>
      <c r="I122" s="6">
        <f>IFERROR(IF(B122=2,VLOOKUP(通常分様式!I122,―!$E$21:$F$25,2,FALSE),VLOOKUP(通常分様式!I122,―!$E$2:$F$19,2,FALSE)),0)</f>
        <v>0</v>
      </c>
      <c r="J122" s="6">
        <f>IFERROR(VLOOKUP(通常分様式!J122,―!$G$2:$H$2,2,FALSE),0)</f>
        <v>0</v>
      </c>
      <c r="K122" s="6">
        <f>IFERROR(VLOOKUP(通常分様式!K122,―!$AH$2:$AI$12,2,FALSE),0)</f>
        <v>0</v>
      </c>
      <c r="V122" s="6">
        <f>IFERROR(IF(通常分様式!C122="単",VLOOKUP(通常分様式!V122,―!$I$2:$J$3,2,FALSE),VLOOKUP(通常分様式!V122,―!$I$4:$J$5,2,FALSE)),0)</f>
        <v>0</v>
      </c>
      <c r="W122" s="6">
        <f>IFERROR(VLOOKUP(通常分様式!W122,―!$K$2:$L$3,2,FALSE),0)</f>
        <v>0</v>
      </c>
      <c r="X122" s="6">
        <f>IFERROR(VLOOKUP(通常分様式!X122,―!$M$2:$N$3,2,FALSE),0)</f>
        <v>0</v>
      </c>
      <c r="Y122" s="6">
        <f>IFERROR(VLOOKUP(通常分様式!Y122,―!$O$2:$P$3,2,FALSE),0)</f>
        <v>0</v>
      </c>
      <c r="Z122" s="6">
        <f>IFERROR(VLOOKUP(通常分様式!Z122,―!$X$2:$Y$31,2,FALSE),0)</f>
        <v>0</v>
      </c>
      <c r="AA122" s="6">
        <f>IFERROR(VLOOKUP(通常分様式!AA122,―!$X$2:$Y$31,2,FALSE),0)</f>
        <v>0</v>
      </c>
      <c r="AF122" s="6">
        <f>IFERROR(VLOOKUP(通常分様式!AG122,―!$AA$2:$AB$14,2,FALSE),0)</f>
        <v>0</v>
      </c>
      <c r="AG122" s="6">
        <f t="shared" si="7"/>
        <v>0</v>
      </c>
      <c r="AH122" s="135">
        <f t="shared" si="8"/>
        <v>0</v>
      </c>
      <c r="AI122" s="135">
        <f t="shared" si="9"/>
        <v>0</v>
      </c>
      <c r="AJ122" s="135">
        <f>IF(通常分様式!C122="",0,IF(B122=1,IF(フラグ管理用!C122=1,"事業終期_通常",IF(C122=2,IF(Y122=2,"事業終期_R3基金・R4","事業終期_通常"),0)),IF(B122=2,"事業終期_R3基金・R4",0)))</f>
        <v>0</v>
      </c>
      <c r="AK122" s="135">
        <f t="shared" si="10"/>
        <v>0</v>
      </c>
      <c r="AL122" s="135">
        <f t="shared" si="11"/>
        <v>0</v>
      </c>
      <c r="AM122" s="135">
        <f t="shared" si="13"/>
        <v>0</v>
      </c>
      <c r="AN122" s="135">
        <f t="shared" si="12"/>
        <v>0</v>
      </c>
      <c r="AO122" s="6" t="str">
        <f>IF(通常分様式!C122="","",IF(PRODUCT(B122:G122,H122:AA122,AF122)=0,"error",""))</f>
        <v/>
      </c>
      <c r="AP122" s="6">
        <f>IF(通常分様式!E122="妊娠出産子育て支援交付金",1,0)</f>
        <v>0</v>
      </c>
    </row>
    <row r="123" spans="1:42" x14ac:dyDescent="0.15">
      <c r="A123" s="6">
        <v>102</v>
      </c>
      <c r="B123" s="6">
        <f>IFERROR(VLOOKUP(通常分様式!B123,―!$AJ$2:$AK$3,2,FALSE),0)</f>
        <v>0</v>
      </c>
      <c r="C123" s="6">
        <f>IFERROR(VLOOKUP(通常分様式!C123,―!$A$2:$B$3,2,FALSE),0)</f>
        <v>0</v>
      </c>
      <c r="D123" s="6">
        <f>IFERROR(VLOOKUP(通常分様式!D123,―!$AD$2:$AE$3,2,FALSE),0)</f>
        <v>0</v>
      </c>
      <c r="E123" s="6"/>
      <c r="G123" s="6">
        <f>IFERROR(VLOOKUP(通常分様式!G123,―!$AF$2:$AG$3,2,FALSE),0)</f>
        <v>0</v>
      </c>
      <c r="H123" s="6">
        <f>IFERROR(VLOOKUP(通常分様式!H123,―!$C$2:$D$2,2,FALSE),0)</f>
        <v>0</v>
      </c>
      <c r="I123" s="6">
        <f>IFERROR(IF(B123=2,VLOOKUP(通常分様式!I123,―!$E$21:$F$25,2,FALSE),VLOOKUP(通常分様式!I123,―!$E$2:$F$19,2,FALSE)),0)</f>
        <v>0</v>
      </c>
      <c r="J123" s="6">
        <f>IFERROR(VLOOKUP(通常分様式!J123,―!$G$2:$H$2,2,FALSE),0)</f>
        <v>0</v>
      </c>
      <c r="K123" s="6">
        <f>IFERROR(VLOOKUP(通常分様式!K123,―!$AH$2:$AI$12,2,FALSE),0)</f>
        <v>0</v>
      </c>
      <c r="V123" s="6">
        <f>IFERROR(IF(通常分様式!C123="単",VLOOKUP(通常分様式!V123,―!$I$2:$J$3,2,FALSE),VLOOKUP(通常分様式!V123,―!$I$4:$J$5,2,FALSE)),0)</f>
        <v>0</v>
      </c>
      <c r="W123" s="6">
        <f>IFERROR(VLOOKUP(通常分様式!W123,―!$K$2:$L$3,2,FALSE),0)</f>
        <v>0</v>
      </c>
      <c r="X123" s="6">
        <f>IFERROR(VLOOKUP(通常分様式!X123,―!$M$2:$N$3,2,FALSE),0)</f>
        <v>0</v>
      </c>
      <c r="Y123" s="6">
        <f>IFERROR(VLOOKUP(通常分様式!Y123,―!$O$2:$P$3,2,FALSE),0)</f>
        <v>0</v>
      </c>
      <c r="Z123" s="6">
        <f>IFERROR(VLOOKUP(通常分様式!Z123,―!$X$2:$Y$31,2,FALSE),0)</f>
        <v>0</v>
      </c>
      <c r="AA123" s="6">
        <f>IFERROR(VLOOKUP(通常分様式!AA123,―!$X$2:$Y$31,2,FALSE),0)</f>
        <v>0</v>
      </c>
      <c r="AF123" s="6">
        <f>IFERROR(VLOOKUP(通常分様式!AG123,―!$AA$2:$AB$14,2,FALSE),0)</f>
        <v>0</v>
      </c>
      <c r="AG123" s="6">
        <f t="shared" si="7"/>
        <v>0</v>
      </c>
      <c r="AH123" s="135">
        <f t="shared" si="8"/>
        <v>0</v>
      </c>
      <c r="AI123" s="135">
        <f t="shared" si="9"/>
        <v>0</v>
      </c>
      <c r="AJ123" s="135">
        <f>IF(通常分様式!C123="",0,IF(B123=1,IF(フラグ管理用!C123=1,"事業終期_通常",IF(C123=2,IF(Y123=2,"事業終期_R3基金・R4","事業終期_通常"),0)),IF(B123=2,"事業終期_R3基金・R4",0)))</f>
        <v>0</v>
      </c>
      <c r="AK123" s="135">
        <f t="shared" si="10"/>
        <v>0</v>
      </c>
      <c r="AL123" s="135">
        <f t="shared" si="11"/>
        <v>0</v>
      </c>
      <c r="AM123" s="135">
        <f t="shared" si="13"/>
        <v>0</v>
      </c>
      <c r="AN123" s="135">
        <f t="shared" si="12"/>
        <v>0</v>
      </c>
      <c r="AO123" s="6" t="str">
        <f>IF(通常分様式!C123="","",IF(PRODUCT(B123:G123,H123:AA123,AF123)=0,"error",""))</f>
        <v/>
      </c>
      <c r="AP123" s="6">
        <f>IF(通常分様式!E123="妊娠出産子育て支援交付金",1,0)</f>
        <v>0</v>
      </c>
    </row>
    <row r="124" spans="1:42" x14ac:dyDescent="0.15">
      <c r="A124" s="6">
        <v>103</v>
      </c>
      <c r="B124" s="6">
        <f>IFERROR(VLOOKUP(通常分様式!B124,―!$AJ$2:$AK$3,2,FALSE),0)</f>
        <v>0</v>
      </c>
      <c r="C124" s="6">
        <f>IFERROR(VLOOKUP(通常分様式!C124,―!$A$2:$B$3,2,FALSE),0)</f>
        <v>0</v>
      </c>
      <c r="D124" s="6">
        <f>IFERROR(VLOOKUP(通常分様式!D124,―!$AD$2:$AE$3,2,FALSE),0)</f>
        <v>0</v>
      </c>
      <c r="E124" s="6"/>
      <c r="G124" s="6">
        <f>IFERROR(VLOOKUP(通常分様式!G124,―!$AF$2:$AG$3,2,FALSE),0)</f>
        <v>0</v>
      </c>
      <c r="H124" s="6">
        <f>IFERROR(VLOOKUP(通常分様式!H124,―!$C$2:$D$2,2,FALSE),0)</f>
        <v>0</v>
      </c>
      <c r="I124" s="6">
        <f>IFERROR(IF(B124=2,VLOOKUP(通常分様式!I124,―!$E$21:$F$25,2,FALSE),VLOOKUP(通常分様式!I124,―!$E$2:$F$19,2,FALSE)),0)</f>
        <v>0</v>
      </c>
      <c r="J124" s="6">
        <f>IFERROR(VLOOKUP(通常分様式!J124,―!$G$2:$H$2,2,FALSE),0)</f>
        <v>0</v>
      </c>
      <c r="K124" s="6">
        <f>IFERROR(VLOOKUP(通常分様式!K124,―!$AH$2:$AI$12,2,FALSE),0)</f>
        <v>0</v>
      </c>
      <c r="V124" s="6">
        <f>IFERROR(IF(通常分様式!C124="単",VLOOKUP(通常分様式!V124,―!$I$2:$J$3,2,FALSE),VLOOKUP(通常分様式!V124,―!$I$4:$J$5,2,FALSE)),0)</f>
        <v>0</v>
      </c>
      <c r="W124" s="6">
        <f>IFERROR(VLOOKUP(通常分様式!W124,―!$K$2:$L$3,2,FALSE),0)</f>
        <v>0</v>
      </c>
      <c r="X124" s="6">
        <f>IFERROR(VLOOKUP(通常分様式!X124,―!$M$2:$N$3,2,FALSE),0)</f>
        <v>0</v>
      </c>
      <c r="Y124" s="6">
        <f>IFERROR(VLOOKUP(通常分様式!Y124,―!$O$2:$P$3,2,FALSE),0)</f>
        <v>0</v>
      </c>
      <c r="Z124" s="6">
        <f>IFERROR(VLOOKUP(通常分様式!Z124,―!$X$2:$Y$31,2,FALSE),0)</f>
        <v>0</v>
      </c>
      <c r="AA124" s="6">
        <f>IFERROR(VLOOKUP(通常分様式!AA124,―!$X$2:$Y$31,2,FALSE),0)</f>
        <v>0</v>
      </c>
      <c r="AF124" s="6">
        <f>IFERROR(VLOOKUP(通常分様式!AG124,―!$AA$2:$AB$14,2,FALSE),0)</f>
        <v>0</v>
      </c>
      <c r="AG124" s="6">
        <f t="shared" si="7"/>
        <v>0</v>
      </c>
      <c r="AH124" s="135">
        <f t="shared" si="8"/>
        <v>0</v>
      </c>
      <c r="AI124" s="135">
        <f t="shared" si="9"/>
        <v>0</v>
      </c>
      <c r="AJ124" s="135">
        <f>IF(通常分様式!C124="",0,IF(B124=1,IF(フラグ管理用!C124=1,"事業終期_通常",IF(C124=2,IF(Y124=2,"事業終期_R3基金・R4","事業終期_通常"),0)),IF(B124=2,"事業終期_R3基金・R4",0)))</f>
        <v>0</v>
      </c>
      <c r="AK124" s="135">
        <f t="shared" si="10"/>
        <v>0</v>
      </c>
      <c r="AL124" s="135">
        <f t="shared" si="11"/>
        <v>0</v>
      </c>
      <c r="AM124" s="135">
        <f t="shared" si="13"/>
        <v>0</v>
      </c>
      <c r="AN124" s="135">
        <f t="shared" si="12"/>
        <v>0</v>
      </c>
      <c r="AO124" s="6" t="str">
        <f>IF(通常分様式!C124="","",IF(PRODUCT(B124:G124,H124:AA124,AF124)=0,"error",""))</f>
        <v/>
      </c>
      <c r="AP124" s="6">
        <f>IF(通常分様式!E124="妊娠出産子育て支援交付金",1,0)</f>
        <v>0</v>
      </c>
    </row>
    <row r="125" spans="1:42" x14ac:dyDescent="0.15">
      <c r="A125" s="6">
        <v>104</v>
      </c>
      <c r="B125" s="6">
        <f>IFERROR(VLOOKUP(通常分様式!B125,―!$AJ$2:$AK$3,2,FALSE),0)</f>
        <v>0</v>
      </c>
      <c r="C125" s="6">
        <f>IFERROR(VLOOKUP(通常分様式!C125,―!$A$2:$B$3,2,FALSE),0)</f>
        <v>0</v>
      </c>
      <c r="D125" s="6">
        <f>IFERROR(VLOOKUP(通常分様式!D125,―!$AD$2:$AE$3,2,FALSE),0)</f>
        <v>0</v>
      </c>
      <c r="E125" s="6"/>
      <c r="G125" s="6">
        <f>IFERROR(VLOOKUP(通常分様式!G125,―!$AF$2:$AG$3,2,FALSE),0)</f>
        <v>0</v>
      </c>
      <c r="H125" s="6">
        <f>IFERROR(VLOOKUP(通常分様式!H125,―!$C$2:$D$2,2,FALSE),0)</f>
        <v>0</v>
      </c>
      <c r="I125" s="6">
        <f>IFERROR(IF(B125=2,VLOOKUP(通常分様式!I125,―!$E$21:$F$25,2,FALSE),VLOOKUP(通常分様式!I125,―!$E$2:$F$19,2,FALSE)),0)</f>
        <v>0</v>
      </c>
      <c r="J125" s="6">
        <f>IFERROR(VLOOKUP(通常分様式!J125,―!$G$2:$H$2,2,FALSE),0)</f>
        <v>0</v>
      </c>
      <c r="K125" s="6">
        <f>IFERROR(VLOOKUP(通常分様式!K125,―!$AH$2:$AI$12,2,FALSE),0)</f>
        <v>0</v>
      </c>
      <c r="V125" s="6">
        <f>IFERROR(IF(通常分様式!C125="単",VLOOKUP(通常分様式!V125,―!$I$2:$J$3,2,FALSE),VLOOKUP(通常分様式!V125,―!$I$4:$J$5,2,FALSE)),0)</f>
        <v>0</v>
      </c>
      <c r="W125" s="6">
        <f>IFERROR(VLOOKUP(通常分様式!W125,―!$K$2:$L$3,2,FALSE),0)</f>
        <v>0</v>
      </c>
      <c r="X125" s="6">
        <f>IFERROR(VLOOKUP(通常分様式!X125,―!$M$2:$N$3,2,FALSE),0)</f>
        <v>0</v>
      </c>
      <c r="Y125" s="6">
        <f>IFERROR(VLOOKUP(通常分様式!Y125,―!$O$2:$P$3,2,FALSE),0)</f>
        <v>0</v>
      </c>
      <c r="Z125" s="6">
        <f>IFERROR(VLOOKUP(通常分様式!Z125,―!$X$2:$Y$31,2,FALSE),0)</f>
        <v>0</v>
      </c>
      <c r="AA125" s="6">
        <f>IFERROR(VLOOKUP(通常分様式!AA125,―!$X$2:$Y$31,2,FALSE),0)</f>
        <v>0</v>
      </c>
      <c r="AF125" s="6">
        <f>IFERROR(VLOOKUP(通常分様式!AG125,―!$AA$2:$AB$14,2,FALSE),0)</f>
        <v>0</v>
      </c>
      <c r="AG125" s="6">
        <f t="shared" si="7"/>
        <v>0</v>
      </c>
      <c r="AH125" s="135">
        <f t="shared" si="8"/>
        <v>0</v>
      </c>
      <c r="AI125" s="135">
        <f t="shared" si="9"/>
        <v>0</v>
      </c>
      <c r="AJ125" s="135">
        <f>IF(通常分様式!C125="",0,IF(B125=1,IF(フラグ管理用!C125=1,"事業終期_通常",IF(C125=2,IF(Y125=2,"事業終期_R3基金・R4","事業終期_通常"),0)),IF(B125=2,"事業終期_R3基金・R4",0)))</f>
        <v>0</v>
      </c>
      <c r="AK125" s="135">
        <f t="shared" si="10"/>
        <v>0</v>
      </c>
      <c r="AL125" s="135">
        <f t="shared" si="11"/>
        <v>0</v>
      </c>
      <c r="AM125" s="135">
        <f t="shared" si="13"/>
        <v>0</v>
      </c>
      <c r="AN125" s="135">
        <f t="shared" si="12"/>
        <v>0</v>
      </c>
      <c r="AO125" s="6" t="str">
        <f>IF(通常分様式!C125="","",IF(PRODUCT(B125:G125,H125:AA125,AF125)=0,"error",""))</f>
        <v/>
      </c>
      <c r="AP125" s="6">
        <f>IF(通常分様式!E125="妊娠出産子育て支援交付金",1,0)</f>
        <v>0</v>
      </c>
    </row>
    <row r="126" spans="1:42" x14ac:dyDescent="0.15">
      <c r="A126" s="6">
        <v>105</v>
      </c>
      <c r="B126" s="6">
        <f>IFERROR(VLOOKUP(通常分様式!B126,―!$AJ$2:$AK$3,2,FALSE),0)</f>
        <v>0</v>
      </c>
      <c r="C126" s="6">
        <f>IFERROR(VLOOKUP(通常分様式!C126,―!$A$2:$B$3,2,FALSE),0)</f>
        <v>0</v>
      </c>
      <c r="D126" s="6">
        <f>IFERROR(VLOOKUP(通常分様式!D126,―!$AD$2:$AE$3,2,FALSE),0)</f>
        <v>0</v>
      </c>
      <c r="E126" s="6"/>
      <c r="G126" s="6">
        <f>IFERROR(VLOOKUP(通常分様式!G126,―!$AF$2:$AG$3,2,FALSE),0)</f>
        <v>0</v>
      </c>
      <c r="H126" s="6">
        <f>IFERROR(VLOOKUP(通常分様式!H126,―!$C$2:$D$2,2,FALSE),0)</f>
        <v>0</v>
      </c>
      <c r="I126" s="6">
        <f>IFERROR(IF(B126=2,VLOOKUP(通常分様式!I126,―!$E$21:$F$25,2,FALSE),VLOOKUP(通常分様式!I126,―!$E$2:$F$19,2,FALSE)),0)</f>
        <v>0</v>
      </c>
      <c r="J126" s="6">
        <f>IFERROR(VLOOKUP(通常分様式!J126,―!$G$2:$H$2,2,FALSE),0)</f>
        <v>0</v>
      </c>
      <c r="K126" s="6">
        <f>IFERROR(VLOOKUP(通常分様式!K126,―!$AH$2:$AI$12,2,FALSE),0)</f>
        <v>0</v>
      </c>
      <c r="V126" s="6">
        <f>IFERROR(IF(通常分様式!C126="単",VLOOKUP(通常分様式!V126,―!$I$2:$J$3,2,FALSE),VLOOKUP(通常分様式!V126,―!$I$4:$J$5,2,FALSE)),0)</f>
        <v>0</v>
      </c>
      <c r="W126" s="6">
        <f>IFERROR(VLOOKUP(通常分様式!W126,―!$K$2:$L$3,2,FALSE),0)</f>
        <v>0</v>
      </c>
      <c r="X126" s="6">
        <f>IFERROR(VLOOKUP(通常分様式!X126,―!$M$2:$N$3,2,FALSE),0)</f>
        <v>0</v>
      </c>
      <c r="Y126" s="6">
        <f>IFERROR(VLOOKUP(通常分様式!Y126,―!$O$2:$P$3,2,FALSE),0)</f>
        <v>0</v>
      </c>
      <c r="Z126" s="6">
        <f>IFERROR(VLOOKUP(通常分様式!Z126,―!$X$2:$Y$31,2,FALSE),0)</f>
        <v>0</v>
      </c>
      <c r="AA126" s="6">
        <f>IFERROR(VLOOKUP(通常分様式!AA126,―!$X$2:$Y$31,2,FALSE),0)</f>
        <v>0</v>
      </c>
      <c r="AF126" s="6">
        <f>IFERROR(VLOOKUP(通常分様式!AG126,―!$AA$2:$AB$14,2,FALSE),0)</f>
        <v>0</v>
      </c>
      <c r="AG126" s="6">
        <f t="shared" si="7"/>
        <v>0</v>
      </c>
      <c r="AH126" s="135">
        <f t="shared" si="8"/>
        <v>0</v>
      </c>
      <c r="AI126" s="135">
        <f t="shared" si="9"/>
        <v>0</v>
      </c>
      <c r="AJ126" s="135">
        <f>IF(通常分様式!C126="",0,IF(B126=1,IF(フラグ管理用!C126=1,"事業終期_通常",IF(C126=2,IF(Y126=2,"事業終期_R3基金・R4","事業終期_通常"),0)),IF(B126=2,"事業終期_R3基金・R4",0)))</f>
        <v>0</v>
      </c>
      <c r="AK126" s="135">
        <f t="shared" si="10"/>
        <v>0</v>
      </c>
      <c r="AL126" s="135">
        <f t="shared" si="11"/>
        <v>0</v>
      </c>
      <c r="AM126" s="135">
        <f t="shared" si="13"/>
        <v>0</v>
      </c>
      <c r="AN126" s="135">
        <f t="shared" si="12"/>
        <v>0</v>
      </c>
      <c r="AO126" s="6" t="str">
        <f>IF(通常分様式!C126="","",IF(PRODUCT(B126:G126,H126:AA126,AF126)=0,"error",""))</f>
        <v/>
      </c>
      <c r="AP126" s="6">
        <f>IF(通常分様式!E126="妊娠出産子育て支援交付金",1,0)</f>
        <v>0</v>
      </c>
    </row>
    <row r="127" spans="1:42" x14ac:dyDescent="0.15">
      <c r="A127" s="6">
        <v>106</v>
      </c>
      <c r="B127" s="6">
        <f>IFERROR(VLOOKUP(通常分様式!B127,―!$AJ$2:$AK$3,2,FALSE),0)</f>
        <v>0</v>
      </c>
      <c r="C127" s="6">
        <f>IFERROR(VLOOKUP(通常分様式!C127,―!$A$2:$B$3,2,FALSE),0)</f>
        <v>0</v>
      </c>
      <c r="D127" s="6">
        <f>IFERROR(VLOOKUP(通常分様式!D127,―!$AD$2:$AE$3,2,FALSE),0)</f>
        <v>0</v>
      </c>
      <c r="E127" s="6"/>
      <c r="G127" s="6">
        <f>IFERROR(VLOOKUP(通常分様式!G127,―!$AF$2:$AG$3,2,FALSE),0)</f>
        <v>0</v>
      </c>
      <c r="H127" s="6">
        <f>IFERROR(VLOOKUP(通常分様式!H127,―!$C$2:$D$2,2,FALSE),0)</f>
        <v>0</v>
      </c>
      <c r="I127" s="6">
        <f>IFERROR(IF(B127=2,VLOOKUP(通常分様式!I127,―!$E$21:$F$25,2,FALSE),VLOOKUP(通常分様式!I127,―!$E$2:$F$19,2,FALSE)),0)</f>
        <v>0</v>
      </c>
      <c r="J127" s="6">
        <f>IFERROR(VLOOKUP(通常分様式!J127,―!$G$2:$H$2,2,FALSE),0)</f>
        <v>0</v>
      </c>
      <c r="K127" s="6">
        <f>IFERROR(VLOOKUP(通常分様式!K127,―!$AH$2:$AI$12,2,FALSE),0)</f>
        <v>0</v>
      </c>
      <c r="V127" s="6">
        <f>IFERROR(IF(通常分様式!C127="単",VLOOKUP(通常分様式!V127,―!$I$2:$J$3,2,FALSE),VLOOKUP(通常分様式!V127,―!$I$4:$J$5,2,FALSE)),0)</f>
        <v>0</v>
      </c>
      <c r="W127" s="6">
        <f>IFERROR(VLOOKUP(通常分様式!W127,―!$K$2:$L$3,2,FALSE),0)</f>
        <v>0</v>
      </c>
      <c r="X127" s="6">
        <f>IFERROR(VLOOKUP(通常分様式!X127,―!$M$2:$N$3,2,FALSE),0)</f>
        <v>0</v>
      </c>
      <c r="Y127" s="6">
        <f>IFERROR(VLOOKUP(通常分様式!Y127,―!$O$2:$P$3,2,FALSE),0)</f>
        <v>0</v>
      </c>
      <c r="Z127" s="6">
        <f>IFERROR(VLOOKUP(通常分様式!Z127,―!$X$2:$Y$31,2,FALSE),0)</f>
        <v>0</v>
      </c>
      <c r="AA127" s="6">
        <f>IFERROR(VLOOKUP(通常分様式!AA127,―!$X$2:$Y$31,2,FALSE),0)</f>
        <v>0</v>
      </c>
      <c r="AF127" s="6">
        <f>IFERROR(VLOOKUP(通常分様式!AG127,―!$AA$2:$AB$14,2,FALSE),0)</f>
        <v>0</v>
      </c>
      <c r="AG127" s="6">
        <f t="shared" si="7"/>
        <v>0</v>
      </c>
      <c r="AH127" s="135">
        <f t="shared" si="8"/>
        <v>0</v>
      </c>
      <c r="AI127" s="135">
        <f t="shared" si="9"/>
        <v>0</v>
      </c>
      <c r="AJ127" s="135">
        <f>IF(通常分様式!C127="",0,IF(B127=1,IF(フラグ管理用!C127=1,"事業終期_通常",IF(C127=2,IF(Y127=2,"事業終期_R3基金・R4","事業終期_通常"),0)),IF(B127=2,"事業終期_R3基金・R4",0)))</f>
        <v>0</v>
      </c>
      <c r="AK127" s="135">
        <f t="shared" si="10"/>
        <v>0</v>
      </c>
      <c r="AL127" s="135">
        <f t="shared" si="11"/>
        <v>0</v>
      </c>
      <c r="AM127" s="135">
        <f t="shared" si="13"/>
        <v>0</v>
      </c>
      <c r="AN127" s="135">
        <f t="shared" si="12"/>
        <v>0</v>
      </c>
      <c r="AO127" s="6" t="str">
        <f>IF(通常分様式!C127="","",IF(PRODUCT(B127:G127,H127:AA127,AF127)=0,"error",""))</f>
        <v/>
      </c>
      <c r="AP127" s="6">
        <f>IF(通常分様式!E127="妊娠出産子育て支援交付金",1,0)</f>
        <v>0</v>
      </c>
    </row>
    <row r="128" spans="1:42" x14ac:dyDescent="0.15">
      <c r="A128" s="6">
        <v>107</v>
      </c>
      <c r="B128" s="6">
        <f>IFERROR(VLOOKUP(通常分様式!B128,―!$AJ$2:$AK$3,2,FALSE),0)</f>
        <v>0</v>
      </c>
      <c r="C128" s="6">
        <f>IFERROR(VLOOKUP(通常分様式!C128,―!$A$2:$B$3,2,FALSE),0)</f>
        <v>0</v>
      </c>
      <c r="D128" s="6">
        <f>IFERROR(VLOOKUP(通常分様式!D128,―!$AD$2:$AE$3,2,FALSE),0)</f>
        <v>0</v>
      </c>
      <c r="E128" s="6"/>
      <c r="G128" s="6">
        <f>IFERROR(VLOOKUP(通常分様式!G128,―!$AF$2:$AG$3,2,FALSE),0)</f>
        <v>0</v>
      </c>
      <c r="H128" s="6">
        <f>IFERROR(VLOOKUP(通常分様式!H128,―!$C$2:$D$2,2,FALSE),0)</f>
        <v>0</v>
      </c>
      <c r="I128" s="6">
        <f>IFERROR(IF(B128=2,VLOOKUP(通常分様式!I128,―!$E$21:$F$25,2,FALSE),VLOOKUP(通常分様式!I128,―!$E$2:$F$19,2,FALSE)),0)</f>
        <v>0</v>
      </c>
      <c r="J128" s="6">
        <f>IFERROR(VLOOKUP(通常分様式!J128,―!$G$2:$H$2,2,FALSE),0)</f>
        <v>0</v>
      </c>
      <c r="K128" s="6">
        <f>IFERROR(VLOOKUP(通常分様式!K128,―!$AH$2:$AI$12,2,FALSE),0)</f>
        <v>0</v>
      </c>
      <c r="V128" s="6">
        <f>IFERROR(IF(通常分様式!C128="単",VLOOKUP(通常分様式!V128,―!$I$2:$J$3,2,FALSE),VLOOKUP(通常分様式!V128,―!$I$4:$J$5,2,FALSE)),0)</f>
        <v>0</v>
      </c>
      <c r="W128" s="6">
        <f>IFERROR(VLOOKUP(通常分様式!W128,―!$K$2:$L$3,2,FALSE),0)</f>
        <v>0</v>
      </c>
      <c r="X128" s="6">
        <f>IFERROR(VLOOKUP(通常分様式!X128,―!$M$2:$N$3,2,FALSE),0)</f>
        <v>0</v>
      </c>
      <c r="Y128" s="6">
        <f>IFERROR(VLOOKUP(通常分様式!Y128,―!$O$2:$P$3,2,FALSE),0)</f>
        <v>0</v>
      </c>
      <c r="Z128" s="6">
        <f>IFERROR(VLOOKUP(通常分様式!Z128,―!$X$2:$Y$31,2,FALSE),0)</f>
        <v>0</v>
      </c>
      <c r="AA128" s="6">
        <f>IFERROR(VLOOKUP(通常分様式!AA128,―!$X$2:$Y$31,2,FALSE),0)</f>
        <v>0</v>
      </c>
      <c r="AF128" s="6">
        <f>IFERROR(VLOOKUP(通常分様式!AG128,―!$AA$2:$AB$14,2,FALSE),0)</f>
        <v>0</v>
      </c>
      <c r="AG128" s="6">
        <f t="shared" si="7"/>
        <v>0</v>
      </c>
      <c r="AH128" s="135">
        <f t="shared" si="8"/>
        <v>0</v>
      </c>
      <c r="AI128" s="135">
        <f t="shared" si="9"/>
        <v>0</v>
      </c>
      <c r="AJ128" s="135">
        <f>IF(通常分様式!C128="",0,IF(B128=1,IF(フラグ管理用!C128=1,"事業終期_通常",IF(C128=2,IF(Y128=2,"事業終期_R3基金・R4","事業終期_通常"),0)),IF(B128=2,"事業終期_R3基金・R4",0)))</f>
        <v>0</v>
      </c>
      <c r="AK128" s="135">
        <f t="shared" si="10"/>
        <v>0</v>
      </c>
      <c r="AL128" s="135">
        <f t="shared" si="11"/>
        <v>0</v>
      </c>
      <c r="AM128" s="135">
        <f t="shared" si="13"/>
        <v>0</v>
      </c>
      <c r="AN128" s="135">
        <f t="shared" si="12"/>
        <v>0</v>
      </c>
      <c r="AO128" s="6" t="str">
        <f>IF(通常分様式!C128="","",IF(PRODUCT(B128:G128,H128:AA128,AF128)=0,"error",""))</f>
        <v/>
      </c>
      <c r="AP128" s="6">
        <f>IF(通常分様式!E128="妊娠出産子育て支援交付金",1,0)</f>
        <v>0</v>
      </c>
    </row>
    <row r="129" spans="1:42" x14ac:dyDescent="0.15">
      <c r="A129" s="6">
        <v>108</v>
      </c>
      <c r="B129" s="6">
        <f>IFERROR(VLOOKUP(通常分様式!B129,―!$AJ$2:$AK$3,2,FALSE),0)</f>
        <v>0</v>
      </c>
      <c r="C129" s="6">
        <f>IFERROR(VLOOKUP(通常分様式!C129,―!$A$2:$B$3,2,FALSE),0)</f>
        <v>0</v>
      </c>
      <c r="D129" s="6">
        <f>IFERROR(VLOOKUP(通常分様式!D129,―!$AD$2:$AE$3,2,FALSE),0)</f>
        <v>0</v>
      </c>
      <c r="E129" s="6"/>
      <c r="G129" s="6">
        <f>IFERROR(VLOOKUP(通常分様式!G129,―!$AF$2:$AG$3,2,FALSE),0)</f>
        <v>0</v>
      </c>
      <c r="H129" s="6">
        <f>IFERROR(VLOOKUP(通常分様式!H129,―!$C$2:$D$2,2,FALSE),0)</f>
        <v>0</v>
      </c>
      <c r="I129" s="6">
        <f>IFERROR(IF(B129=2,VLOOKUP(通常分様式!I129,―!$E$21:$F$25,2,FALSE),VLOOKUP(通常分様式!I129,―!$E$2:$F$19,2,FALSE)),0)</f>
        <v>0</v>
      </c>
      <c r="J129" s="6">
        <f>IFERROR(VLOOKUP(通常分様式!J129,―!$G$2:$H$2,2,FALSE),0)</f>
        <v>0</v>
      </c>
      <c r="K129" s="6">
        <f>IFERROR(VLOOKUP(通常分様式!K129,―!$AH$2:$AI$12,2,FALSE),0)</f>
        <v>0</v>
      </c>
      <c r="V129" s="6">
        <f>IFERROR(IF(通常分様式!C129="単",VLOOKUP(通常分様式!V129,―!$I$2:$J$3,2,FALSE),VLOOKUP(通常分様式!V129,―!$I$4:$J$5,2,FALSE)),0)</f>
        <v>0</v>
      </c>
      <c r="W129" s="6">
        <f>IFERROR(VLOOKUP(通常分様式!W129,―!$K$2:$L$3,2,FALSE),0)</f>
        <v>0</v>
      </c>
      <c r="X129" s="6">
        <f>IFERROR(VLOOKUP(通常分様式!X129,―!$M$2:$N$3,2,FALSE),0)</f>
        <v>0</v>
      </c>
      <c r="Y129" s="6">
        <f>IFERROR(VLOOKUP(通常分様式!Y129,―!$O$2:$P$3,2,FALSE),0)</f>
        <v>0</v>
      </c>
      <c r="Z129" s="6">
        <f>IFERROR(VLOOKUP(通常分様式!Z129,―!$X$2:$Y$31,2,FALSE),0)</f>
        <v>0</v>
      </c>
      <c r="AA129" s="6">
        <f>IFERROR(VLOOKUP(通常分様式!AA129,―!$X$2:$Y$31,2,FALSE),0)</f>
        <v>0</v>
      </c>
      <c r="AF129" s="6">
        <f>IFERROR(VLOOKUP(通常分様式!AG129,―!$AA$2:$AB$14,2,FALSE),0)</f>
        <v>0</v>
      </c>
      <c r="AG129" s="6">
        <f t="shared" si="7"/>
        <v>0</v>
      </c>
      <c r="AH129" s="135">
        <f t="shared" si="8"/>
        <v>0</v>
      </c>
      <c r="AI129" s="135">
        <f t="shared" si="9"/>
        <v>0</v>
      </c>
      <c r="AJ129" s="135">
        <f>IF(通常分様式!C129="",0,IF(B129=1,IF(フラグ管理用!C129=1,"事業終期_通常",IF(C129=2,IF(Y129=2,"事業終期_R3基金・R4","事業終期_通常"),0)),IF(B129=2,"事業終期_R3基金・R4",0)))</f>
        <v>0</v>
      </c>
      <c r="AK129" s="135">
        <f t="shared" si="10"/>
        <v>0</v>
      </c>
      <c r="AL129" s="135">
        <f t="shared" si="11"/>
        <v>0</v>
      </c>
      <c r="AM129" s="135">
        <f t="shared" si="13"/>
        <v>0</v>
      </c>
      <c r="AN129" s="135">
        <f t="shared" si="12"/>
        <v>0</v>
      </c>
      <c r="AO129" s="6" t="str">
        <f>IF(通常分様式!C129="","",IF(PRODUCT(B129:G129,H129:AA129,AF129)=0,"error",""))</f>
        <v/>
      </c>
      <c r="AP129" s="6">
        <f>IF(通常分様式!E129="妊娠出産子育て支援交付金",1,0)</f>
        <v>0</v>
      </c>
    </row>
    <row r="130" spans="1:42" x14ac:dyDescent="0.15">
      <c r="A130" s="6">
        <v>109</v>
      </c>
      <c r="B130" s="6">
        <f>IFERROR(VLOOKUP(通常分様式!B130,―!$AJ$2:$AK$3,2,FALSE),0)</f>
        <v>0</v>
      </c>
      <c r="C130" s="6">
        <f>IFERROR(VLOOKUP(通常分様式!C130,―!$A$2:$B$3,2,FALSE),0)</f>
        <v>0</v>
      </c>
      <c r="D130" s="6">
        <f>IFERROR(VLOOKUP(通常分様式!D130,―!$AD$2:$AE$3,2,FALSE),0)</f>
        <v>0</v>
      </c>
      <c r="E130" s="6"/>
      <c r="G130" s="6">
        <f>IFERROR(VLOOKUP(通常分様式!G130,―!$AF$2:$AG$3,2,FALSE),0)</f>
        <v>0</v>
      </c>
      <c r="H130" s="6">
        <f>IFERROR(VLOOKUP(通常分様式!H130,―!$C$2:$D$2,2,FALSE),0)</f>
        <v>0</v>
      </c>
      <c r="I130" s="6">
        <f>IFERROR(IF(B130=2,VLOOKUP(通常分様式!I130,―!$E$21:$F$25,2,FALSE),VLOOKUP(通常分様式!I130,―!$E$2:$F$19,2,FALSE)),0)</f>
        <v>0</v>
      </c>
      <c r="J130" s="6">
        <f>IFERROR(VLOOKUP(通常分様式!J130,―!$G$2:$H$2,2,FALSE),0)</f>
        <v>0</v>
      </c>
      <c r="K130" s="6">
        <f>IFERROR(VLOOKUP(通常分様式!K130,―!$AH$2:$AI$12,2,FALSE),0)</f>
        <v>0</v>
      </c>
      <c r="V130" s="6">
        <f>IFERROR(IF(通常分様式!C130="単",VLOOKUP(通常分様式!V130,―!$I$2:$J$3,2,FALSE),VLOOKUP(通常分様式!V130,―!$I$4:$J$5,2,FALSE)),0)</f>
        <v>0</v>
      </c>
      <c r="W130" s="6">
        <f>IFERROR(VLOOKUP(通常分様式!W130,―!$K$2:$L$3,2,FALSE),0)</f>
        <v>0</v>
      </c>
      <c r="X130" s="6">
        <f>IFERROR(VLOOKUP(通常分様式!X130,―!$M$2:$N$3,2,FALSE),0)</f>
        <v>0</v>
      </c>
      <c r="Y130" s="6">
        <f>IFERROR(VLOOKUP(通常分様式!Y130,―!$O$2:$P$3,2,FALSE),0)</f>
        <v>0</v>
      </c>
      <c r="Z130" s="6">
        <f>IFERROR(VLOOKUP(通常分様式!Z130,―!$X$2:$Y$31,2,FALSE),0)</f>
        <v>0</v>
      </c>
      <c r="AA130" s="6">
        <f>IFERROR(VLOOKUP(通常分様式!AA130,―!$X$2:$Y$31,2,FALSE),0)</f>
        <v>0</v>
      </c>
      <c r="AF130" s="6">
        <f>IFERROR(VLOOKUP(通常分様式!AG130,―!$AA$2:$AB$14,2,FALSE),0)</f>
        <v>0</v>
      </c>
      <c r="AG130" s="6">
        <f t="shared" si="7"/>
        <v>0</v>
      </c>
      <c r="AH130" s="135">
        <f t="shared" si="8"/>
        <v>0</v>
      </c>
      <c r="AI130" s="135">
        <f t="shared" si="9"/>
        <v>0</v>
      </c>
      <c r="AJ130" s="135">
        <f>IF(通常分様式!C130="",0,IF(B130=1,IF(フラグ管理用!C130=1,"事業終期_通常",IF(C130=2,IF(Y130=2,"事業終期_R3基金・R4","事業終期_通常"),0)),IF(B130=2,"事業終期_R3基金・R4",0)))</f>
        <v>0</v>
      </c>
      <c r="AK130" s="135">
        <f t="shared" si="10"/>
        <v>0</v>
      </c>
      <c r="AL130" s="135">
        <f t="shared" si="11"/>
        <v>0</v>
      </c>
      <c r="AM130" s="135">
        <f t="shared" si="13"/>
        <v>0</v>
      </c>
      <c r="AN130" s="135">
        <f t="shared" si="12"/>
        <v>0</v>
      </c>
      <c r="AO130" s="6" t="str">
        <f>IF(通常分様式!C130="","",IF(PRODUCT(B130:G130,H130:AA130,AF130)=0,"error",""))</f>
        <v/>
      </c>
      <c r="AP130" s="6">
        <f>IF(通常分様式!E130="妊娠出産子育て支援交付金",1,0)</f>
        <v>0</v>
      </c>
    </row>
    <row r="131" spans="1:42" x14ac:dyDescent="0.15">
      <c r="A131" s="6">
        <v>110</v>
      </c>
      <c r="B131" s="6">
        <f>IFERROR(VLOOKUP(通常分様式!B131,―!$AJ$2:$AK$3,2,FALSE),0)</f>
        <v>0</v>
      </c>
      <c r="C131" s="6">
        <f>IFERROR(VLOOKUP(通常分様式!C131,―!$A$2:$B$3,2,FALSE),0)</f>
        <v>0</v>
      </c>
      <c r="D131" s="6">
        <f>IFERROR(VLOOKUP(通常分様式!D131,―!$AD$2:$AE$3,2,FALSE),0)</f>
        <v>0</v>
      </c>
      <c r="E131" s="6"/>
      <c r="G131" s="6">
        <f>IFERROR(VLOOKUP(通常分様式!G131,―!$AF$2:$AG$3,2,FALSE),0)</f>
        <v>0</v>
      </c>
      <c r="H131" s="6">
        <f>IFERROR(VLOOKUP(通常分様式!H131,―!$C$2:$D$2,2,FALSE),0)</f>
        <v>0</v>
      </c>
      <c r="I131" s="6">
        <f>IFERROR(IF(B131=2,VLOOKUP(通常分様式!I131,―!$E$21:$F$25,2,FALSE),VLOOKUP(通常分様式!I131,―!$E$2:$F$19,2,FALSE)),0)</f>
        <v>0</v>
      </c>
      <c r="J131" s="6">
        <f>IFERROR(VLOOKUP(通常分様式!J131,―!$G$2:$H$2,2,FALSE),0)</f>
        <v>0</v>
      </c>
      <c r="K131" s="6">
        <f>IFERROR(VLOOKUP(通常分様式!K131,―!$AH$2:$AI$12,2,FALSE),0)</f>
        <v>0</v>
      </c>
      <c r="V131" s="6">
        <f>IFERROR(IF(通常分様式!C131="単",VLOOKUP(通常分様式!V131,―!$I$2:$J$3,2,FALSE),VLOOKUP(通常分様式!V131,―!$I$4:$J$5,2,FALSE)),0)</f>
        <v>0</v>
      </c>
      <c r="W131" s="6">
        <f>IFERROR(VLOOKUP(通常分様式!W131,―!$K$2:$L$3,2,FALSE),0)</f>
        <v>0</v>
      </c>
      <c r="X131" s="6">
        <f>IFERROR(VLOOKUP(通常分様式!X131,―!$M$2:$N$3,2,FALSE),0)</f>
        <v>0</v>
      </c>
      <c r="Y131" s="6">
        <f>IFERROR(VLOOKUP(通常分様式!Y131,―!$O$2:$P$3,2,FALSE),0)</f>
        <v>0</v>
      </c>
      <c r="Z131" s="6">
        <f>IFERROR(VLOOKUP(通常分様式!Z131,―!$X$2:$Y$31,2,FALSE),0)</f>
        <v>0</v>
      </c>
      <c r="AA131" s="6">
        <f>IFERROR(VLOOKUP(通常分様式!AA131,―!$X$2:$Y$31,2,FALSE),0)</f>
        <v>0</v>
      </c>
      <c r="AF131" s="6">
        <f>IFERROR(VLOOKUP(通常分様式!AG131,―!$AA$2:$AB$14,2,FALSE),0)</f>
        <v>0</v>
      </c>
      <c r="AG131" s="6">
        <f t="shared" si="7"/>
        <v>0</v>
      </c>
      <c r="AH131" s="135">
        <f t="shared" si="8"/>
        <v>0</v>
      </c>
      <c r="AI131" s="135">
        <f t="shared" si="9"/>
        <v>0</v>
      </c>
      <c r="AJ131" s="135">
        <f>IF(通常分様式!C131="",0,IF(B131=1,IF(フラグ管理用!C131=1,"事業終期_通常",IF(C131=2,IF(Y131=2,"事業終期_R3基金・R4","事業終期_通常"),0)),IF(B131=2,"事業終期_R3基金・R4",0)))</f>
        <v>0</v>
      </c>
      <c r="AK131" s="135">
        <f t="shared" si="10"/>
        <v>0</v>
      </c>
      <c r="AL131" s="135">
        <f t="shared" si="11"/>
        <v>0</v>
      </c>
      <c r="AM131" s="135">
        <f t="shared" si="13"/>
        <v>0</v>
      </c>
      <c r="AN131" s="135">
        <f t="shared" si="12"/>
        <v>0</v>
      </c>
      <c r="AO131" s="6" t="str">
        <f>IF(通常分様式!C131="","",IF(PRODUCT(B131:G131,H131:AA131,AF131)=0,"error",""))</f>
        <v/>
      </c>
      <c r="AP131" s="6">
        <f>IF(通常分様式!E131="妊娠出産子育て支援交付金",1,0)</f>
        <v>0</v>
      </c>
    </row>
    <row r="132" spans="1:42" x14ac:dyDescent="0.15">
      <c r="A132" s="6">
        <v>111</v>
      </c>
      <c r="B132" s="6">
        <f>IFERROR(VLOOKUP(通常分様式!B132,―!$AJ$2:$AK$3,2,FALSE),0)</f>
        <v>0</v>
      </c>
      <c r="C132" s="6">
        <f>IFERROR(VLOOKUP(通常分様式!C132,―!$A$2:$B$3,2,FALSE),0)</f>
        <v>0</v>
      </c>
      <c r="D132" s="6">
        <f>IFERROR(VLOOKUP(通常分様式!D132,―!$AD$2:$AE$3,2,FALSE),0)</f>
        <v>0</v>
      </c>
      <c r="E132" s="6"/>
      <c r="G132" s="6">
        <f>IFERROR(VLOOKUP(通常分様式!G132,―!$AF$2:$AG$3,2,FALSE),0)</f>
        <v>0</v>
      </c>
      <c r="H132" s="6">
        <f>IFERROR(VLOOKUP(通常分様式!H132,―!$C$2:$D$2,2,FALSE),0)</f>
        <v>0</v>
      </c>
      <c r="I132" s="6">
        <f>IFERROR(IF(B132=2,VLOOKUP(通常分様式!I132,―!$E$21:$F$25,2,FALSE),VLOOKUP(通常分様式!I132,―!$E$2:$F$19,2,FALSE)),0)</f>
        <v>0</v>
      </c>
      <c r="J132" s="6">
        <f>IFERROR(VLOOKUP(通常分様式!J132,―!$G$2:$H$2,2,FALSE),0)</f>
        <v>0</v>
      </c>
      <c r="K132" s="6">
        <f>IFERROR(VLOOKUP(通常分様式!K132,―!$AH$2:$AI$12,2,FALSE),0)</f>
        <v>0</v>
      </c>
      <c r="V132" s="6">
        <f>IFERROR(IF(通常分様式!C132="単",VLOOKUP(通常分様式!V132,―!$I$2:$J$3,2,FALSE),VLOOKUP(通常分様式!V132,―!$I$4:$J$5,2,FALSE)),0)</f>
        <v>0</v>
      </c>
      <c r="W132" s="6">
        <f>IFERROR(VLOOKUP(通常分様式!W132,―!$K$2:$L$3,2,FALSE),0)</f>
        <v>0</v>
      </c>
      <c r="X132" s="6">
        <f>IFERROR(VLOOKUP(通常分様式!X132,―!$M$2:$N$3,2,FALSE),0)</f>
        <v>0</v>
      </c>
      <c r="Y132" s="6">
        <f>IFERROR(VLOOKUP(通常分様式!Y132,―!$O$2:$P$3,2,FALSE),0)</f>
        <v>0</v>
      </c>
      <c r="Z132" s="6">
        <f>IFERROR(VLOOKUP(通常分様式!Z132,―!$X$2:$Y$31,2,FALSE),0)</f>
        <v>0</v>
      </c>
      <c r="AA132" s="6">
        <f>IFERROR(VLOOKUP(通常分様式!AA132,―!$X$2:$Y$31,2,FALSE),0)</f>
        <v>0</v>
      </c>
      <c r="AF132" s="6">
        <f>IFERROR(VLOOKUP(通常分様式!AG132,―!$AA$2:$AB$14,2,FALSE),0)</f>
        <v>0</v>
      </c>
      <c r="AG132" s="6">
        <f t="shared" si="7"/>
        <v>0</v>
      </c>
      <c r="AH132" s="135">
        <f t="shared" si="8"/>
        <v>0</v>
      </c>
      <c r="AI132" s="135">
        <f t="shared" si="9"/>
        <v>0</v>
      </c>
      <c r="AJ132" s="135">
        <f>IF(通常分様式!C132="",0,IF(B132=1,IF(フラグ管理用!C132=1,"事業終期_通常",IF(C132=2,IF(Y132=2,"事業終期_R3基金・R4","事業終期_通常"),0)),IF(B132=2,"事業終期_R3基金・R4",0)))</f>
        <v>0</v>
      </c>
      <c r="AK132" s="135">
        <f t="shared" si="10"/>
        <v>0</v>
      </c>
      <c r="AL132" s="135">
        <f t="shared" si="11"/>
        <v>0</v>
      </c>
      <c r="AM132" s="135">
        <f t="shared" si="13"/>
        <v>0</v>
      </c>
      <c r="AN132" s="135">
        <f t="shared" si="12"/>
        <v>0</v>
      </c>
      <c r="AO132" s="6" t="str">
        <f>IF(通常分様式!C132="","",IF(PRODUCT(B132:G132,H132:AA132,AF132)=0,"error",""))</f>
        <v/>
      </c>
      <c r="AP132" s="6">
        <f>IF(通常分様式!E132="妊娠出産子育て支援交付金",1,0)</f>
        <v>0</v>
      </c>
    </row>
    <row r="133" spans="1:42" x14ac:dyDescent="0.15">
      <c r="A133" s="6">
        <v>112</v>
      </c>
      <c r="B133" s="6">
        <f>IFERROR(VLOOKUP(通常分様式!B133,―!$AJ$2:$AK$3,2,FALSE),0)</f>
        <v>0</v>
      </c>
      <c r="C133" s="6">
        <f>IFERROR(VLOOKUP(通常分様式!C133,―!$A$2:$B$3,2,FALSE),0)</f>
        <v>0</v>
      </c>
      <c r="D133" s="6">
        <f>IFERROR(VLOOKUP(通常分様式!D133,―!$AD$2:$AE$3,2,FALSE),0)</f>
        <v>0</v>
      </c>
      <c r="E133" s="6"/>
      <c r="G133" s="6">
        <f>IFERROR(VLOOKUP(通常分様式!G133,―!$AF$2:$AG$3,2,FALSE),0)</f>
        <v>0</v>
      </c>
      <c r="H133" s="6">
        <f>IFERROR(VLOOKUP(通常分様式!H133,―!$C$2:$D$2,2,FALSE),0)</f>
        <v>0</v>
      </c>
      <c r="I133" s="6">
        <f>IFERROR(IF(B133=2,VLOOKUP(通常分様式!I133,―!$E$21:$F$25,2,FALSE),VLOOKUP(通常分様式!I133,―!$E$2:$F$19,2,FALSE)),0)</f>
        <v>0</v>
      </c>
      <c r="J133" s="6">
        <f>IFERROR(VLOOKUP(通常分様式!J133,―!$G$2:$H$2,2,FALSE),0)</f>
        <v>0</v>
      </c>
      <c r="K133" s="6">
        <f>IFERROR(VLOOKUP(通常分様式!K133,―!$AH$2:$AI$12,2,FALSE),0)</f>
        <v>0</v>
      </c>
      <c r="V133" s="6">
        <f>IFERROR(IF(通常分様式!C133="単",VLOOKUP(通常分様式!V133,―!$I$2:$J$3,2,FALSE),VLOOKUP(通常分様式!V133,―!$I$4:$J$5,2,FALSE)),0)</f>
        <v>0</v>
      </c>
      <c r="W133" s="6">
        <f>IFERROR(VLOOKUP(通常分様式!W133,―!$K$2:$L$3,2,FALSE),0)</f>
        <v>0</v>
      </c>
      <c r="X133" s="6">
        <f>IFERROR(VLOOKUP(通常分様式!X133,―!$M$2:$N$3,2,FALSE),0)</f>
        <v>0</v>
      </c>
      <c r="Y133" s="6">
        <f>IFERROR(VLOOKUP(通常分様式!Y133,―!$O$2:$P$3,2,FALSE),0)</f>
        <v>0</v>
      </c>
      <c r="Z133" s="6">
        <f>IFERROR(VLOOKUP(通常分様式!Z133,―!$X$2:$Y$31,2,FALSE),0)</f>
        <v>0</v>
      </c>
      <c r="AA133" s="6">
        <f>IFERROR(VLOOKUP(通常分様式!AA133,―!$X$2:$Y$31,2,FALSE),0)</f>
        <v>0</v>
      </c>
      <c r="AF133" s="6">
        <f>IFERROR(VLOOKUP(通常分様式!AG133,―!$AA$2:$AB$14,2,FALSE),0)</f>
        <v>0</v>
      </c>
      <c r="AG133" s="6">
        <f t="shared" si="7"/>
        <v>0</v>
      </c>
      <c r="AH133" s="135">
        <f t="shared" si="8"/>
        <v>0</v>
      </c>
      <c r="AI133" s="135">
        <f t="shared" si="9"/>
        <v>0</v>
      </c>
      <c r="AJ133" s="135">
        <f>IF(通常分様式!C133="",0,IF(B133=1,IF(フラグ管理用!C133=1,"事業終期_通常",IF(C133=2,IF(Y133=2,"事業終期_R3基金・R4","事業終期_通常"),0)),IF(B133=2,"事業終期_R3基金・R4",0)))</f>
        <v>0</v>
      </c>
      <c r="AK133" s="135">
        <f t="shared" si="10"/>
        <v>0</v>
      </c>
      <c r="AL133" s="135">
        <f t="shared" si="11"/>
        <v>0</v>
      </c>
      <c r="AM133" s="135">
        <f t="shared" si="13"/>
        <v>0</v>
      </c>
      <c r="AN133" s="135">
        <f t="shared" si="12"/>
        <v>0</v>
      </c>
      <c r="AO133" s="6" t="str">
        <f>IF(通常分様式!C133="","",IF(PRODUCT(B133:G133,H133:AA133,AF133)=0,"error",""))</f>
        <v/>
      </c>
      <c r="AP133" s="6">
        <f>IF(通常分様式!E133="妊娠出産子育て支援交付金",1,0)</f>
        <v>0</v>
      </c>
    </row>
    <row r="134" spans="1:42" x14ac:dyDescent="0.15">
      <c r="A134" s="6">
        <v>113</v>
      </c>
      <c r="B134" s="6">
        <f>IFERROR(VLOOKUP(通常分様式!B134,―!$AJ$2:$AK$3,2,FALSE),0)</f>
        <v>0</v>
      </c>
      <c r="C134" s="6">
        <f>IFERROR(VLOOKUP(通常分様式!C134,―!$A$2:$B$3,2,FALSE),0)</f>
        <v>0</v>
      </c>
      <c r="D134" s="6">
        <f>IFERROR(VLOOKUP(通常分様式!D134,―!$AD$2:$AE$3,2,FALSE),0)</f>
        <v>0</v>
      </c>
      <c r="E134" s="6"/>
      <c r="G134" s="6">
        <f>IFERROR(VLOOKUP(通常分様式!G134,―!$AF$2:$AG$3,2,FALSE),0)</f>
        <v>0</v>
      </c>
      <c r="H134" s="6">
        <f>IFERROR(VLOOKUP(通常分様式!H134,―!$C$2:$D$2,2,FALSE),0)</f>
        <v>0</v>
      </c>
      <c r="I134" s="6">
        <f>IFERROR(IF(B134=2,VLOOKUP(通常分様式!I134,―!$E$21:$F$25,2,FALSE),VLOOKUP(通常分様式!I134,―!$E$2:$F$19,2,FALSE)),0)</f>
        <v>0</v>
      </c>
      <c r="J134" s="6">
        <f>IFERROR(VLOOKUP(通常分様式!J134,―!$G$2:$H$2,2,FALSE),0)</f>
        <v>0</v>
      </c>
      <c r="K134" s="6">
        <f>IFERROR(VLOOKUP(通常分様式!K134,―!$AH$2:$AI$12,2,FALSE),0)</f>
        <v>0</v>
      </c>
      <c r="V134" s="6">
        <f>IFERROR(IF(通常分様式!C134="単",VLOOKUP(通常分様式!V134,―!$I$2:$J$3,2,FALSE),VLOOKUP(通常分様式!V134,―!$I$4:$J$5,2,FALSE)),0)</f>
        <v>0</v>
      </c>
      <c r="W134" s="6">
        <f>IFERROR(VLOOKUP(通常分様式!W134,―!$K$2:$L$3,2,FALSE),0)</f>
        <v>0</v>
      </c>
      <c r="X134" s="6">
        <f>IFERROR(VLOOKUP(通常分様式!X134,―!$M$2:$N$3,2,FALSE),0)</f>
        <v>0</v>
      </c>
      <c r="Y134" s="6">
        <f>IFERROR(VLOOKUP(通常分様式!Y134,―!$O$2:$P$3,2,FALSE),0)</f>
        <v>0</v>
      </c>
      <c r="Z134" s="6">
        <f>IFERROR(VLOOKUP(通常分様式!Z134,―!$X$2:$Y$31,2,FALSE),0)</f>
        <v>0</v>
      </c>
      <c r="AA134" s="6">
        <f>IFERROR(VLOOKUP(通常分様式!AA134,―!$X$2:$Y$31,2,FALSE),0)</f>
        <v>0</v>
      </c>
      <c r="AF134" s="6">
        <f>IFERROR(VLOOKUP(通常分様式!AG134,―!$AA$2:$AB$14,2,FALSE),0)</f>
        <v>0</v>
      </c>
      <c r="AG134" s="6">
        <f t="shared" si="7"/>
        <v>0</v>
      </c>
      <c r="AH134" s="135">
        <f t="shared" si="8"/>
        <v>0</v>
      </c>
      <c r="AI134" s="135">
        <f t="shared" si="9"/>
        <v>0</v>
      </c>
      <c r="AJ134" s="135">
        <f>IF(通常分様式!C134="",0,IF(B134=1,IF(フラグ管理用!C134=1,"事業終期_通常",IF(C134=2,IF(Y134=2,"事業終期_R3基金・R4","事業終期_通常"),0)),IF(B134=2,"事業終期_R3基金・R4",0)))</f>
        <v>0</v>
      </c>
      <c r="AK134" s="135">
        <f t="shared" si="10"/>
        <v>0</v>
      </c>
      <c r="AL134" s="135">
        <f t="shared" si="11"/>
        <v>0</v>
      </c>
      <c r="AM134" s="135">
        <f t="shared" si="13"/>
        <v>0</v>
      </c>
      <c r="AN134" s="135">
        <f t="shared" si="12"/>
        <v>0</v>
      </c>
      <c r="AO134" s="6" t="str">
        <f>IF(通常分様式!C134="","",IF(PRODUCT(B134:G134,H134:AA134,AF134)=0,"error",""))</f>
        <v/>
      </c>
      <c r="AP134" s="6">
        <f>IF(通常分様式!E134="妊娠出産子育て支援交付金",1,0)</f>
        <v>0</v>
      </c>
    </row>
    <row r="135" spans="1:42" x14ac:dyDescent="0.15">
      <c r="A135" s="6">
        <v>114</v>
      </c>
      <c r="B135" s="6">
        <f>IFERROR(VLOOKUP(通常分様式!B135,―!$AJ$2:$AK$3,2,FALSE),0)</f>
        <v>0</v>
      </c>
      <c r="C135" s="6">
        <f>IFERROR(VLOOKUP(通常分様式!C135,―!$A$2:$B$3,2,FALSE),0)</f>
        <v>0</v>
      </c>
      <c r="D135" s="6">
        <f>IFERROR(VLOOKUP(通常分様式!D135,―!$AD$2:$AE$3,2,FALSE),0)</f>
        <v>0</v>
      </c>
      <c r="E135" s="6"/>
      <c r="G135" s="6">
        <f>IFERROR(VLOOKUP(通常分様式!G135,―!$AF$2:$AG$3,2,FALSE),0)</f>
        <v>0</v>
      </c>
      <c r="H135" s="6">
        <f>IFERROR(VLOOKUP(通常分様式!H135,―!$C$2:$D$2,2,FALSE),0)</f>
        <v>0</v>
      </c>
      <c r="I135" s="6">
        <f>IFERROR(IF(B135=2,VLOOKUP(通常分様式!I135,―!$E$21:$F$25,2,FALSE),VLOOKUP(通常分様式!I135,―!$E$2:$F$19,2,FALSE)),0)</f>
        <v>0</v>
      </c>
      <c r="J135" s="6">
        <f>IFERROR(VLOOKUP(通常分様式!J135,―!$G$2:$H$2,2,FALSE),0)</f>
        <v>0</v>
      </c>
      <c r="K135" s="6">
        <f>IFERROR(VLOOKUP(通常分様式!K135,―!$AH$2:$AI$12,2,FALSE),0)</f>
        <v>0</v>
      </c>
      <c r="V135" s="6">
        <f>IFERROR(IF(通常分様式!C135="単",VLOOKUP(通常分様式!V135,―!$I$2:$J$3,2,FALSE),VLOOKUP(通常分様式!V135,―!$I$4:$J$5,2,FALSE)),0)</f>
        <v>0</v>
      </c>
      <c r="W135" s="6">
        <f>IFERROR(VLOOKUP(通常分様式!W135,―!$K$2:$L$3,2,FALSE),0)</f>
        <v>0</v>
      </c>
      <c r="X135" s="6">
        <f>IFERROR(VLOOKUP(通常分様式!X135,―!$M$2:$N$3,2,FALSE),0)</f>
        <v>0</v>
      </c>
      <c r="Y135" s="6">
        <f>IFERROR(VLOOKUP(通常分様式!Y135,―!$O$2:$P$3,2,FALSE),0)</f>
        <v>0</v>
      </c>
      <c r="Z135" s="6">
        <f>IFERROR(VLOOKUP(通常分様式!Z135,―!$X$2:$Y$31,2,FALSE),0)</f>
        <v>0</v>
      </c>
      <c r="AA135" s="6">
        <f>IFERROR(VLOOKUP(通常分様式!AA135,―!$X$2:$Y$31,2,FALSE),0)</f>
        <v>0</v>
      </c>
      <c r="AF135" s="6">
        <f>IFERROR(VLOOKUP(通常分様式!AG135,―!$AA$2:$AB$14,2,FALSE),0)</f>
        <v>0</v>
      </c>
      <c r="AG135" s="6">
        <f t="shared" si="7"/>
        <v>0</v>
      </c>
      <c r="AH135" s="135">
        <f t="shared" si="8"/>
        <v>0</v>
      </c>
      <c r="AI135" s="135">
        <f t="shared" si="9"/>
        <v>0</v>
      </c>
      <c r="AJ135" s="135">
        <f>IF(通常分様式!C135="",0,IF(B135=1,IF(フラグ管理用!C135=1,"事業終期_通常",IF(C135=2,IF(Y135=2,"事業終期_R3基金・R4","事業終期_通常"),0)),IF(B135=2,"事業終期_R3基金・R4",0)))</f>
        <v>0</v>
      </c>
      <c r="AK135" s="135">
        <f t="shared" si="10"/>
        <v>0</v>
      </c>
      <c r="AL135" s="135">
        <f t="shared" si="11"/>
        <v>0</v>
      </c>
      <c r="AM135" s="135">
        <f t="shared" si="13"/>
        <v>0</v>
      </c>
      <c r="AN135" s="135">
        <f t="shared" si="12"/>
        <v>0</v>
      </c>
      <c r="AO135" s="6" t="str">
        <f>IF(通常分様式!C135="","",IF(PRODUCT(B135:G135,H135:AA135,AF135)=0,"error",""))</f>
        <v/>
      </c>
      <c r="AP135" s="6">
        <f>IF(通常分様式!E135="妊娠出産子育て支援交付金",1,0)</f>
        <v>0</v>
      </c>
    </row>
    <row r="136" spans="1:42" x14ac:dyDescent="0.15">
      <c r="A136" s="6">
        <v>115</v>
      </c>
      <c r="B136" s="6">
        <f>IFERROR(VLOOKUP(通常分様式!B136,―!$AJ$2:$AK$3,2,FALSE),0)</f>
        <v>0</v>
      </c>
      <c r="C136" s="6">
        <f>IFERROR(VLOOKUP(通常分様式!C136,―!$A$2:$B$3,2,FALSE),0)</f>
        <v>0</v>
      </c>
      <c r="D136" s="6">
        <f>IFERROR(VLOOKUP(通常分様式!D136,―!$AD$2:$AE$3,2,FALSE),0)</f>
        <v>0</v>
      </c>
      <c r="E136" s="6"/>
      <c r="G136" s="6">
        <f>IFERROR(VLOOKUP(通常分様式!G136,―!$AF$2:$AG$3,2,FALSE),0)</f>
        <v>0</v>
      </c>
      <c r="H136" s="6">
        <f>IFERROR(VLOOKUP(通常分様式!H136,―!$C$2:$D$2,2,FALSE),0)</f>
        <v>0</v>
      </c>
      <c r="I136" s="6">
        <f>IFERROR(IF(B136=2,VLOOKUP(通常分様式!I136,―!$E$21:$F$25,2,FALSE),VLOOKUP(通常分様式!I136,―!$E$2:$F$19,2,FALSE)),0)</f>
        <v>0</v>
      </c>
      <c r="J136" s="6">
        <f>IFERROR(VLOOKUP(通常分様式!J136,―!$G$2:$H$2,2,FALSE),0)</f>
        <v>0</v>
      </c>
      <c r="K136" s="6">
        <f>IFERROR(VLOOKUP(通常分様式!K136,―!$AH$2:$AI$12,2,FALSE),0)</f>
        <v>0</v>
      </c>
      <c r="V136" s="6">
        <f>IFERROR(IF(通常分様式!C136="単",VLOOKUP(通常分様式!V136,―!$I$2:$J$3,2,FALSE),VLOOKUP(通常分様式!V136,―!$I$4:$J$5,2,FALSE)),0)</f>
        <v>0</v>
      </c>
      <c r="W136" s="6">
        <f>IFERROR(VLOOKUP(通常分様式!W136,―!$K$2:$L$3,2,FALSE),0)</f>
        <v>0</v>
      </c>
      <c r="X136" s="6">
        <f>IFERROR(VLOOKUP(通常分様式!X136,―!$M$2:$N$3,2,FALSE),0)</f>
        <v>0</v>
      </c>
      <c r="Y136" s="6">
        <f>IFERROR(VLOOKUP(通常分様式!Y136,―!$O$2:$P$3,2,FALSE),0)</f>
        <v>0</v>
      </c>
      <c r="Z136" s="6">
        <f>IFERROR(VLOOKUP(通常分様式!Z136,―!$X$2:$Y$31,2,FALSE),0)</f>
        <v>0</v>
      </c>
      <c r="AA136" s="6">
        <f>IFERROR(VLOOKUP(通常分様式!AA136,―!$X$2:$Y$31,2,FALSE),0)</f>
        <v>0</v>
      </c>
      <c r="AF136" s="6">
        <f>IFERROR(VLOOKUP(通常分様式!AG136,―!$AA$2:$AB$14,2,FALSE),0)</f>
        <v>0</v>
      </c>
      <c r="AG136" s="6">
        <f t="shared" si="7"/>
        <v>0</v>
      </c>
      <c r="AH136" s="135">
        <f t="shared" si="8"/>
        <v>0</v>
      </c>
      <c r="AI136" s="135">
        <f t="shared" si="9"/>
        <v>0</v>
      </c>
      <c r="AJ136" s="135">
        <f>IF(通常分様式!C136="",0,IF(B136=1,IF(フラグ管理用!C136=1,"事業終期_通常",IF(C136=2,IF(Y136=2,"事業終期_R3基金・R4","事業終期_通常"),0)),IF(B136=2,"事業終期_R3基金・R4",0)))</f>
        <v>0</v>
      </c>
      <c r="AK136" s="135">
        <f t="shared" si="10"/>
        <v>0</v>
      </c>
      <c r="AL136" s="135">
        <f t="shared" si="11"/>
        <v>0</v>
      </c>
      <c r="AM136" s="135">
        <f t="shared" si="13"/>
        <v>0</v>
      </c>
      <c r="AN136" s="135">
        <f t="shared" si="12"/>
        <v>0</v>
      </c>
      <c r="AO136" s="6" t="str">
        <f>IF(通常分様式!C136="","",IF(PRODUCT(B136:G136,H136:AA136,AF136)=0,"error",""))</f>
        <v/>
      </c>
      <c r="AP136" s="6">
        <f>IF(通常分様式!E136="妊娠出産子育て支援交付金",1,0)</f>
        <v>0</v>
      </c>
    </row>
    <row r="137" spans="1:42" x14ac:dyDescent="0.15">
      <c r="A137" s="6">
        <v>116</v>
      </c>
      <c r="B137" s="6">
        <f>IFERROR(VLOOKUP(通常分様式!B137,―!$AJ$2:$AK$3,2,FALSE),0)</f>
        <v>0</v>
      </c>
      <c r="C137" s="6">
        <f>IFERROR(VLOOKUP(通常分様式!C137,―!$A$2:$B$3,2,FALSE),0)</f>
        <v>0</v>
      </c>
      <c r="D137" s="6">
        <f>IFERROR(VLOOKUP(通常分様式!D137,―!$AD$2:$AE$3,2,FALSE),0)</f>
        <v>0</v>
      </c>
      <c r="E137" s="6"/>
      <c r="G137" s="6">
        <f>IFERROR(VLOOKUP(通常分様式!G137,―!$AF$2:$AG$3,2,FALSE),0)</f>
        <v>0</v>
      </c>
      <c r="H137" s="6">
        <f>IFERROR(VLOOKUP(通常分様式!H137,―!$C$2:$D$2,2,FALSE),0)</f>
        <v>0</v>
      </c>
      <c r="I137" s="6">
        <f>IFERROR(IF(B137=2,VLOOKUP(通常分様式!I137,―!$E$21:$F$25,2,FALSE),VLOOKUP(通常分様式!I137,―!$E$2:$F$19,2,FALSE)),0)</f>
        <v>0</v>
      </c>
      <c r="J137" s="6">
        <f>IFERROR(VLOOKUP(通常分様式!J137,―!$G$2:$H$2,2,FALSE),0)</f>
        <v>0</v>
      </c>
      <c r="K137" s="6">
        <f>IFERROR(VLOOKUP(通常分様式!K137,―!$AH$2:$AI$12,2,FALSE),0)</f>
        <v>0</v>
      </c>
      <c r="V137" s="6">
        <f>IFERROR(IF(通常分様式!C137="単",VLOOKUP(通常分様式!V137,―!$I$2:$J$3,2,FALSE),VLOOKUP(通常分様式!V137,―!$I$4:$J$5,2,FALSE)),0)</f>
        <v>0</v>
      </c>
      <c r="W137" s="6">
        <f>IFERROR(VLOOKUP(通常分様式!W137,―!$K$2:$L$3,2,FALSE),0)</f>
        <v>0</v>
      </c>
      <c r="X137" s="6">
        <f>IFERROR(VLOOKUP(通常分様式!X137,―!$M$2:$N$3,2,FALSE),0)</f>
        <v>0</v>
      </c>
      <c r="Y137" s="6">
        <f>IFERROR(VLOOKUP(通常分様式!Y137,―!$O$2:$P$3,2,FALSE),0)</f>
        <v>0</v>
      </c>
      <c r="Z137" s="6">
        <f>IFERROR(VLOOKUP(通常分様式!Z137,―!$X$2:$Y$31,2,FALSE),0)</f>
        <v>0</v>
      </c>
      <c r="AA137" s="6">
        <f>IFERROR(VLOOKUP(通常分様式!AA137,―!$X$2:$Y$31,2,FALSE),0)</f>
        <v>0</v>
      </c>
      <c r="AF137" s="6">
        <f>IFERROR(VLOOKUP(通常分様式!AG137,―!$AA$2:$AB$14,2,FALSE),0)</f>
        <v>0</v>
      </c>
      <c r="AG137" s="6">
        <f t="shared" si="7"/>
        <v>0</v>
      </c>
      <c r="AH137" s="135">
        <f t="shared" si="8"/>
        <v>0</v>
      </c>
      <c r="AI137" s="135">
        <f t="shared" si="9"/>
        <v>0</v>
      </c>
      <c r="AJ137" s="135">
        <f>IF(通常分様式!C137="",0,IF(B137=1,IF(フラグ管理用!C137=1,"事業終期_通常",IF(C137=2,IF(Y137=2,"事業終期_R3基金・R4","事業終期_通常"),0)),IF(B137=2,"事業終期_R3基金・R4",0)))</f>
        <v>0</v>
      </c>
      <c r="AK137" s="135">
        <f t="shared" si="10"/>
        <v>0</v>
      </c>
      <c r="AL137" s="135">
        <f t="shared" si="11"/>
        <v>0</v>
      </c>
      <c r="AM137" s="135">
        <f t="shared" si="13"/>
        <v>0</v>
      </c>
      <c r="AN137" s="135">
        <f t="shared" si="12"/>
        <v>0</v>
      </c>
      <c r="AO137" s="6" t="str">
        <f>IF(通常分様式!C137="","",IF(PRODUCT(B137:G137,H137:AA137,AF137)=0,"error",""))</f>
        <v/>
      </c>
      <c r="AP137" s="6">
        <f>IF(通常分様式!E137="妊娠出産子育て支援交付金",1,0)</f>
        <v>0</v>
      </c>
    </row>
    <row r="138" spans="1:42" x14ac:dyDescent="0.15">
      <c r="A138" s="6">
        <v>117</v>
      </c>
      <c r="B138" s="6">
        <f>IFERROR(VLOOKUP(通常分様式!B138,―!$AJ$2:$AK$3,2,FALSE),0)</f>
        <v>0</v>
      </c>
      <c r="C138" s="6">
        <f>IFERROR(VLOOKUP(通常分様式!C138,―!$A$2:$B$3,2,FALSE),0)</f>
        <v>0</v>
      </c>
      <c r="D138" s="6">
        <f>IFERROR(VLOOKUP(通常分様式!D138,―!$AD$2:$AE$3,2,FALSE),0)</f>
        <v>0</v>
      </c>
      <c r="E138" s="6"/>
      <c r="G138" s="6">
        <f>IFERROR(VLOOKUP(通常分様式!G138,―!$AF$2:$AG$3,2,FALSE),0)</f>
        <v>0</v>
      </c>
      <c r="H138" s="6">
        <f>IFERROR(VLOOKUP(通常分様式!H138,―!$C$2:$D$2,2,FALSE),0)</f>
        <v>0</v>
      </c>
      <c r="I138" s="6">
        <f>IFERROR(IF(B138=2,VLOOKUP(通常分様式!I138,―!$E$21:$F$25,2,FALSE),VLOOKUP(通常分様式!I138,―!$E$2:$F$19,2,FALSE)),0)</f>
        <v>0</v>
      </c>
      <c r="J138" s="6">
        <f>IFERROR(VLOOKUP(通常分様式!J138,―!$G$2:$H$2,2,FALSE),0)</f>
        <v>0</v>
      </c>
      <c r="K138" s="6">
        <f>IFERROR(VLOOKUP(通常分様式!K138,―!$AH$2:$AI$12,2,FALSE),0)</f>
        <v>0</v>
      </c>
      <c r="V138" s="6">
        <f>IFERROR(IF(通常分様式!C138="単",VLOOKUP(通常分様式!V138,―!$I$2:$J$3,2,FALSE),VLOOKUP(通常分様式!V138,―!$I$4:$J$5,2,FALSE)),0)</f>
        <v>0</v>
      </c>
      <c r="W138" s="6">
        <f>IFERROR(VLOOKUP(通常分様式!W138,―!$K$2:$L$3,2,FALSE),0)</f>
        <v>0</v>
      </c>
      <c r="X138" s="6">
        <f>IFERROR(VLOOKUP(通常分様式!X138,―!$M$2:$N$3,2,FALSE),0)</f>
        <v>0</v>
      </c>
      <c r="Y138" s="6">
        <f>IFERROR(VLOOKUP(通常分様式!Y138,―!$O$2:$P$3,2,FALSE),0)</f>
        <v>0</v>
      </c>
      <c r="Z138" s="6">
        <f>IFERROR(VLOOKUP(通常分様式!Z138,―!$X$2:$Y$31,2,FALSE),0)</f>
        <v>0</v>
      </c>
      <c r="AA138" s="6">
        <f>IFERROR(VLOOKUP(通常分様式!AA138,―!$X$2:$Y$31,2,FALSE),0)</f>
        <v>0</v>
      </c>
      <c r="AF138" s="6">
        <f>IFERROR(VLOOKUP(通常分様式!AG138,―!$AA$2:$AB$14,2,FALSE),0)</f>
        <v>0</v>
      </c>
      <c r="AG138" s="6">
        <f t="shared" si="7"/>
        <v>0</v>
      </c>
      <c r="AH138" s="135">
        <f t="shared" si="8"/>
        <v>0</v>
      </c>
      <c r="AI138" s="135">
        <f t="shared" si="9"/>
        <v>0</v>
      </c>
      <c r="AJ138" s="135">
        <f>IF(通常分様式!C138="",0,IF(B138=1,IF(フラグ管理用!C138=1,"事業終期_通常",IF(C138=2,IF(Y138=2,"事業終期_R3基金・R4","事業終期_通常"),0)),IF(B138=2,"事業終期_R3基金・R4",0)))</f>
        <v>0</v>
      </c>
      <c r="AK138" s="135">
        <f t="shared" si="10"/>
        <v>0</v>
      </c>
      <c r="AL138" s="135">
        <f t="shared" si="11"/>
        <v>0</v>
      </c>
      <c r="AM138" s="135">
        <f t="shared" si="13"/>
        <v>0</v>
      </c>
      <c r="AN138" s="135">
        <f t="shared" si="12"/>
        <v>0</v>
      </c>
      <c r="AO138" s="6" t="str">
        <f>IF(通常分様式!C138="","",IF(PRODUCT(B138:G138,H138:AA138,AF138)=0,"error",""))</f>
        <v/>
      </c>
      <c r="AP138" s="6">
        <f>IF(通常分様式!E138="妊娠出産子育て支援交付金",1,0)</f>
        <v>0</v>
      </c>
    </row>
    <row r="139" spans="1:42" x14ac:dyDescent="0.15">
      <c r="A139" s="6">
        <v>118</v>
      </c>
      <c r="B139" s="6">
        <f>IFERROR(VLOOKUP(通常分様式!B139,―!$AJ$2:$AK$3,2,FALSE),0)</f>
        <v>0</v>
      </c>
      <c r="C139" s="6">
        <f>IFERROR(VLOOKUP(通常分様式!C139,―!$A$2:$B$3,2,FALSE),0)</f>
        <v>0</v>
      </c>
      <c r="D139" s="6">
        <f>IFERROR(VLOOKUP(通常分様式!D139,―!$AD$2:$AE$3,2,FALSE),0)</f>
        <v>0</v>
      </c>
      <c r="E139" s="6"/>
      <c r="G139" s="6">
        <f>IFERROR(VLOOKUP(通常分様式!G139,―!$AF$2:$AG$3,2,FALSE),0)</f>
        <v>0</v>
      </c>
      <c r="H139" s="6">
        <f>IFERROR(VLOOKUP(通常分様式!H139,―!$C$2:$D$2,2,FALSE),0)</f>
        <v>0</v>
      </c>
      <c r="I139" s="6">
        <f>IFERROR(IF(B139=2,VLOOKUP(通常分様式!I139,―!$E$21:$F$25,2,FALSE),VLOOKUP(通常分様式!I139,―!$E$2:$F$19,2,FALSE)),0)</f>
        <v>0</v>
      </c>
      <c r="J139" s="6">
        <f>IFERROR(VLOOKUP(通常分様式!J139,―!$G$2:$H$2,2,FALSE),0)</f>
        <v>0</v>
      </c>
      <c r="K139" s="6">
        <f>IFERROR(VLOOKUP(通常分様式!K139,―!$AH$2:$AI$12,2,FALSE),0)</f>
        <v>0</v>
      </c>
      <c r="V139" s="6">
        <f>IFERROR(IF(通常分様式!C139="単",VLOOKUP(通常分様式!V139,―!$I$2:$J$3,2,FALSE),VLOOKUP(通常分様式!V139,―!$I$4:$J$5,2,FALSE)),0)</f>
        <v>0</v>
      </c>
      <c r="W139" s="6">
        <f>IFERROR(VLOOKUP(通常分様式!W139,―!$K$2:$L$3,2,FALSE),0)</f>
        <v>0</v>
      </c>
      <c r="X139" s="6">
        <f>IFERROR(VLOOKUP(通常分様式!X139,―!$M$2:$N$3,2,FALSE),0)</f>
        <v>0</v>
      </c>
      <c r="Y139" s="6">
        <f>IFERROR(VLOOKUP(通常分様式!Y139,―!$O$2:$P$3,2,FALSE),0)</f>
        <v>0</v>
      </c>
      <c r="Z139" s="6">
        <f>IFERROR(VLOOKUP(通常分様式!Z139,―!$X$2:$Y$31,2,FALSE),0)</f>
        <v>0</v>
      </c>
      <c r="AA139" s="6">
        <f>IFERROR(VLOOKUP(通常分様式!AA139,―!$X$2:$Y$31,2,FALSE),0)</f>
        <v>0</v>
      </c>
      <c r="AF139" s="6">
        <f>IFERROR(VLOOKUP(通常分様式!AG139,―!$AA$2:$AB$14,2,FALSE),0)</f>
        <v>0</v>
      </c>
      <c r="AG139" s="6">
        <f t="shared" si="7"/>
        <v>0</v>
      </c>
      <c r="AH139" s="135">
        <f t="shared" si="8"/>
        <v>0</v>
      </c>
      <c r="AI139" s="135">
        <f t="shared" si="9"/>
        <v>0</v>
      </c>
      <c r="AJ139" s="135">
        <f>IF(通常分様式!C139="",0,IF(B139=1,IF(フラグ管理用!C139=1,"事業終期_通常",IF(C139=2,IF(Y139=2,"事業終期_R3基金・R4","事業終期_通常"),0)),IF(B139=2,"事業終期_R3基金・R4",0)))</f>
        <v>0</v>
      </c>
      <c r="AK139" s="135">
        <f t="shared" si="10"/>
        <v>0</v>
      </c>
      <c r="AL139" s="135">
        <f t="shared" si="11"/>
        <v>0</v>
      </c>
      <c r="AM139" s="135">
        <f t="shared" si="13"/>
        <v>0</v>
      </c>
      <c r="AN139" s="135">
        <f t="shared" si="12"/>
        <v>0</v>
      </c>
      <c r="AO139" s="6" t="str">
        <f>IF(通常分様式!C139="","",IF(PRODUCT(B139:G139,H139:AA139,AF139)=0,"error",""))</f>
        <v/>
      </c>
      <c r="AP139" s="6">
        <f>IF(通常分様式!E139="妊娠出産子育て支援交付金",1,0)</f>
        <v>0</v>
      </c>
    </row>
    <row r="140" spans="1:42" x14ac:dyDescent="0.15">
      <c r="A140" s="6">
        <v>119</v>
      </c>
      <c r="B140" s="6">
        <f>IFERROR(VLOOKUP(通常分様式!B140,―!$AJ$2:$AK$3,2,FALSE),0)</f>
        <v>0</v>
      </c>
      <c r="C140" s="6">
        <f>IFERROR(VLOOKUP(通常分様式!C140,―!$A$2:$B$3,2,FALSE),0)</f>
        <v>0</v>
      </c>
      <c r="D140" s="6">
        <f>IFERROR(VLOOKUP(通常分様式!D140,―!$AD$2:$AE$3,2,FALSE),0)</f>
        <v>0</v>
      </c>
      <c r="E140" s="6"/>
      <c r="G140" s="6">
        <f>IFERROR(VLOOKUP(通常分様式!G140,―!$AF$2:$AG$3,2,FALSE),0)</f>
        <v>0</v>
      </c>
      <c r="H140" s="6">
        <f>IFERROR(VLOOKUP(通常分様式!H140,―!$C$2:$D$2,2,FALSE),0)</f>
        <v>0</v>
      </c>
      <c r="I140" s="6">
        <f>IFERROR(IF(B140=2,VLOOKUP(通常分様式!I140,―!$E$21:$F$25,2,FALSE),VLOOKUP(通常分様式!I140,―!$E$2:$F$19,2,FALSE)),0)</f>
        <v>0</v>
      </c>
      <c r="J140" s="6">
        <f>IFERROR(VLOOKUP(通常分様式!J140,―!$G$2:$H$2,2,FALSE),0)</f>
        <v>0</v>
      </c>
      <c r="K140" s="6">
        <f>IFERROR(VLOOKUP(通常分様式!K140,―!$AH$2:$AI$12,2,FALSE),0)</f>
        <v>0</v>
      </c>
      <c r="V140" s="6">
        <f>IFERROR(IF(通常分様式!C140="単",VLOOKUP(通常分様式!V140,―!$I$2:$J$3,2,FALSE),VLOOKUP(通常分様式!V140,―!$I$4:$J$5,2,FALSE)),0)</f>
        <v>0</v>
      </c>
      <c r="W140" s="6">
        <f>IFERROR(VLOOKUP(通常分様式!W140,―!$K$2:$L$3,2,FALSE),0)</f>
        <v>0</v>
      </c>
      <c r="X140" s="6">
        <f>IFERROR(VLOOKUP(通常分様式!X140,―!$M$2:$N$3,2,FALSE),0)</f>
        <v>0</v>
      </c>
      <c r="Y140" s="6">
        <f>IFERROR(VLOOKUP(通常分様式!Y140,―!$O$2:$P$3,2,FALSE),0)</f>
        <v>0</v>
      </c>
      <c r="Z140" s="6">
        <f>IFERROR(VLOOKUP(通常分様式!Z140,―!$X$2:$Y$31,2,FALSE),0)</f>
        <v>0</v>
      </c>
      <c r="AA140" s="6">
        <f>IFERROR(VLOOKUP(通常分様式!AA140,―!$X$2:$Y$31,2,FALSE),0)</f>
        <v>0</v>
      </c>
      <c r="AF140" s="6">
        <f>IFERROR(VLOOKUP(通常分様式!AG140,―!$AA$2:$AB$14,2,FALSE),0)</f>
        <v>0</v>
      </c>
      <c r="AG140" s="6">
        <f t="shared" si="7"/>
        <v>0</v>
      </c>
      <c r="AH140" s="135">
        <f t="shared" si="8"/>
        <v>0</v>
      </c>
      <c r="AI140" s="135">
        <f t="shared" si="9"/>
        <v>0</v>
      </c>
      <c r="AJ140" s="135">
        <f>IF(通常分様式!C140="",0,IF(B140=1,IF(フラグ管理用!C140=1,"事業終期_通常",IF(C140=2,IF(Y140=2,"事業終期_R3基金・R4","事業終期_通常"),0)),IF(B140=2,"事業終期_R3基金・R4",0)))</f>
        <v>0</v>
      </c>
      <c r="AK140" s="135">
        <f t="shared" si="10"/>
        <v>0</v>
      </c>
      <c r="AL140" s="135">
        <f t="shared" si="11"/>
        <v>0</v>
      </c>
      <c r="AM140" s="135">
        <f t="shared" si="13"/>
        <v>0</v>
      </c>
      <c r="AN140" s="135">
        <f t="shared" si="12"/>
        <v>0</v>
      </c>
      <c r="AO140" s="6" t="str">
        <f>IF(通常分様式!C140="","",IF(PRODUCT(B140:G140,H140:AA140,AF140)=0,"error",""))</f>
        <v/>
      </c>
      <c r="AP140" s="6">
        <f>IF(通常分様式!E140="妊娠出産子育て支援交付金",1,0)</f>
        <v>0</v>
      </c>
    </row>
    <row r="141" spans="1:42" x14ac:dyDescent="0.15">
      <c r="A141" s="6">
        <v>120</v>
      </c>
      <c r="B141" s="6">
        <f>IFERROR(VLOOKUP(通常分様式!B141,―!$AJ$2:$AK$3,2,FALSE),0)</f>
        <v>0</v>
      </c>
      <c r="C141" s="6">
        <f>IFERROR(VLOOKUP(通常分様式!C141,―!$A$2:$B$3,2,FALSE),0)</f>
        <v>0</v>
      </c>
      <c r="D141" s="6">
        <f>IFERROR(VLOOKUP(通常分様式!D141,―!$AD$2:$AE$3,2,FALSE),0)</f>
        <v>0</v>
      </c>
      <c r="E141" s="6"/>
      <c r="G141" s="6">
        <f>IFERROR(VLOOKUP(通常分様式!G141,―!$AF$2:$AG$3,2,FALSE),0)</f>
        <v>0</v>
      </c>
      <c r="H141" s="6">
        <f>IFERROR(VLOOKUP(通常分様式!H141,―!$C$2:$D$2,2,FALSE),0)</f>
        <v>0</v>
      </c>
      <c r="I141" s="6">
        <f>IFERROR(IF(B141=2,VLOOKUP(通常分様式!I141,―!$E$21:$F$25,2,FALSE),VLOOKUP(通常分様式!I141,―!$E$2:$F$19,2,FALSE)),0)</f>
        <v>0</v>
      </c>
      <c r="J141" s="6">
        <f>IFERROR(VLOOKUP(通常分様式!J141,―!$G$2:$H$2,2,FALSE),0)</f>
        <v>0</v>
      </c>
      <c r="K141" s="6">
        <f>IFERROR(VLOOKUP(通常分様式!K141,―!$AH$2:$AI$12,2,FALSE),0)</f>
        <v>0</v>
      </c>
      <c r="V141" s="6">
        <f>IFERROR(IF(通常分様式!C141="単",VLOOKUP(通常分様式!V141,―!$I$2:$J$3,2,FALSE),VLOOKUP(通常分様式!V141,―!$I$4:$J$5,2,FALSE)),0)</f>
        <v>0</v>
      </c>
      <c r="W141" s="6">
        <f>IFERROR(VLOOKUP(通常分様式!W141,―!$K$2:$L$3,2,FALSE),0)</f>
        <v>0</v>
      </c>
      <c r="X141" s="6">
        <f>IFERROR(VLOOKUP(通常分様式!X141,―!$M$2:$N$3,2,FALSE),0)</f>
        <v>0</v>
      </c>
      <c r="Y141" s="6">
        <f>IFERROR(VLOOKUP(通常分様式!Y141,―!$O$2:$P$3,2,FALSE),0)</f>
        <v>0</v>
      </c>
      <c r="Z141" s="6">
        <f>IFERROR(VLOOKUP(通常分様式!Z141,―!$X$2:$Y$31,2,FALSE),0)</f>
        <v>0</v>
      </c>
      <c r="AA141" s="6">
        <f>IFERROR(VLOOKUP(通常分様式!AA141,―!$X$2:$Y$31,2,FALSE),0)</f>
        <v>0</v>
      </c>
      <c r="AF141" s="6">
        <f>IFERROR(VLOOKUP(通常分様式!AG141,―!$AA$2:$AB$14,2,FALSE),0)</f>
        <v>0</v>
      </c>
      <c r="AG141" s="6">
        <f t="shared" si="7"/>
        <v>0</v>
      </c>
      <c r="AH141" s="135">
        <f t="shared" si="8"/>
        <v>0</v>
      </c>
      <c r="AI141" s="135">
        <f t="shared" si="9"/>
        <v>0</v>
      </c>
      <c r="AJ141" s="135">
        <f>IF(通常分様式!C141="",0,IF(B141=1,IF(フラグ管理用!C141=1,"事業終期_通常",IF(C141=2,IF(Y141=2,"事業終期_R3基金・R4","事業終期_通常"),0)),IF(B141=2,"事業終期_R3基金・R4",0)))</f>
        <v>0</v>
      </c>
      <c r="AK141" s="135">
        <f t="shared" si="10"/>
        <v>0</v>
      </c>
      <c r="AL141" s="135">
        <f t="shared" si="11"/>
        <v>0</v>
      </c>
      <c r="AM141" s="135">
        <f t="shared" si="13"/>
        <v>0</v>
      </c>
      <c r="AN141" s="135">
        <f t="shared" si="12"/>
        <v>0</v>
      </c>
      <c r="AO141" s="6" t="str">
        <f>IF(通常分様式!C141="","",IF(PRODUCT(B141:G141,H141:AA141,AF141)=0,"error",""))</f>
        <v/>
      </c>
      <c r="AP141" s="6">
        <f>IF(通常分様式!E141="妊娠出産子育て支援交付金",1,0)</f>
        <v>0</v>
      </c>
    </row>
    <row r="142" spans="1:42" x14ac:dyDescent="0.15">
      <c r="A142" s="6">
        <v>121</v>
      </c>
      <c r="B142" s="6">
        <f>IFERROR(VLOOKUP(通常分様式!B142,―!$AJ$2:$AK$3,2,FALSE),0)</f>
        <v>0</v>
      </c>
      <c r="C142" s="6">
        <f>IFERROR(VLOOKUP(通常分様式!C142,―!$A$2:$B$3,2,FALSE),0)</f>
        <v>0</v>
      </c>
      <c r="D142" s="6">
        <f>IFERROR(VLOOKUP(通常分様式!D142,―!$AD$2:$AE$3,2,FALSE),0)</f>
        <v>0</v>
      </c>
      <c r="E142" s="6"/>
      <c r="G142" s="6">
        <f>IFERROR(VLOOKUP(通常分様式!G142,―!$AF$2:$AG$3,2,FALSE),0)</f>
        <v>0</v>
      </c>
      <c r="H142" s="6">
        <f>IFERROR(VLOOKUP(通常分様式!H142,―!$C$2:$D$2,2,FALSE),0)</f>
        <v>0</v>
      </c>
      <c r="I142" s="6">
        <f>IFERROR(IF(B142=2,VLOOKUP(通常分様式!I142,―!$E$21:$F$25,2,FALSE),VLOOKUP(通常分様式!I142,―!$E$2:$F$19,2,FALSE)),0)</f>
        <v>0</v>
      </c>
      <c r="J142" s="6">
        <f>IFERROR(VLOOKUP(通常分様式!J142,―!$G$2:$H$2,2,FALSE),0)</f>
        <v>0</v>
      </c>
      <c r="K142" s="6">
        <f>IFERROR(VLOOKUP(通常分様式!K142,―!$AH$2:$AI$12,2,FALSE),0)</f>
        <v>0</v>
      </c>
      <c r="V142" s="6">
        <f>IFERROR(IF(通常分様式!C142="単",VLOOKUP(通常分様式!V142,―!$I$2:$J$3,2,FALSE),VLOOKUP(通常分様式!V142,―!$I$4:$J$5,2,FALSE)),0)</f>
        <v>0</v>
      </c>
      <c r="W142" s="6">
        <f>IFERROR(VLOOKUP(通常分様式!W142,―!$K$2:$L$3,2,FALSE),0)</f>
        <v>0</v>
      </c>
      <c r="X142" s="6">
        <f>IFERROR(VLOOKUP(通常分様式!X142,―!$M$2:$N$3,2,FALSE),0)</f>
        <v>0</v>
      </c>
      <c r="Y142" s="6">
        <f>IFERROR(VLOOKUP(通常分様式!Y142,―!$O$2:$P$3,2,FALSE),0)</f>
        <v>0</v>
      </c>
      <c r="Z142" s="6">
        <f>IFERROR(VLOOKUP(通常分様式!Z142,―!$X$2:$Y$31,2,FALSE),0)</f>
        <v>0</v>
      </c>
      <c r="AA142" s="6">
        <f>IFERROR(VLOOKUP(通常分様式!AA142,―!$X$2:$Y$31,2,FALSE),0)</f>
        <v>0</v>
      </c>
      <c r="AF142" s="6">
        <f>IFERROR(VLOOKUP(通常分様式!AG142,―!$AA$2:$AB$14,2,FALSE),0)</f>
        <v>0</v>
      </c>
      <c r="AG142" s="6">
        <f t="shared" si="7"/>
        <v>0</v>
      </c>
      <c r="AH142" s="135">
        <f t="shared" si="8"/>
        <v>0</v>
      </c>
      <c r="AI142" s="135">
        <f t="shared" si="9"/>
        <v>0</v>
      </c>
      <c r="AJ142" s="135">
        <f>IF(通常分様式!C142="",0,IF(B142=1,IF(フラグ管理用!C142=1,"事業終期_通常",IF(C142=2,IF(Y142=2,"事業終期_R3基金・R4","事業終期_通常"),0)),IF(B142=2,"事業終期_R3基金・R4",0)))</f>
        <v>0</v>
      </c>
      <c r="AK142" s="135">
        <f t="shared" si="10"/>
        <v>0</v>
      </c>
      <c r="AL142" s="135">
        <f t="shared" si="11"/>
        <v>0</v>
      </c>
      <c r="AM142" s="135">
        <f t="shared" si="13"/>
        <v>0</v>
      </c>
      <c r="AN142" s="135">
        <f t="shared" si="12"/>
        <v>0</v>
      </c>
      <c r="AO142" s="6" t="str">
        <f>IF(通常分様式!C142="","",IF(PRODUCT(B142:G142,H142:AA142,AF142)=0,"error",""))</f>
        <v/>
      </c>
      <c r="AP142" s="6">
        <f>IF(通常分様式!E142="妊娠出産子育て支援交付金",1,0)</f>
        <v>0</v>
      </c>
    </row>
    <row r="143" spans="1:42" x14ac:dyDescent="0.15">
      <c r="A143" s="6">
        <v>122</v>
      </c>
      <c r="B143" s="6">
        <f>IFERROR(VLOOKUP(通常分様式!B143,―!$AJ$2:$AK$3,2,FALSE),0)</f>
        <v>0</v>
      </c>
      <c r="C143" s="6">
        <f>IFERROR(VLOOKUP(通常分様式!C143,―!$A$2:$B$3,2,FALSE),0)</f>
        <v>0</v>
      </c>
      <c r="D143" s="6">
        <f>IFERROR(VLOOKUP(通常分様式!D143,―!$AD$2:$AE$3,2,FALSE),0)</f>
        <v>0</v>
      </c>
      <c r="E143" s="6"/>
      <c r="G143" s="6">
        <f>IFERROR(VLOOKUP(通常分様式!G143,―!$AF$2:$AG$3,2,FALSE),0)</f>
        <v>0</v>
      </c>
      <c r="H143" s="6">
        <f>IFERROR(VLOOKUP(通常分様式!H143,―!$C$2:$D$2,2,FALSE),0)</f>
        <v>0</v>
      </c>
      <c r="I143" s="6">
        <f>IFERROR(IF(B143=2,VLOOKUP(通常分様式!I143,―!$E$21:$F$25,2,FALSE),VLOOKUP(通常分様式!I143,―!$E$2:$F$19,2,FALSE)),0)</f>
        <v>0</v>
      </c>
      <c r="J143" s="6">
        <f>IFERROR(VLOOKUP(通常分様式!J143,―!$G$2:$H$2,2,FALSE),0)</f>
        <v>0</v>
      </c>
      <c r="K143" s="6">
        <f>IFERROR(VLOOKUP(通常分様式!K143,―!$AH$2:$AI$12,2,FALSE),0)</f>
        <v>0</v>
      </c>
      <c r="V143" s="6">
        <f>IFERROR(IF(通常分様式!C143="単",VLOOKUP(通常分様式!V143,―!$I$2:$J$3,2,FALSE),VLOOKUP(通常分様式!V143,―!$I$4:$J$5,2,FALSE)),0)</f>
        <v>0</v>
      </c>
      <c r="W143" s="6">
        <f>IFERROR(VLOOKUP(通常分様式!W143,―!$K$2:$L$3,2,FALSE),0)</f>
        <v>0</v>
      </c>
      <c r="X143" s="6">
        <f>IFERROR(VLOOKUP(通常分様式!X143,―!$M$2:$N$3,2,FALSE),0)</f>
        <v>0</v>
      </c>
      <c r="Y143" s="6">
        <f>IFERROR(VLOOKUP(通常分様式!Y143,―!$O$2:$P$3,2,FALSE),0)</f>
        <v>0</v>
      </c>
      <c r="Z143" s="6">
        <f>IFERROR(VLOOKUP(通常分様式!Z143,―!$X$2:$Y$31,2,FALSE),0)</f>
        <v>0</v>
      </c>
      <c r="AA143" s="6">
        <f>IFERROR(VLOOKUP(通常分様式!AA143,―!$X$2:$Y$31,2,FALSE),0)</f>
        <v>0</v>
      </c>
      <c r="AF143" s="6">
        <f>IFERROR(VLOOKUP(通常分様式!AG143,―!$AA$2:$AB$14,2,FALSE),0)</f>
        <v>0</v>
      </c>
      <c r="AG143" s="6">
        <f t="shared" si="7"/>
        <v>0</v>
      </c>
      <c r="AH143" s="135">
        <f t="shared" si="8"/>
        <v>0</v>
      </c>
      <c r="AI143" s="135">
        <f t="shared" si="9"/>
        <v>0</v>
      </c>
      <c r="AJ143" s="135">
        <f>IF(通常分様式!C143="",0,IF(B143=1,IF(フラグ管理用!C143=1,"事業終期_通常",IF(C143=2,IF(Y143=2,"事業終期_R3基金・R4","事業終期_通常"),0)),IF(B143=2,"事業終期_R3基金・R4",0)))</f>
        <v>0</v>
      </c>
      <c r="AK143" s="135">
        <f t="shared" si="10"/>
        <v>0</v>
      </c>
      <c r="AL143" s="135">
        <f t="shared" si="11"/>
        <v>0</v>
      </c>
      <c r="AM143" s="135">
        <f t="shared" si="13"/>
        <v>0</v>
      </c>
      <c r="AN143" s="135">
        <f t="shared" si="12"/>
        <v>0</v>
      </c>
      <c r="AO143" s="6" t="str">
        <f>IF(通常分様式!C143="","",IF(PRODUCT(B143:G143,H143:AA143,AF143)=0,"error",""))</f>
        <v/>
      </c>
      <c r="AP143" s="6">
        <f>IF(通常分様式!E143="妊娠出産子育て支援交付金",1,0)</f>
        <v>0</v>
      </c>
    </row>
    <row r="144" spans="1:42" x14ac:dyDescent="0.15">
      <c r="A144" s="6">
        <v>123</v>
      </c>
      <c r="B144" s="6">
        <f>IFERROR(VLOOKUP(通常分様式!B144,―!$AJ$2:$AK$3,2,FALSE),0)</f>
        <v>0</v>
      </c>
      <c r="C144" s="6">
        <f>IFERROR(VLOOKUP(通常分様式!C144,―!$A$2:$B$3,2,FALSE),0)</f>
        <v>0</v>
      </c>
      <c r="D144" s="6">
        <f>IFERROR(VLOOKUP(通常分様式!D144,―!$AD$2:$AE$3,2,FALSE),0)</f>
        <v>0</v>
      </c>
      <c r="E144" s="6"/>
      <c r="G144" s="6">
        <f>IFERROR(VLOOKUP(通常分様式!G144,―!$AF$2:$AG$3,2,FALSE),0)</f>
        <v>0</v>
      </c>
      <c r="H144" s="6">
        <f>IFERROR(VLOOKUP(通常分様式!H144,―!$C$2:$D$2,2,FALSE),0)</f>
        <v>0</v>
      </c>
      <c r="I144" s="6">
        <f>IFERROR(IF(B144=2,VLOOKUP(通常分様式!I144,―!$E$21:$F$25,2,FALSE),VLOOKUP(通常分様式!I144,―!$E$2:$F$19,2,FALSE)),0)</f>
        <v>0</v>
      </c>
      <c r="J144" s="6">
        <f>IFERROR(VLOOKUP(通常分様式!J144,―!$G$2:$H$2,2,FALSE),0)</f>
        <v>0</v>
      </c>
      <c r="K144" s="6">
        <f>IFERROR(VLOOKUP(通常分様式!K144,―!$AH$2:$AI$12,2,FALSE),0)</f>
        <v>0</v>
      </c>
      <c r="V144" s="6">
        <f>IFERROR(IF(通常分様式!C144="単",VLOOKUP(通常分様式!V144,―!$I$2:$J$3,2,FALSE),VLOOKUP(通常分様式!V144,―!$I$4:$J$5,2,FALSE)),0)</f>
        <v>0</v>
      </c>
      <c r="W144" s="6">
        <f>IFERROR(VLOOKUP(通常分様式!W144,―!$K$2:$L$3,2,FALSE),0)</f>
        <v>0</v>
      </c>
      <c r="X144" s="6">
        <f>IFERROR(VLOOKUP(通常分様式!X144,―!$M$2:$N$3,2,FALSE),0)</f>
        <v>0</v>
      </c>
      <c r="Y144" s="6">
        <f>IFERROR(VLOOKUP(通常分様式!Y144,―!$O$2:$P$3,2,FALSE),0)</f>
        <v>0</v>
      </c>
      <c r="Z144" s="6">
        <f>IFERROR(VLOOKUP(通常分様式!Z144,―!$X$2:$Y$31,2,FALSE),0)</f>
        <v>0</v>
      </c>
      <c r="AA144" s="6">
        <f>IFERROR(VLOOKUP(通常分様式!AA144,―!$X$2:$Y$31,2,FALSE),0)</f>
        <v>0</v>
      </c>
      <c r="AF144" s="6">
        <f>IFERROR(VLOOKUP(通常分様式!AG144,―!$AA$2:$AB$14,2,FALSE),0)</f>
        <v>0</v>
      </c>
      <c r="AG144" s="6">
        <f t="shared" si="7"/>
        <v>0</v>
      </c>
      <c r="AH144" s="135">
        <f t="shared" si="8"/>
        <v>0</v>
      </c>
      <c r="AI144" s="135">
        <f t="shared" si="9"/>
        <v>0</v>
      </c>
      <c r="AJ144" s="135">
        <f>IF(通常分様式!C144="",0,IF(B144=1,IF(フラグ管理用!C144=1,"事業終期_通常",IF(C144=2,IF(Y144=2,"事業終期_R3基金・R4","事業終期_通常"),0)),IF(B144=2,"事業終期_R3基金・R4",0)))</f>
        <v>0</v>
      </c>
      <c r="AK144" s="135">
        <f t="shared" si="10"/>
        <v>0</v>
      </c>
      <c r="AL144" s="135">
        <f t="shared" si="11"/>
        <v>0</v>
      </c>
      <c r="AM144" s="135">
        <f t="shared" si="13"/>
        <v>0</v>
      </c>
      <c r="AN144" s="135">
        <f t="shared" si="12"/>
        <v>0</v>
      </c>
      <c r="AO144" s="6" t="str">
        <f>IF(通常分様式!C144="","",IF(PRODUCT(B144:G144,H144:AA144,AF144)=0,"error",""))</f>
        <v/>
      </c>
      <c r="AP144" s="6">
        <f>IF(通常分様式!E144="妊娠出産子育て支援交付金",1,0)</f>
        <v>0</v>
      </c>
    </row>
    <row r="145" spans="1:42" x14ac:dyDescent="0.15">
      <c r="A145" s="6">
        <v>124</v>
      </c>
      <c r="B145" s="6">
        <f>IFERROR(VLOOKUP(通常分様式!B145,―!$AJ$2:$AK$3,2,FALSE),0)</f>
        <v>0</v>
      </c>
      <c r="C145" s="6">
        <f>IFERROR(VLOOKUP(通常分様式!C145,―!$A$2:$B$3,2,FALSE),0)</f>
        <v>0</v>
      </c>
      <c r="D145" s="6">
        <f>IFERROR(VLOOKUP(通常分様式!D145,―!$AD$2:$AE$3,2,FALSE),0)</f>
        <v>0</v>
      </c>
      <c r="E145" s="6"/>
      <c r="G145" s="6">
        <f>IFERROR(VLOOKUP(通常分様式!G145,―!$AF$2:$AG$3,2,FALSE),0)</f>
        <v>0</v>
      </c>
      <c r="H145" s="6">
        <f>IFERROR(VLOOKUP(通常分様式!H145,―!$C$2:$D$2,2,FALSE),0)</f>
        <v>0</v>
      </c>
      <c r="I145" s="6">
        <f>IFERROR(IF(B145=2,VLOOKUP(通常分様式!I145,―!$E$21:$F$25,2,FALSE),VLOOKUP(通常分様式!I145,―!$E$2:$F$19,2,FALSE)),0)</f>
        <v>0</v>
      </c>
      <c r="J145" s="6">
        <f>IFERROR(VLOOKUP(通常分様式!J145,―!$G$2:$H$2,2,FALSE),0)</f>
        <v>0</v>
      </c>
      <c r="K145" s="6">
        <f>IFERROR(VLOOKUP(通常分様式!K145,―!$AH$2:$AI$12,2,FALSE),0)</f>
        <v>0</v>
      </c>
      <c r="V145" s="6">
        <f>IFERROR(IF(通常分様式!C145="単",VLOOKUP(通常分様式!V145,―!$I$2:$J$3,2,FALSE),VLOOKUP(通常分様式!V145,―!$I$4:$J$5,2,FALSE)),0)</f>
        <v>0</v>
      </c>
      <c r="W145" s="6">
        <f>IFERROR(VLOOKUP(通常分様式!W145,―!$K$2:$L$3,2,FALSE),0)</f>
        <v>0</v>
      </c>
      <c r="X145" s="6">
        <f>IFERROR(VLOOKUP(通常分様式!X145,―!$M$2:$N$3,2,FALSE),0)</f>
        <v>0</v>
      </c>
      <c r="Y145" s="6">
        <f>IFERROR(VLOOKUP(通常分様式!Y145,―!$O$2:$P$3,2,FALSE),0)</f>
        <v>0</v>
      </c>
      <c r="Z145" s="6">
        <f>IFERROR(VLOOKUP(通常分様式!Z145,―!$X$2:$Y$31,2,FALSE),0)</f>
        <v>0</v>
      </c>
      <c r="AA145" s="6">
        <f>IFERROR(VLOOKUP(通常分様式!AA145,―!$X$2:$Y$31,2,FALSE),0)</f>
        <v>0</v>
      </c>
      <c r="AF145" s="6">
        <f>IFERROR(VLOOKUP(通常分様式!AG145,―!$AA$2:$AB$14,2,FALSE),0)</f>
        <v>0</v>
      </c>
      <c r="AG145" s="6">
        <f t="shared" si="7"/>
        <v>0</v>
      </c>
      <c r="AH145" s="135">
        <f t="shared" si="8"/>
        <v>0</v>
      </c>
      <c r="AI145" s="135">
        <f t="shared" si="9"/>
        <v>0</v>
      </c>
      <c r="AJ145" s="135">
        <f>IF(通常分様式!C145="",0,IF(B145=1,IF(フラグ管理用!C145=1,"事業終期_通常",IF(C145=2,IF(Y145=2,"事業終期_R3基金・R4","事業終期_通常"),0)),IF(B145=2,"事業終期_R3基金・R4",0)))</f>
        <v>0</v>
      </c>
      <c r="AK145" s="135">
        <f t="shared" si="10"/>
        <v>0</v>
      </c>
      <c r="AL145" s="135">
        <f t="shared" si="11"/>
        <v>0</v>
      </c>
      <c r="AM145" s="135">
        <f t="shared" si="13"/>
        <v>0</v>
      </c>
      <c r="AN145" s="135">
        <f t="shared" si="12"/>
        <v>0</v>
      </c>
      <c r="AO145" s="6" t="str">
        <f>IF(通常分様式!C145="","",IF(PRODUCT(B145:G145,H145:AA145,AF145)=0,"error",""))</f>
        <v/>
      </c>
      <c r="AP145" s="6">
        <f>IF(通常分様式!E145="妊娠出産子育て支援交付金",1,0)</f>
        <v>0</v>
      </c>
    </row>
    <row r="146" spans="1:42" x14ac:dyDescent="0.15">
      <c r="A146" s="6">
        <v>125</v>
      </c>
      <c r="B146" s="6">
        <f>IFERROR(VLOOKUP(通常分様式!B146,―!$AJ$2:$AK$3,2,FALSE),0)</f>
        <v>0</v>
      </c>
      <c r="C146" s="6">
        <f>IFERROR(VLOOKUP(通常分様式!C146,―!$A$2:$B$3,2,FALSE),0)</f>
        <v>0</v>
      </c>
      <c r="D146" s="6">
        <f>IFERROR(VLOOKUP(通常分様式!D146,―!$AD$2:$AE$3,2,FALSE),0)</f>
        <v>0</v>
      </c>
      <c r="E146" s="6"/>
      <c r="G146" s="6">
        <f>IFERROR(VLOOKUP(通常分様式!G146,―!$AF$2:$AG$3,2,FALSE),0)</f>
        <v>0</v>
      </c>
      <c r="H146" s="6">
        <f>IFERROR(VLOOKUP(通常分様式!H146,―!$C$2:$D$2,2,FALSE),0)</f>
        <v>0</v>
      </c>
      <c r="I146" s="6">
        <f>IFERROR(IF(B146=2,VLOOKUP(通常分様式!I146,―!$E$21:$F$25,2,FALSE),VLOOKUP(通常分様式!I146,―!$E$2:$F$19,2,FALSE)),0)</f>
        <v>0</v>
      </c>
      <c r="J146" s="6">
        <f>IFERROR(VLOOKUP(通常分様式!J146,―!$G$2:$H$2,2,FALSE),0)</f>
        <v>0</v>
      </c>
      <c r="K146" s="6">
        <f>IFERROR(VLOOKUP(通常分様式!K146,―!$AH$2:$AI$12,2,FALSE),0)</f>
        <v>0</v>
      </c>
      <c r="V146" s="6">
        <f>IFERROR(IF(通常分様式!C146="単",VLOOKUP(通常分様式!V146,―!$I$2:$J$3,2,FALSE),VLOOKUP(通常分様式!V146,―!$I$4:$J$5,2,FALSE)),0)</f>
        <v>0</v>
      </c>
      <c r="W146" s="6">
        <f>IFERROR(VLOOKUP(通常分様式!W146,―!$K$2:$L$3,2,FALSE),0)</f>
        <v>0</v>
      </c>
      <c r="X146" s="6">
        <f>IFERROR(VLOOKUP(通常分様式!X146,―!$M$2:$N$3,2,FALSE),0)</f>
        <v>0</v>
      </c>
      <c r="Y146" s="6">
        <f>IFERROR(VLOOKUP(通常分様式!Y146,―!$O$2:$P$3,2,FALSE),0)</f>
        <v>0</v>
      </c>
      <c r="Z146" s="6">
        <f>IFERROR(VLOOKUP(通常分様式!Z146,―!$X$2:$Y$31,2,FALSE),0)</f>
        <v>0</v>
      </c>
      <c r="AA146" s="6">
        <f>IFERROR(VLOOKUP(通常分様式!AA146,―!$X$2:$Y$31,2,FALSE),0)</f>
        <v>0</v>
      </c>
      <c r="AF146" s="6">
        <f>IFERROR(VLOOKUP(通常分様式!AG146,―!$AA$2:$AB$14,2,FALSE),0)</f>
        <v>0</v>
      </c>
      <c r="AG146" s="6">
        <f t="shared" si="7"/>
        <v>0</v>
      </c>
      <c r="AH146" s="135">
        <f t="shared" si="8"/>
        <v>0</v>
      </c>
      <c r="AI146" s="135">
        <f t="shared" si="9"/>
        <v>0</v>
      </c>
      <c r="AJ146" s="135">
        <f>IF(通常分様式!C146="",0,IF(B146=1,IF(フラグ管理用!C146=1,"事業終期_通常",IF(C146=2,IF(Y146=2,"事業終期_R3基金・R4","事業終期_通常"),0)),IF(B146=2,"事業終期_R3基金・R4",0)))</f>
        <v>0</v>
      </c>
      <c r="AK146" s="135">
        <f t="shared" si="10"/>
        <v>0</v>
      </c>
      <c r="AL146" s="135">
        <f t="shared" si="11"/>
        <v>0</v>
      </c>
      <c r="AM146" s="135">
        <f t="shared" si="13"/>
        <v>0</v>
      </c>
      <c r="AN146" s="135">
        <f t="shared" si="12"/>
        <v>0</v>
      </c>
      <c r="AO146" s="6" t="str">
        <f>IF(通常分様式!C146="","",IF(PRODUCT(B146:G146,H146:AA146,AF146)=0,"error",""))</f>
        <v/>
      </c>
      <c r="AP146" s="6">
        <f>IF(通常分様式!E146="妊娠出産子育て支援交付金",1,0)</f>
        <v>0</v>
      </c>
    </row>
    <row r="147" spans="1:42" x14ac:dyDescent="0.15">
      <c r="A147" s="6">
        <v>126</v>
      </c>
      <c r="B147" s="6">
        <f>IFERROR(VLOOKUP(通常分様式!B147,―!$AJ$2:$AK$3,2,FALSE),0)</f>
        <v>0</v>
      </c>
      <c r="C147" s="6">
        <f>IFERROR(VLOOKUP(通常分様式!C147,―!$A$2:$B$3,2,FALSE),0)</f>
        <v>0</v>
      </c>
      <c r="D147" s="6">
        <f>IFERROR(VLOOKUP(通常分様式!D147,―!$AD$2:$AE$3,2,FALSE),0)</f>
        <v>0</v>
      </c>
      <c r="E147" s="6"/>
      <c r="G147" s="6">
        <f>IFERROR(VLOOKUP(通常分様式!G147,―!$AF$2:$AG$3,2,FALSE),0)</f>
        <v>0</v>
      </c>
      <c r="H147" s="6">
        <f>IFERROR(VLOOKUP(通常分様式!H147,―!$C$2:$D$2,2,FALSE),0)</f>
        <v>0</v>
      </c>
      <c r="I147" s="6">
        <f>IFERROR(IF(B147=2,VLOOKUP(通常分様式!I147,―!$E$21:$F$25,2,FALSE),VLOOKUP(通常分様式!I147,―!$E$2:$F$19,2,FALSE)),0)</f>
        <v>0</v>
      </c>
      <c r="J147" s="6">
        <f>IFERROR(VLOOKUP(通常分様式!J147,―!$G$2:$H$2,2,FALSE),0)</f>
        <v>0</v>
      </c>
      <c r="K147" s="6">
        <f>IFERROR(VLOOKUP(通常分様式!K147,―!$AH$2:$AI$12,2,FALSE),0)</f>
        <v>0</v>
      </c>
      <c r="V147" s="6">
        <f>IFERROR(IF(通常分様式!C147="単",VLOOKUP(通常分様式!V147,―!$I$2:$J$3,2,FALSE),VLOOKUP(通常分様式!V147,―!$I$4:$J$5,2,FALSE)),0)</f>
        <v>0</v>
      </c>
      <c r="W147" s="6">
        <f>IFERROR(VLOOKUP(通常分様式!W147,―!$K$2:$L$3,2,FALSE),0)</f>
        <v>0</v>
      </c>
      <c r="X147" s="6">
        <f>IFERROR(VLOOKUP(通常分様式!X147,―!$M$2:$N$3,2,FALSE),0)</f>
        <v>0</v>
      </c>
      <c r="Y147" s="6">
        <f>IFERROR(VLOOKUP(通常分様式!Y147,―!$O$2:$P$3,2,FALSE),0)</f>
        <v>0</v>
      </c>
      <c r="Z147" s="6">
        <f>IFERROR(VLOOKUP(通常分様式!Z147,―!$X$2:$Y$31,2,FALSE),0)</f>
        <v>0</v>
      </c>
      <c r="AA147" s="6">
        <f>IFERROR(VLOOKUP(通常分様式!AA147,―!$X$2:$Y$31,2,FALSE),0)</f>
        <v>0</v>
      </c>
      <c r="AF147" s="6">
        <f>IFERROR(VLOOKUP(通常分様式!AG147,―!$AA$2:$AB$14,2,FALSE),0)</f>
        <v>0</v>
      </c>
      <c r="AG147" s="6">
        <f t="shared" si="7"/>
        <v>0</v>
      </c>
      <c r="AH147" s="135">
        <f t="shared" si="8"/>
        <v>0</v>
      </c>
      <c r="AI147" s="135">
        <f t="shared" si="9"/>
        <v>0</v>
      </c>
      <c r="AJ147" s="135">
        <f>IF(通常分様式!C147="",0,IF(B147=1,IF(フラグ管理用!C147=1,"事業終期_通常",IF(C147=2,IF(Y147=2,"事業終期_R3基金・R4","事業終期_通常"),0)),IF(B147=2,"事業終期_R3基金・R4",0)))</f>
        <v>0</v>
      </c>
      <c r="AK147" s="135">
        <f t="shared" si="10"/>
        <v>0</v>
      </c>
      <c r="AL147" s="135">
        <f t="shared" si="11"/>
        <v>0</v>
      </c>
      <c r="AM147" s="135">
        <f t="shared" si="13"/>
        <v>0</v>
      </c>
      <c r="AN147" s="135">
        <f t="shared" si="12"/>
        <v>0</v>
      </c>
      <c r="AO147" s="6" t="str">
        <f>IF(通常分様式!C147="","",IF(PRODUCT(B147:G147,H147:AA147,AF147)=0,"error",""))</f>
        <v/>
      </c>
      <c r="AP147" s="6">
        <f>IF(通常分様式!E147="妊娠出産子育て支援交付金",1,0)</f>
        <v>0</v>
      </c>
    </row>
    <row r="148" spans="1:42" x14ac:dyDescent="0.15">
      <c r="A148" s="6">
        <v>127</v>
      </c>
      <c r="B148" s="6">
        <f>IFERROR(VLOOKUP(通常分様式!B148,―!$AJ$2:$AK$3,2,FALSE),0)</f>
        <v>0</v>
      </c>
      <c r="C148" s="6">
        <f>IFERROR(VLOOKUP(通常分様式!C148,―!$A$2:$B$3,2,FALSE),0)</f>
        <v>0</v>
      </c>
      <c r="D148" s="6">
        <f>IFERROR(VLOOKUP(通常分様式!D148,―!$AD$2:$AE$3,2,FALSE),0)</f>
        <v>0</v>
      </c>
      <c r="E148" s="6"/>
      <c r="G148" s="6">
        <f>IFERROR(VLOOKUP(通常分様式!G148,―!$AF$2:$AG$3,2,FALSE),0)</f>
        <v>0</v>
      </c>
      <c r="H148" s="6">
        <f>IFERROR(VLOOKUP(通常分様式!H148,―!$C$2:$D$2,2,FALSE),0)</f>
        <v>0</v>
      </c>
      <c r="I148" s="6">
        <f>IFERROR(IF(B148=2,VLOOKUP(通常分様式!I148,―!$E$21:$F$25,2,FALSE),VLOOKUP(通常分様式!I148,―!$E$2:$F$19,2,FALSE)),0)</f>
        <v>0</v>
      </c>
      <c r="J148" s="6">
        <f>IFERROR(VLOOKUP(通常分様式!J148,―!$G$2:$H$2,2,FALSE),0)</f>
        <v>0</v>
      </c>
      <c r="K148" s="6">
        <f>IFERROR(VLOOKUP(通常分様式!K148,―!$AH$2:$AI$12,2,FALSE),0)</f>
        <v>0</v>
      </c>
      <c r="V148" s="6">
        <f>IFERROR(IF(通常分様式!C148="単",VLOOKUP(通常分様式!V148,―!$I$2:$J$3,2,FALSE),VLOOKUP(通常分様式!V148,―!$I$4:$J$5,2,FALSE)),0)</f>
        <v>0</v>
      </c>
      <c r="W148" s="6">
        <f>IFERROR(VLOOKUP(通常分様式!W148,―!$K$2:$L$3,2,FALSE),0)</f>
        <v>0</v>
      </c>
      <c r="X148" s="6">
        <f>IFERROR(VLOOKUP(通常分様式!X148,―!$M$2:$N$3,2,FALSE),0)</f>
        <v>0</v>
      </c>
      <c r="Y148" s="6">
        <f>IFERROR(VLOOKUP(通常分様式!Y148,―!$O$2:$P$3,2,FALSE),0)</f>
        <v>0</v>
      </c>
      <c r="Z148" s="6">
        <f>IFERROR(VLOOKUP(通常分様式!Z148,―!$X$2:$Y$31,2,FALSE),0)</f>
        <v>0</v>
      </c>
      <c r="AA148" s="6">
        <f>IFERROR(VLOOKUP(通常分様式!AA148,―!$X$2:$Y$31,2,FALSE),0)</f>
        <v>0</v>
      </c>
      <c r="AF148" s="6">
        <f>IFERROR(VLOOKUP(通常分様式!AG148,―!$AA$2:$AB$14,2,FALSE),0)</f>
        <v>0</v>
      </c>
      <c r="AG148" s="6">
        <f t="shared" si="7"/>
        <v>0</v>
      </c>
      <c r="AH148" s="135">
        <f t="shared" si="8"/>
        <v>0</v>
      </c>
      <c r="AI148" s="135">
        <f t="shared" si="9"/>
        <v>0</v>
      </c>
      <c r="AJ148" s="135">
        <f>IF(通常分様式!C148="",0,IF(B148=1,IF(フラグ管理用!C148=1,"事業終期_通常",IF(C148=2,IF(Y148=2,"事業終期_R3基金・R4","事業終期_通常"),0)),IF(B148=2,"事業終期_R3基金・R4",0)))</f>
        <v>0</v>
      </c>
      <c r="AK148" s="135">
        <f t="shared" si="10"/>
        <v>0</v>
      </c>
      <c r="AL148" s="135">
        <f t="shared" si="11"/>
        <v>0</v>
      </c>
      <c r="AM148" s="135">
        <f t="shared" si="13"/>
        <v>0</v>
      </c>
      <c r="AN148" s="135">
        <f t="shared" si="12"/>
        <v>0</v>
      </c>
      <c r="AO148" s="6" t="str">
        <f>IF(通常分様式!C148="","",IF(PRODUCT(B148:G148,H148:AA148,AF148)=0,"error",""))</f>
        <v/>
      </c>
      <c r="AP148" s="6">
        <f>IF(通常分様式!E148="妊娠出産子育て支援交付金",1,0)</f>
        <v>0</v>
      </c>
    </row>
    <row r="149" spans="1:42" x14ac:dyDescent="0.15">
      <c r="A149" s="6">
        <v>128</v>
      </c>
      <c r="B149" s="6">
        <f>IFERROR(VLOOKUP(通常分様式!B149,―!$AJ$2:$AK$3,2,FALSE),0)</f>
        <v>0</v>
      </c>
      <c r="C149" s="6">
        <f>IFERROR(VLOOKUP(通常分様式!C149,―!$A$2:$B$3,2,FALSE),0)</f>
        <v>0</v>
      </c>
      <c r="D149" s="6">
        <f>IFERROR(VLOOKUP(通常分様式!D149,―!$AD$2:$AE$3,2,FALSE),0)</f>
        <v>0</v>
      </c>
      <c r="E149" s="6"/>
      <c r="G149" s="6">
        <f>IFERROR(VLOOKUP(通常分様式!G149,―!$AF$2:$AG$3,2,FALSE),0)</f>
        <v>0</v>
      </c>
      <c r="H149" s="6">
        <f>IFERROR(VLOOKUP(通常分様式!H149,―!$C$2:$D$2,2,FALSE),0)</f>
        <v>0</v>
      </c>
      <c r="I149" s="6">
        <f>IFERROR(IF(B149=2,VLOOKUP(通常分様式!I149,―!$E$21:$F$25,2,FALSE),VLOOKUP(通常分様式!I149,―!$E$2:$F$19,2,FALSE)),0)</f>
        <v>0</v>
      </c>
      <c r="J149" s="6">
        <f>IFERROR(VLOOKUP(通常分様式!J149,―!$G$2:$H$2,2,FALSE),0)</f>
        <v>0</v>
      </c>
      <c r="K149" s="6">
        <f>IFERROR(VLOOKUP(通常分様式!K149,―!$AH$2:$AI$12,2,FALSE),0)</f>
        <v>0</v>
      </c>
      <c r="V149" s="6">
        <f>IFERROR(IF(通常分様式!C149="単",VLOOKUP(通常分様式!V149,―!$I$2:$J$3,2,FALSE),VLOOKUP(通常分様式!V149,―!$I$4:$J$5,2,FALSE)),0)</f>
        <v>0</v>
      </c>
      <c r="W149" s="6">
        <f>IFERROR(VLOOKUP(通常分様式!W149,―!$K$2:$L$3,2,FALSE),0)</f>
        <v>0</v>
      </c>
      <c r="X149" s="6">
        <f>IFERROR(VLOOKUP(通常分様式!X149,―!$M$2:$N$3,2,FALSE),0)</f>
        <v>0</v>
      </c>
      <c r="Y149" s="6">
        <f>IFERROR(VLOOKUP(通常分様式!Y149,―!$O$2:$P$3,2,FALSE),0)</f>
        <v>0</v>
      </c>
      <c r="Z149" s="6">
        <f>IFERROR(VLOOKUP(通常分様式!Z149,―!$X$2:$Y$31,2,FALSE),0)</f>
        <v>0</v>
      </c>
      <c r="AA149" s="6">
        <f>IFERROR(VLOOKUP(通常分様式!AA149,―!$X$2:$Y$31,2,FALSE),0)</f>
        <v>0</v>
      </c>
      <c r="AF149" s="6">
        <f>IFERROR(VLOOKUP(通常分様式!AG149,―!$AA$2:$AB$14,2,FALSE),0)</f>
        <v>0</v>
      </c>
      <c r="AG149" s="6">
        <f t="shared" si="7"/>
        <v>0</v>
      </c>
      <c r="AH149" s="135">
        <f t="shared" si="8"/>
        <v>0</v>
      </c>
      <c r="AI149" s="135">
        <f t="shared" si="9"/>
        <v>0</v>
      </c>
      <c r="AJ149" s="135">
        <f>IF(通常分様式!C149="",0,IF(B149=1,IF(フラグ管理用!C149=1,"事業終期_通常",IF(C149=2,IF(Y149=2,"事業終期_R3基金・R4","事業終期_通常"),0)),IF(B149=2,"事業終期_R3基金・R4",0)))</f>
        <v>0</v>
      </c>
      <c r="AK149" s="135">
        <f t="shared" si="10"/>
        <v>0</v>
      </c>
      <c r="AL149" s="135">
        <f t="shared" si="11"/>
        <v>0</v>
      </c>
      <c r="AM149" s="135">
        <f t="shared" si="13"/>
        <v>0</v>
      </c>
      <c r="AN149" s="135">
        <f t="shared" si="12"/>
        <v>0</v>
      </c>
      <c r="AO149" s="6" t="str">
        <f>IF(通常分様式!C149="","",IF(PRODUCT(B149:G149,H149:AA149,AF149)=0,"error",""))</f>
        <v/>
      </c>
      <c r="AP149" s="6">
        <f>IF(通常分様式!E149="妊娠出産子育て支援交付金",1,0)</f>
        <v>0</v>
      </c>
    </row>
    <row r="150" spans="1:42" x14ac:dyDescent="0.15">
      <c r="A150" s="6">
        <v>129</v>
      </c>
      <c r="B150" s="6">
        <f>IFERROR(VLOOKUP(通常分様式!B150,―!$AJ$2:$AK$3,2,FALSE),0)</f>
        <v>0</v>
      </c>
      <c r="C150" s="6">
        <f>IFERROR(VLOOKUP(通常分様式!C150,―!$A$2:$B$3,2,FALSE),0)</f>
        <v>0</v>
      </c>
      <c r="D150" s="6">
        <f>IFERROR(VLOOKUP(通常分様式!D150,―!$AD$2:$AE$3,2,FALSE),0)</f>
        <v>0</v>
      </c>
      <c r="E150" s="6"/>
      <c r="G150" s="6">
        <f>IFERROR(VLOOKUP(通常分様式!G150,―!$AF$2:$AG$3,2,FALSE),0)</f>
        <v>0</v>
      </c>
      <c r="H150" s="6">
        <f>IFERROR(VLOOKUP(通常分様式!H150,―!$C$2:$D$2,2,FALSE),0)</f>
        <v>0</v>
      </c>
      <c r="I150" s="6">
        <f>IFERROR(IF(B150=2,VLOOKUP(通常分様式!I150,―!$E$21:$F$25,2,FALSE),VLOOKUP(通常分様式!I150,―!$E$2:$F$19,2,FALSE)),0)</f>
        <v>0</v>
      </c>
      <c r="J150" s="6">
        <f>IFERROR(VLOOKUP(通常分様式!J150,―!$G$2:$H$2,2,FALSE),0)</f>
        <v>0</v>
      </c>
      <c r="K150" s="6">
        <f>IFERROR(VLOOKUP(通常分様式!K150,―!$AH$2:$AI$12,2,FALSE),0)</f>
        <v>0</v>
      </c>
      <c r="V150" s="6">
        <f>IFERROR(IF(通常分様式!C150="単",VLOOKUP(通常分様式!V150,―!$I$2:$J$3,2,FALSE),VLOOKUP(通常分様式!V150,―!$I$4:$J$5,2,FALSE)),0)</f>
        <v>0</v>
      </c>
      <c r="W150" s="6">
        <f>IFERROR(VLOOKUP(通常分様式!W150,―!$K$2:$L$3,2,FALSE),0)</f>
        <v>0</v>
      </c>
      <c r="X150" s="6">
        <f>IFERROR(VLOOKUP(通常分様式!X150,―!$M$2:$N$3,2,FALSE),0)</f>
        <v>0</v>
      </c>
      <c r="Y150" s="6">
        <f>IFERROR(VLOOKUP(通常分様式!Y150,―!$O$2:$P$3,2,FALSE),0)</f>
        <v>0</v>
      </c>
      <c r="Z150" s="6">
        <f>IFERROR(VLOOKUP(通常分様式!Z150,―!$X$2:$Y$31,2,FALSE),0)</f>
        <v>0</v>
      </c>
      <c r="AA150" s="6">
        <f>IFERROR(VLOOKUP(通常分様式!AA150,―!$X$2:$Y$31,2,FALSE),0)</f>
        <v>0</v>
      </c>
      <c r="AF150" s="6">
        <f>IFERROR(VLOOKUP(通常分様式!AG150,―!$AA$2:$AB$14,2,FALSE),0)</f>
        <v>0</v>
      </c>
      <c r="AG150" s="6">
        <f t="shared" ref="AG150:AG213" si="14">IF(C150=1,"協力要請推進枠又は検査促進枠の地方負担分に充当_補助",IF(C150=2,"協力要請推進枠又は検査促進枠の地方負担分に充当_地単",0))</f>
        <v>0</v>
      </c>
      <c r="AH150" s="135">
        <f t="shared" ref="AH150:AH213" si="15">IF(C150=1,"基金_補助",IF(C150=2,IF(V150=2,"基金_地単_協力金等","基金_地単_通常"),0))</f>
        <v>0</v>
      </c>
      <c r="AI150" s="135">
        <f t="shared" ref="AI150:AI213" si="16">IF(C150=1,"事業始期_補助",IF(C150=2,IF(V150=2,"事業始期_協力金等","事業始期_通常"),0))</f>
        <v>0</v>
      </c>
      <c r="AJ150" s="135">
        <f>IF(通常分様式!C150="",0,IF(B150=1,IF(フラグ管理用!C150=1,"事業終期_通常",IF(C150=2,IF(Y150=2,"事業終期_R3基金・R4","事業終期_通常"),0)),IF(B150=2,"事業終期_R3基金・R4",0)))</f>
        <v>0</v>
      </c>
      <c r="AK150" s="135">
        <f t="shared" ref="AK150:AK213" si="17">IF(C150=1,"予算区分_補助",IF(C150=2,IF(V150=2,"予算区分_地単_協力金等","予算区分_地単_通常"),0))</f>
        <v>0</v>
      </c>
      <c r="AL150" s="135">
        <f t="shared" ref="AL150:AL213" si="18">IF(B150=1,"経済対策との関係_通常",IF(B150=2,"経済対策との関係_原油",0))</f>
        <v>0</v>
      </c>
      <c r="AM150" s="135">
        <f t="shared" si="13"/>
        <v>0</v>
      </c>
      <c r="AN150" s="135">
        <f t="shared" ref="AN150:AN213" si="19">IF(G150=1,"種類_通常",IF(G150=2,"種類_重点",0))</f>
        <v>0</v>
      </c>
      <c r="AO150" s="6" t="str">
        <f>IF(通常分様式!C150="","",IF(PRODUCT(B150:G150,H150:AA150,AF150)=0,"error",""))</f>
        <v/>
      </c>
      <c r="AP150" s="6">
        <f>IF(通常分様式!E150="妊娠出産子育て支援交付金",1,0)</f>
        <v>0</v>
      </c>
    </row>
    <row r="151" spans="1:42" x14ac:dyDescent="0.15">
      <c r="A151" s="6">
        <v>130</v>
      </c>
      <c r="B151" s="6">
        <f>IFERROR(VLOOKUP(通常分様式!B151,―!$AJ$2:$AK$3,2,FALSE),0)</f>
        <v>0</v>
      </c>
      <c r="C151" s="6">
        <f>IFERROR(VLOOKUP(通常分様式!C151,―!$A$2:$B$3,2,FALSE),0)</f>
        <v>0</v>
      </c>
      <c r="D151" s="6">
        <f>IFERROR(VLOOKUP(通常分様式!D151,―!$AD$2:$AE$3,2,FALSE),0)</f>
        <v>0</v>
      </c>
      <c r="E151" s="6"/>
      <c r="G151" s="6">
        <f>IFERROR(VLOOKUP(通常分様式!G151,―!$AF$2:$AG$3,2,FALSE),0)</f>
        <v>0</v>
      </c>
      <c r="H151" s="6">
        <f>IFERROR(VLOOKUP(通常分様式!H151,―!$C$2:$D$2,2,FALSE),0)</f>
        <v>0</v>
      </c>
      <c r="I151" s="6">
        <f>IFERROR(IF(B151=2,VLOOKUP(通常分様式!I151,―!$E$21:$F$25,2,FALSE),VLOOKUP(通常分様式!I151,―!$E$2:$F$19,2,FALSE)),0)</f>
        <v>0</v>
      </c>
      <c r="J151" s="6">
        <f>IFERROR(VLOOKUP(通常分様式!J151,―!$G$2:$H$2,2,FALSE),0)</f>
        <v>0</v>
      </c>
      <c r="K151" s="6">
        <f>IFERROR(VLOOKUP(通常分様式!K151,―!$AH$2:$AI$12,2,FALSE),0)</f>
        <v>0</v>
      </c>
      <c r="V151" s="6">
        <f>IFERROR(IF(通常分様式!C151="単",VLOOKUP(通常分様式!V151,―!$I$2:$J$3,2,FALSE),VLOOKUP(通常分様式!V151,―!$I$4:$J$5,2,FALSE)),0)</f>
        <v>0</v>
      </c>
      <c r="W151" s="6">
        <f>IFERROR(VLOOKUP(通常分様式!W151,―!$K$2:$L$3,2,FALSE),0)</f>
        <v>0</v>
      </c>
      <c r="X151" s="6">
        <f>IFERROR(VLOOKUP(通常分様式!X151,―!$M$2:$N$3,2,FALSE),0)</f>
        <v>0</v>
      </c>
      <c r="Y151" s="6">
        <f>IFERROR(VLOOKUP(通常分様式!Y151,―!$O$2:$P$3,2,FALSE),0)</f>
        <v>0</v>
      </c>
      <c r="Z151" s="6">
        <f>IFERROR(VLOOKUP(通常分様式!Z151,―!$X$2:$Y$31,2,FALSE),0)</f>
        <v>0</v>
      </c>
      <c r="AA151" s="6">
        <f>IFERROR(VLOOKUP(通常分様式!AA151,―!$X$2:$Y$31,2,FALSE),0)</f>
        <v>0</v>
      </c>
      <c r="AF151" s="6">
        <f>IFERROR(VLOOKUP(通常分様式!AG151,―!$AA$2:$AB$14,2,FALSE),0)</f>
        <v>0</v>
      </c>
      <c r="AG151" s="6">
        <f t="shared" si="14"/>
        <v>0</v>
      </c>
      <c r="AH151" s="135">
        <f t="shared" si="15"/>
        <v>0</v>
      </c>
      <c r="AI151" s="135">
        <f t="shared" si="16"/>
        <v>0</v>
      </c>
      <c r="AJ151" s="135">
        <f>IF(通常分様式!C151="",0,IF(B151=1,IF(フラグ管理用!C151=1,"事業終期_通常",IF(C151=2,IF(Y151=2,"事業終期_R3基金・R4","事業終期_通常"),0)),IF(B151=2,"事業終期_R3基金・R4",0)))</f>
        <v>0</v>
      </c>
      <c r="AK151" s="135">
        <f t="shared" si="17"/>
        <v>0</v>
      </c>
      <c r="AL151" s="135">
        <f t="shared" si="18"/>
        <v>0</v>
      </c>
      <c r="AM151" s="135">
        <f t="shared" ref="AM151:AM214" si="20">IF(AP151=1,"交付金の区分_高騰",IF(C151=1,"交付金の区分_その他",IF(C151=2,IF(AND(B151=2,D151=2),"交付金の区分_高騰","交付金の区分_その他"),0)))</f>
        <v>0</v>
      </c>
      <c r="AN151" s="135">
        <f t="shared" si="19"/>
        <v>0</v>
      </c>
      <c r="AO151" s="6" t="str">
        <f>IF(通常分様式!C151="","",IF(PRODUCT(B151:G151,H151:AA151,AF151)=0,"error",""))</f>
        <v/>
      </c>
      <c r="AP151" s="6">
        <f>IF(通常分様式!E151="妊娠出産子育て支援交付金",1,0)</f>
        <v>0</v>
      </c>
    </row>
    <row r="152" spans="1:42" x14ac:dyDescent="0.15">
      <c r="A152" s="6">
        <v>131</v>
      </c>
      <c r="B152" s="6">
        <f>IFERROR(VLOOKUP(通常分様式!B152,―!$AJ$2:$AK$3,2,FALSE),0)</f>
        <v>0</v>
      </c>
      <c r="C152" s="6">
        <f>IFERROR(VLOOKUP(通常分様式!C152,―!$A$2:$B$3,2,FALSE),0)</f>
        <v>0</v>
      </c>
      <c r="D152" s="6">
        <f>IFERROR(VLOOKUP(通常分様式!D152,―!$AD$2:$AE$3,2,FALSE),0)</f>
        <v>0</v>
      </c>
      <c r="E152" s="6"/>
      <c r="G152" s="6">
        <f>IFERROR(VLOOKUP(通常分様式!G152,―!$AF$2:$AG$3,2,FALSE),0)</f>
        <v>0</v>
      </c>
      <c r="H152" s="6">
        <f>IFERROR(VLOOKUP(通常分様式!H152,―!$C$2:$D$2,2,FALSE),0)</f>
        <v>0</v>
      </c>
      <c r="I152" s="6">
        <f>IFERROR(IF(B152=2,VLOOKUP(通常分様式!I152,―!$E$21:$F$25,2,FALSE),VLOOKUP(通常分様式!I152,―!$E$2:$F$19,2,FALSE)),0)</f>
        <v>0</v>
      </c>
      <c r="J152" s="6">
        <f>IFERROR(VLOOKUP(通常分様式!J152,―!$G$2:$H$2,2,FALSE),0)</f>
        <v>0</v>
      </c>
      <c r="K152" s="6">
        <f>IFERROR(VLOOKUP(通常分様式!K152,―!$AH$2:$AI$12,2,FALSE),0)</f>
        <v>0</v>
      </c>
      <c r="V152" s="6">
        <f>IFERROR(IF(通常分様式!C152="単",VLOOKUP(通常分様式!V152,―!$I$2:$J$3,2,FALSE),VLOOKUP(通常分様式!V152,―!$I$4:$J$5,2,FALSE)),0)</f>
        <v>0</v>
      </c>
      <c r="W152" s="6">
        <f>IFERROR(VLOOKUP(通常分様式!W152,―!$K$2:$L$3,2,FALSE),0)</f>
        <v>0</v>
      </c>
      <c r="X152" s="6">
        <f>IFERROR(VLOOKUP(通常分様式!X152,―!$M$2:$N$3,2,FALSE),0)</f>
        <v>0</v>
      </c>
      <c r="Y152" s="6">
        <f>IFERROR(VLOOKUP(通常分様式!Y152,―!$O$2:$P$3,2,FALSE),0)</f>
        <v>0</v>
      </c>
      <c r="Z152" s="6">
        <f>IFERROR(VLOOKUP(通常分様式!Z152,―!$X$2:$Y$31,2,FALSE),0)</f>
        <v>0</v>
      </c>
      <c r="AA152" s="6">
        <f>IFERROR(VLOOKUP(通常分様式!AA152,―!$X$2:$Y$31,2,FALSE),0)</f>
        <v>0</v>
      </c>
      <c r="AF152" s="6">
        <f>IFERROR(VLOOKUP(通常分様式!AG152,―!$AA$2:$AB$14,2,FALSE),0)</f>
        <v>0</v>
      </c>
      <c r="AG152" s="6">
        <f t="shared" si="14"/>
        <v>0</v>
      </c>
      <c r="AH152" s="135">
        <f t="shared" si="15"/>
        <v>0</v>
      </c>
      <c r="AI152" s="135">
        <f t="shared" si="16"/>
        <v>0</v>
      </c>
      <c r="AJ152" s="135">
        <f>IF(通常分様式!C152="",0,IF(B152=1,IF(フラグ管理用!C152=1,"事業終期_通常",IF(C152=2,IF(Y152=2,"事業終期_R3基金・R4","事業終期_通常"),0)),IF(B152=2,"事業終期_R3基金・R4",0)))</f>
        <v>0</v>
      </c>
      <c r="AK152" s="135">
        <f t="shared" si="17"/>
        <v>0</v>
      </c>
      <c r="AL152" s="135">
        <f t="shared" si="18"/>
        <v>0</v>
      </c>
      <c r="AM152" s="135">
        <f t="shared" si="20"/>
        <v>0</v>
      </c>
      <c r="AN152" s="135">
        <f t="shared" si="19"/>
        <v>0</v>
      </c>
      <c r="AO152" s="6" t="str">
        <f>IF(通常分様式!C152="","",IF(PRODUCT(B152:G152,H152:AA152,AF152)=0,"error",""))</f>
        <v/>
      </c>
      <c r="AP152" s="6">
        <f>IF(通常分様式!E152="妊娠出産子育て支援交付金",1,0)</f>
        <v>0</v>
      </c>
    </row>
    <row r="153" spans="1:42" x14ac:dyDescent="0.15">
      <c r="A153" s="6">
        <v>132</v>
      </c>
      <c r="B153" s="6">
        <f>IFERROR(VLOOKUP(通常分様式!B153,―!$AJ$2:$AK$3,2,FALSE),0)</f>
        <v>0</v>
      </c>
      <c r="C153" s="6">
        <f>IFERROR(VLOOKUP(通常分様式!C153,―!$A$2:$B$3,2,FALSE),0)</f>
        <v>0</v>
      </c>
      <c r="D153" s="6">
        <f>IFERROR(VLOOKUP(通常分様式!D153,―!$AD$2:$AE$3,2,FALSE),0)</f>
        <v>0</v>
      </c>
      <c r="E153" s="6"/>
      <c r="G153" s="6">
        <f>IFERROR(VLOOKUP(通常分様式!G153,―!$AF$2:$AG$3,2,FALSE),0)</f>
        <v>0</v>
      </c>
      <c r="H153" s="6">
        <f>IFERROR(VLOOKUP(通常分様式!H153,―!$C$2:$D$2,2,FALSE),0)</f>
        <v>0</v>
      </c>
      <c r="I153" s="6">
        <f>IFERROR(IF(B153=2,VLOOKUP(通常分様式!I153,―!$E$21:$F$25,2,FALSE),VLOOKUP(通常分様式!I153,―!$E$2:$F$19,2,FALSE)),0)</f>
        <v>0</v>
      </c>
      <c r="J153" s="6">
        <f>IFERROR(VLOOKUP(通常分様式!J153,―!$G$2:$H$2,2,FALSE),0)</f>
        <v>0</v>
      </c>
      <c r="K153" s="6">
        <f>IFERROR(VLOOKUP(通常分様式!K153,―!$AH$2:$AI$12,2,FALSE),0)</f>
        <v>0</v>
      </c>
      <c r="V153" s="6">
        <f>IFERROR(IF(通常分様式!C153="単",VLOOKUP(通常分様式!V153,―!$I$2:$J$3,2,FALSE),VLOOKUP(通常分様式!V153,―!$I$4:$J$5,2,FALSE)),0)</f>
        <v>0</v>
      </c>
      <c r="W153" s="6">
        <f>IFERROR(VLOOKUP(通常分様式!W153,―!$K$2:$L$3,2,FALSE),0)</f>
        <v>0</v>
      </c>
      <c r="X153" s="6">
        <f>IFERROR(VLOOKUP(通常分様式!X153,―!$M$2:$N$3,2,FALSE),0)</f>
        <v>0</v>
      </c>
      <c r="Y153" s="6">
        <f>IFERROR(VLOOKUP(通常分様式!Y153,―!$O$2:$P$3,2,FALSE),0)</f>
        <v>0</v>
      </c>
      <c r="Z153" s="6">
        <f>IFERROR(VLOOKUP(通常分様式!Z153,―!$X$2:$Y$31,2,FALSE),0)</f>
        <v>0</v>
      </c>
      <c r="AA153" s="6">
        <f>IFERROR(VLOOKUP(通常分様式!AA153,―!$X$2:$Y$31,2,FALSE),0)</f>
        <v>0</v>
      </c>
      <c r="AF153" s="6">
        <f>IFERROR(VLOOKUP(通常分様式!AG153,―!$AA$2:$AB$14,2,FALSE),0)</f>
        <v>0</v>
      </c>
      <c r="AG153" s="6">
        <f t="shared" si="14"/>
        <v>0</v>
      </c>
      <c r="AH153" s="135">
        <f t="shared" si="15"/>
        <v>0</v>
      </c>
      <c r="AI153" s="135">
        <f t="shared" si="16"/>
        <v>0</v>
      </c>
      <c r="AJ153" s="135">
        <f>IF(通常分様式!C153="",0,IF(B153=1,IF(フラグ管理用!C153=1,"事業終期_通常",IF(C153=2,IF(Y153=2,"事業終期_R3基金・R4","事業終期_通常"),0)),IF(B153=2,"事業終期_R3基金・R4",0)))</f>
        <v>0</v>
      </c>
      <c r="AK153" s="135">
        <f t="shared" si="17"/>
        <v>0</v>
      </c>
      <c r="AL153" s="135">
        <f t="shared" si="18"/>
        <v>0</v>
      </c>
      <c r="AM153" s="135">
        <f t="shared" si="20"/>
        <v>0</v>
      </c>
      <c r="AN153" s="135">
        <f t="shared" si="19"/>
        <v>0</v>
      </c>
      <c r="AO153" s="6" t="str">
        <f>IF(通常分様式!C153="","",IF(PRODUCT(B153:G153,H153:AA153,AF153)=0,"error",""))</f>
        <v/>
      </c>
      <c r="AP153" s="6">
        <f>IF(通常分様式!E153="妊娠出産子育て支援交付金",1,0)</f>
        <v>0</v>
      </c>
    </row>
    <row r="154" spans="1:42" x14ac:dyDescent="0.15">
      <c r="A154" s="6">
        <v>133</v>
      </c>
      <c r="B154" s="6">
        <f>IFERROR(VLOOKUP(通常分様式!B154,―!$AJ$2:$AK$3,2,FALSE),0)</f>
        <v>0</v>
      </c>
      <c r="C154" s="6">
        <f>IFERROR(VLOOKUP(通常分様式!C154,―!$A$2:$B$3,2,FALSE),0)</f>
        <v>0</v>
      </c>
      <c r="D154" s="6">
        <f>IFERROR(VLOOKUP(通常分様式!D154,―!$AD$2:$AE$3,2,FALSE),0)</f>
        <v>0</v>
      </c>
      <c r="E154" s="6"/>
      <c r="G154" s="6">
        <f>IFERROR(VLOOKUP(通常分様式!G154,―!$AF$2:$AG$3,2,FALSE),0)</f>
        <v>0</v>
      </c>
      <c r="H154" s="6">
        <f>IFERROR(VLOOKUP(通常分様式!H154,―!$C$2:$D$2,2,FALSE),0)</f>
        <v>0</v>
      </c>
      <c r="I154" s="6">
        <f>IFERROR(IF(B154=2,VLOOKUP(通常分様式!I154,―!$E$21:$F$25,2,FALSE),VLOOKUP(通常分様式!I154,―!$E$2:$F$19,2,FALSE)),0)</f>
        <v>0</v>
      </c>
      <c r="J154" s="6">
        <f>IFERROR(VLOOKUP(通常分様式!J154,―!$G$2:$H$2,2,FALSE),0)</f>
        <v>0</v>
      </c>
      <c r="K154" s="6">
        <f>IFERROR(VLOOKUP(通常分様式!K154,―!$AH$2:$AI$12,2,FALSE),0)</f>
        <v>0</v>
      </c>
      <c r="V154" s="6">
        <f>IFERROR(IF(通常分様式!C154="単",VLOOKUP(通常分様式!V154,―!$I$2:$J$3,2,FALSE),VLOOKUP(通常分様式!V154,―!$I$4:$J$5,2,FALSE)),0)</f>
        <v>0</v>
      </c>
      <c r="W154" s="6">
        <f>IFERROR(VLOOKUP(通常分様式!W154,―!$K$2:$L$3,2,FALSE),0)</f>
        <v>0</v>
      </c>
      <c r="X154" s="6">
        <f>IFERROR(VLOOKUP(通常分様式!X154,―!$M$2:$N$3,2,FALSE),0)</f>
        <v>0</v>
      </c>
      <c r="Y154" s="6">
        <f>IFERROR(VLOOKUP(通常分様式!Y154,―!$O$2:$P$3,2,FALSE),0)</f>
        <v>0</v>
      </c>
      <c r="Z154" s="6">
        <f>IFERROR(VLOOKUP(通常分様式!Z154,―!$X$2:$Y$31,2,FALSE),0)</f>
        <v>0</v>
      </c>
      <c r="AA154" s="6">
        <f>IFERROR(VLOOKUP(通常分様式!AA154,―!$X$2:$Y$31,2,FALSE),0)</f>
        <v>0</v>
      </c>
      <c r="AF154" s="6">
        <f>IFERROR(VLOOKUP(通常分様式!AG154,―!$AA$2:$AB$14,2,FALSE),0)</f>
        <v>0</v>
      </c>
      <c r="AG154" s="6">
        <f t="shared" si="14"/>
        <v>0</v>
      </c>
      <c r="AH154" s="135">
        <f t="shared" si="15"/>
        <v>0</v>
      </c>
      <c r="AI154" s="135">
        <f t="shared" si="16"/>
        <v>0</v>
      </c>
      <c r="AJ154" s="135">
        <f>IF(通常分様式!C154="",0,IF(B154=1,IF(フラグ管理用!C154=1,"事業終期_通常",IF(C154=2,IF(Y154=2,"事業終期_R3基金・R4","事業終期_通常"),0)),IF(B154=2,"事業終期_R3基金・R4",0)))</f>
        <v>0</v>
      </c>
      <c r="AK154" s="135">
        <f t="shared" si="17"/>
        <v>0</v>
      </c>
      <c r="AL154" s="135">
        <f t="shared" si="18"/>
        <v>0</v>
      </c>
      <c r="AM154" s="135">
        <f t="shared" si="20"/>
        <v>0</v>
      </c>
      <c r="AN154" s="135">
        <f t="shared" si="19"/>
        <v>0</v>
      </c>
      <c r="AO154" s="6" t="str">
        <f>IF(通常分様式!C154="","",IF(PRODUCT(B154:G154,H154:AA154,AF154)=0,"error",""))</f>
        <v/>
      </c>
      <c r="AP154" s="6">
        <f>IF(通常分様式!E154="妊娠出産子育て支援交付金",1,0)</f>
        <v>0</v>
      </c>
    </row>
    <row r="155" spans="1:42" x14ac:dyDescent="0.15">
      <c r="A155" s="6">
        <v>134</v>
      </c>
      <c r="B155" s="6">
        <f>IFERROR(VLOOKUP(通常分様式!B155,―!$AJ$2:$AK$3,2,FALSE),0)</f>
        <v>0</v>
      </c>
      <c r="C155" s="6">
        <f>IFERROR(VLOOKUP(通常分様式!C155,―!$A$2:$B$3,2,FALSE),0)</f>
        <v>0</v>
      </c>
      <c r="D155" s="6">
        <f>IFERROR(VLOOKUP(通常分様式!D155,―!$AD$2:$AE$3,2,FALSE),0)</f>
        <v>0</v>
      </c>
      <c r="E155" s="6"/>
      <c r="G155" s="6">
        <f>IFERROR(VLOOKUP(通常分様式!G155,―!$AF$2:$AG$3,2,FALSE),0)</f>
        <v>0</v>
      </c>
      <c r="H155" s="6">
        <f>IFERROR(VLOOKUP(通常分様式!H155,―!$C$2:$D$2,2,FALSE),0)</f>
        <v>0</v>
      </c>
      <c r="I155" s="6">
        <f>IFERROR(IF(B155=2,VLOOKUP(通常分様式!I155,―!$E$21:$F$25,2,FALSE),VLOOKUP(通常分様式!I155,―!$E$2:$F$19,2,FALSE)),0)</f>
        <v>0</v>
      </c>
      <c r="J155" s="6">
        <f>IFERROR(VLOOKUP(通常分様式!J155,―!$G$2:$H$2,2,FALSE),0)</f>
        <v>0</v>
      </c>
      <c r="K155" s="6">
        <f>IFERROR(VLOOKUP(通常分様式!K155,―!$AH$2:$AI$12,2,FALSE),0)</f>
        <v>0</v>
      </c>
      <c r="V155" s="6">
        <f>IFERROR(IF(通常分様式!C155="単",VLOOKUP(通常分様式!V155,―!$I$2:$J$3,2,FALSE),VLOOKUP(通常分様式!V155,―!$I$4:$J$5,2,FALSE)),0)</f>
        <v>0</v>
      </c>
      <c r="W155" s="6">
        <f>IFERROR(VLOOKUP(通常分様式!W155,―!$K$2:$L$3,2,FALSE),0)</f>
        <v>0</v>
      </c>
      <c r="X155" s="6">
        <f>IFERROR(VLOOKUP(通常分様式!X155,―!$M$2:$N$3,2,FALSE),0)</f>
        <v>0</v>
      </c>
      <c r="Y155" s="6">
        <f>IFERROR(VLOOKUP(通常分様式!Y155,―!$O$2:$P$3,2,FALSE),0)</f>
        <v>0</v>
      </c>
      <c r="Z155" s="6">
        <f>IFERROR(VLOOKUP(通常分様式!Z155,―!$X$2:$Y$31,2,FALSE),0)</f>
        <v>0</v>
      </c>
      <c r="AA155" s="6">
        <f>IFERROR(VLOOKUP(通常分様式!AA155,―!$X$2:$Y$31,2,FALSE),0)</f>
        <v>0</v>
      </c>
      <c r="AF155" s="6">
        <f>IFERROR(VLOOKUP(通常分様式!AG155,―!$AA$2:$AB$14,2,FALSE),0)</f>
        <v>0</v>
      </c>
      <c r="AG155" s="6">
        <f t="shared" si="14"/>
        <v>0</v>
      </c>
      <c r="AH155" s="135">
        <f t="shared" si="15"/>
        <v>0</v>
      </c>
      <c r="AI155" s="135">
        <f t="shared" si="16"/>
        <v>0</v>
      </c>
      <c r="AJ155" s="135">
        <f>IF(通常分様式!C155="",0,IF(B155=1,IF(フラグ管理用!C155=1,"事業終期_通常",IF(C155=2,IF(Y155=2,"事業終期_R3基金・R4","事業終期_通常"),0)),IF(B155=2,"事業終期_R3基金・R4",0)))</f>
        <v>0</v>
      </c>
      <c r="AK155" s="135">
        <f t="shared" si="17"/>
        <v>0</v>
      </c>
      <c r="AL155" s="135">
        <f t="shared" si="18"/>
        <v>0</v>
      </c>
      <c r="AM155" s="135">
        <f t="shared" si="20"/>
        <v>0</v>
      </c>
      <c r="AN155" s="135">
        <f t="shared" si="19"/>
        <v>0</v>
      </c>
      <c r="AO155" s="6" t="str">
        <f>IF(通常分様式!C155="","",IF(PRODUCT(B155:G155,H155:AA155,AF155)=0,"error",""))</f>
        <v/>
      </c>
      <c r="AP155" s="6">
        <f>IF(通常分様式!E155="妊娠出産子育て支援交付金",1,0)</f>
        <v>0</v>
      </c>
    </row>
    <row r="156" spans="1:42" x14ac:dyDescent="0.15">
      <c r="A156" s="6">
        <v>135</v>
      </c>
      <c r="B156" s="6">
        <f>IFERROR(VLOOKUP(通常分様式!B156,―!$AJ$2:$AK$3,2,FALSE),0)</f>
        <v>0</v>
      </c>
      <c r="C156" s="6">
        <f>IFERROR(VLOOKUP(通常分様式!C156,―!$A$2:$B$3,2,FALSE),0)</f>
        <v>0</v>
      </c>
      <c r="D156" s="6">
        <f>IFERROR(VLOOKUP(通常分様式!D156,―!$AD$2:$AE$3,2,FALSE),0)</f>
        <v>0</v>
      </c>
      <c r="E156" s="6"/>
      <c r="G156" s="6">
        <f>IFERROR(VLOOKUP(通常分様式!G156,―!$AF$2:$AG$3,2,FALSE),0)</f>
        <v>0</v>
      </c>
      <c r="H156" s="6">
        <f>IFERROR(VLOOKUP(通常分様式!H156,―!$C$2:$D$2,2,FALSE),0)</f>
        <v>0</v>
      </c>
      <c r="I156" s="6">
        <f>IFERROR(IF(B156=2,VLOOKUP(通常分様式!I156,―!$E$21:$F$25,2,FALSE),VLOOKUP(通常分様式!I156,―!$E$2:$F$19,2,FALSE)),0)</f>
        <v>0</v>
      </c>
      <c r="J156" s="6">
        <f>IFERROR(VLOOKUP(通常分様式!J156,―!$G$2:$H$2,2,FALSE),0)</f>
        <v>0</v>
      </c>
      <c r="K156" s="6">
        <f>IFERROR(VLOOKUP(通常分様式!K156,―!$AH$2:$AI$12,2,FALSE),0)</f>
        <v>0</v>
      </c>
      <c r="V156" s="6">
        <f>IFERROR(IF(通常分様式!C156="単",VLOOKUP(通常分様式!V156,―!$I$2:$J$3,2,FALSE),VLOOKUP(通常分様式!V156,―!$I$4:$J$5,2,FALSE)),0)</f>
        <v>0</v>
      </c>
      <c r="W156" s="6">
        <f>IFERROR(VLOOKUP(通常分様式!W156,―!$K$2:$L$3,2,FALSE),0)</f>
        <v>0</v>
      </c>
      <c r="X156" s="6">
        <f>IFERROR(VLOOKUP(通常分様式!X156,―!$M$2:$N$3,2,FALSE),0)</f>
        <v>0</v>
      </c>
      <c r="Y156" s="6">
        <f>IFERROR(VLOOKUP(通常分様式!Y156,―!$O$2:$P$3,2,FALSE),0)</f>
        <v>0</v>
      </c>
      <c r="Z156" s="6">
        <f>IFERROR(VLOOKUP(通常分様式!Z156,―!$X$2:$Y$31,2,FALSE),0)</f>
        <v>0</v>
      </c>
      <c r="AA156" s="6">
        <f>IFERROR(VLOOKUP(通常分様式!AA156,―!$X$2:$Y$31,2,FALSE),0)</f>
        <v>0</v>
      </c>
      <c r="AF156" s="6">
        <f>IFERROR(VLOOKUP(通常分様式!AG156,―!$AA$2:$AB$14,2,FALSE),0)</f>
        <v>0</v>
      </c>
      <c r="AG156" s="6">
        <f t="shared" si="14"/>
        <v>0</v>
      </c>
      <c r="AH156" s="135">
        <f t="shared" si="15"/>
        <v>0</v>
      </c>
      <c r="AI156" s="135">
        <f t="shared" si="16"/>
        <v>0</v>
      </c>
      <c r="AJ156" s="135">
        <f>IF(通常分様式!C156="",0,IF(B156=1,IF(フラグ管理用!C156=1,"事業終期_通常",IF(C156=2,IF(Y156=2,"事業終期_R3基金・R4","事業終期_通常"),0)),IF(B156=2,"事業終期_R3基金・R4",0)))</f>
        <v>0</v>
      </c>
      <c r="AK156" s="135">
        <f t="shared" si="17"/>
        <v>0</v>
      </c>
      <c r="AL156" s="135">
        <f t="shared" si="18"/>
        <v>0</v>
      </c>
      <c r="AM156" s="135">
        <f t="shared" si="20"/>
        <v>0</v>
      </c>
      <c r="AN156" s="135">
        <f t="shared" si="19"/>
        <v>0</v>
      </c>
      <c r="AO156" s="6" t="str">
        <f>IF(通常分様式!C156="","",IF(PRODUCT(B156:G156,H156:AA156,AF156)=0,"error",""))</f>
        <v/>
      </c>
      <c r="AP156" s="6">
        <f>IF(通常分様式!E156="妊娠出産子育て支援交付金",1,0)</f>
        <v>0</v>
      </c>
    </row>
    <row r="157" spans="1:42" x14ac:dyDescent="0.15">
      <c r="A157" s="6">
        <v>136</v>
      </c>
      <c r="B157" s="6">
        <f>IFERROR(VLOOKUP(通常分様式!B157,―!$AJ$2:$AK$3,2,FALSE),0)</f>
        <v>0</v>
      </c>
      <c r="C157" s="6">
        <f>IFERROR(VLOOKUP(通常分様式!C157,―!$A$2:$B$3,2,FALSE),0)</f>
        <v>0</v>
      </c>
      <c r="D157" s="6">
        <f>IFERROR(VLOOKUP(通常分様式!D157,―!$AD$2:$AE$3,2,FALSE),0)</f>
        <v>0</v>
      </c>
      <c r="E157" s="6"/>
      <c r="G157" s="6">
        <f>IFERROR(VLOOKUP(通常分様式!G157,―!$AF$2:$AG$3,2,FALSE),0)</f>
        <v>0</v>
      </c>
      <c r="H157" s="6">
        <f>IFERROR(VLOOKUP(通常分様式!H157,―!$C$2:$D$2,2,FALSE),0)</f>
        <v>0</v>
      </c>
      <c r="I157" s="6">
        <f>IFERROR(IF(B157=2,VLOOKUP(通常分様式!I157,―!$E$21:$F$25,2,FALSE),VLOOKUP(通常分様式!I157,―!$E$2:$F$19,2,FALSE)),0)</f>
        <v>0</v>
      </c>
      <c r="J157" s="6">
        <f>IFERROR(VLOOKUP(通常分様式!J157,―!$G$2:$H$2,2,FALSE),0)</f>
        <v>0</v>
      </c>
      <c r="K157" s="6">
        <f>IFERROR(VLOOKUP(通常分様式!K157,―!$AH$2:$AI$12,2,FALSE),0)</f>
        <v>0</v>
      </c>
      <c r="V157" s="6">
        <f>IFERROR(IF(通常分様式!C157="単",VLOOKUP(通常分様式!V157,―!$I$2:$J$3,2,FALSE),VLOOKUP(通常分様式!V157,―!$I$4:$J$5,2,FALSE)),0)</f>
        <v>0</v>
      </c>
      <c r="W157" s="6">
        <f>IFERROR(VLOOKUP(通常分様式!W157,―!$K$2:$L$3,2,FALSE),0)</f>
        <v>0</v>
      </c>
      <c r="X157" s="6">
        <f>IFERROR(VLOOKUP(通常分様式!X157,―!$M$2:$N$3,2,FALSE),0)</f>
        <v>0</v>
      </c>
      <c r="Y157" s="6">
        <f>IFERROR(VLOOKUP(通常分様式!Y157,―!$O$2:$P$3,2,FALSE),0)</f>
        <v>0</v>
      </c>
      <c r="Z157" s="6">
        <f>IFERROR(VLOOKUP(通常分様式!Z157,―!$X$2:$Y$31,2,FALSE),0)</f>
        <v>0</v>
      </c>
      <c r="AA157" s="6">
        <f>IFERROR(VLOOKUP(通常分様式!AA157,―!$X$2:$Y$31,2,FALSE),0)</f>
        <v>0</v>
      </c>
      <c r="AF157" s="6">
        <f>IFERROR(VLOOKUP(通常分様式!AG157,―!$AA$2:$AB$14,2,FALSE),0)</f>
        <v>0</v>
      </c>
      <c r="AG157" s="6">
        <f t="shared" si="14"/>
        <v>0</v>
      </c>
      <c r="AH157" s="135">
        <f t="shared" si="15"/>
        <v>0</v>
      </c>
      <c r="AI157" s="135">
        <f t="shared" si="16"/>
        <v>0</v>
      </c>
      <c r="AJ157" s="135">
        <f>IF(通常分様式!C157="",0,IF(B157=1,IF(フラグ管理用!C157=1,"事業終期_通常",IF(C157=2,IF(Y157=2,"事業終期_R3基金・R4","事業終期_通常"),0)),IF(B157=2,"事業終期_R3基金・R4",0)))</f>
        <v>0</v>
      </c>
      <c r="AK157" s="135">
        <f t="shared" si="17"/>
        <v>0</v>
      </c>
      <c r="AL157" s="135">
        <f t="shared" si="18"/>
        <v>0</v>
      </c>
      <c r="AM157" s="135">
        <f t="shared" si="20"/>
        <v>0</v>
      </c>
      <c r="AN157" s="135">
        <f t="shared" si="19"/>
        <v>0</v>
      </c>
      <c r="AO157" s="6" t="str">
        <f>IF(通常分様式!C157="","",IF(PRODUCT(B157:G157,H157:AA157,AF157)=0,"error",""))</f>
        <v/>
      </c>
      <c r="AP157" s="6">
        <f>IF(通常分様式!E157="妊娠出産子育て支援交付金",1,0)</f>
        <v>0</v>
      </c>
    </row>
    <row r="158" spans="1:42" x14ac:dyDescent="0.15">
      <c r="A158" s="6">
        <v>137</v>
      </c>
      <c r="B158" s="6">
        <f>IFERROR(VLOOKUP(通常分様式!B158,―!$AJ$2:$AK$3,2,FALSE),0)</f>
        <v>0</v>
      </c>
      <c r="C158" s="6">
        <f>IFERROR(VLOOKUP(通常分様式!C158,―!$A$2:$B$3,2,FALSE),0)</f>
        <v>0</v>
      </c>
      <c r="D158" s="6">
        <f>IFERROR(VLOOKUP(通常分様式!D158,―!$AD$2:$AE$3,2,FALSE),0)</f>
        <v>0</v>
      </c>
      <c r="E158" s="6"/>
      <c r="G158" s="6">
        <f>IFERROR(VLOOKUP(通常分様式!G158,―!$AF$2:$AG$3,2,FALSE),0)</f>
        <v>0</v>
      </c>
      <c r="H158" s="6">
        <f>IFERROR(VLOOKUP(通常分様式!H158,―!$C$2:$D$2,2,FALSE),0)</f>
        <v>0</v>
      </c>
      <c r="I158" s="6">
        <f>IFERROR(IF(B158=2,VLOOKUP(通常分様式!I158,―!$E$21:$F$25,2,FALSE),VLOOKUP(通常分様式!I158,―!$E$2:$F$19,2,FALSE)),0)</f>
        <v>0</v>
      </c>
      <c r="J158" s="6">
        <f>IFERROR(VLOOKUP(通常分様式!J158,―!$G$2:$H$2,2,FALSE),0)</f>
        <v>0</v>
      </c>
      <c r="K158" s="6">
        <f>IFERROR(VLOOKUP(通常分様式!K158,―!$AH$2:$AI$12,2,FALSE),0)</f>
        <v>0</v>
      </c>
      <c r="V158" s="6">
        <f>IFERROR(IF(通常分様式!C158="単",VLOOKUP(通常分様式!V158,―!$I$2:$J$3,2,FALSE),VLOOKUP(通常分様式!V158,―!$I$4:$J$5,2,FALSE)),0)</f>
        <v>0</v>
      </c>
      <c r="W158" s="6">
        <f>IFERROR(VLOOKUP(通常分様式!W158,―!$K$2:$L$3,2,FALSE),0)</f>
        <v>0</v>
      </c>
      <c r="X158" s="6">
        <f>IFERROR(VLOOKUP(通常分様式!X158,―!$M$2:$N$3,2,FALSE),0)</f>
        <v>0</v>
      </c>
      <c r="Y158" s="6">
        <f>IFERROR(VLOOKUP(通常分様式!Y158,―!$O$2:$P$3,2,FALSE),0)</f>
        <v>0</v>
      </c>
      <c r="Z158" s="6">
        <f>IFERROR(VLOOKUP(通常分様式!Z158,―!$X$2:$Y$31,2,FALSE),0)</f>
        <v>0</v>
      </c>
      <c r="AA158" s="6">
        <f>IFERROR(VLOOKUP(通常分様式!AA158,―!$X$2:$Y$31,2,FALSE),0)</f>
        <v>0</v>
      </c>
      <c r="AF158" s="6">
        <f>IFERROR(VLOOKUP(通常分様式!AG158,―!$AA$2:$AB$14,2,FALSE),0)</f>
        <v>0</v>
      </c>
      <c r="AG158" s="6">
        <f t="shared" si="14"/>
        <v>0</v>
      </c>
      <c r="AH158" s="135">
        <f t="shared" si="15"/>
        <v>0</v>
      </c>
      <c r="AI158" s="135">
        <f t="shared" si="16"/>
        <v>0</v>
      </c>
      <c r="AJ158" s="135">
        <f>IF(通常分様式!C158="",0,IF(B158=1,IF(フラグ管理用!C158=1,"事業終期_通常",IF(C158=2,IF(Y158=2,"事業終期_R3基金・R4","事業終期_通常"),0)),IF(B158=2,"事業終期_R3基金・R4",0)))</f>
        <v>0</v>
      </c>
      <c r="AK158" s="135">
        <f t="shared" si="17"/>
        <v>0</v>
      </c>
      <c r="AL158" s="135">
        <f t="shared" si="18"/>
        <v>0</v>
      </c>
      <c r="AM158" s="135">
        <f t="shared" si="20"/>
        <v>0</v>
      </c>
      <c r="AN158" s="135">
        <f t="shared" si="19"/>
        <v>0</v>
      </c>
      <c r="AO158" s="6" t="str">
        <f>IF(通常分様式!C158="","",IF(PRODUCT(B158:G158,H158:AA158,AF158)=0,"error",""))</f>
        <v/>
      </c>
      <c r="AP158" s="6">
        <f>IF(通常分様式!E158="妊娠出産子育て支援交付金",1,0)</f>
        <v>0</v>
      </c>
    </row>
    <row r="159" spans="1:42" x14ac:dyDescent="0.15">
      <c r="A159" s="6">
        <v>138</v>
      </c>
      <c r="B159" s="6">
        <f>IFERROR(VLOOKUP(通常分様式!B159,―!$AJ$2:$AK$3,2,FALSE),0)</f>
        <v>0</v>
      </c>
      <c r="C159" s="6">
        <f>IFERROR(VLOOKUP(通常分様式!C159,―!$A$2:$B$3,2,FALSE),0)</f>
        <v>0</v>
      </c>
      <c r="D159" s="6">
        <f>IFERROR(VLOOKUP(通常分様式!D159,―!$AD$2:$AE$3,2,FALSE),0)</f>
        <v>0</v>
      </c>
      <c r="E159" s="6"/>
      <c r="G159" s="6">
        <f>IFERROR(VLOOKUP(通常分様式!G159,―!$AF$2:$AG$3,2,FALSE),0)</f>
        <v>0</v>
      </c>
      <c r="H159" s="6">
        <f>IFERROR(VLOOKUP(通常分様式!H159,―!$C$2:$D$2,2,FALSE),0)</f>
        <v>0</v>
      </c>
      <c r="I159" s="6">
        <f>IFERROR(IF(B159=2,VLOOKUP(通常分様式!I159,―!$E$21:$F$25,2,FALSE),VLOOKUP(通常分様式!I159,―!$E$2:$F$19,2,FALSE)),0)</f>
        <v>0</v>
      </c>
      <c r="J159" s="6">
        <f>IFERROR(VLOOKUP(通常分様式!J159,―!$G$2:$H$2,2,FALSE),0)</f>
        <v>0</v>
      </c>
      <c r="K159" s="6">
        <f>IFERROR(VLOOKUP(通常分様式!K159,―!$AH$2:$AI$12,2,FALSE),0)</f>
        <v>0</v>
      </c>
      <c r="V159" s="6">
        <f>IFERROR(IF(通常分様式!C159="単",VLOOKUP(通常分様式!V159,―!$I$2:$J$3,2,FALSE),VLOOKUP(通常分様式!V159,―!$I$4:$J$5,2,FALSE)),0)</f>
        <v>0</v>
      </c>
      <c r="W159" s="6">
        <f>IFERROR(VLOOKUP(通常分様式!W159,―!$K$2:$L$3,2,FALSE),0)</f>
        <v>0</v>
      </c>
      <c r="X159" s="6">
        <f>IFERROR(VLOOKUP(通常分様式!X159,―!$M$2:$N$3,2,FALSE),0)</f>
        <v>0</v>
      </c>
      <c r="Y159" s="6">
        <f>IFERROR(VLOOKUP(通常分様式!Y159,―!$O$2:$P$3,2,FALSE),0)</f>
        <v>0</v>
      </c>
      <c r="Z159" s="6">
        <f>IFERROR(VLOOKUP(通常分様式!Z159,―!$X$2:$Y$31,2,FALSE),0)</f>
        <v>0</v>
      </c>
      <c r="AA159" s="6">
        <f>IFERROR(VLOOKUP(通常分様式!AA159,―!$X$2:$Y$31,2,FALSE),0)</f>
        <v>0</v>
      </c>
      <c r="AF159" s="6">
        <f>IFERROR(VLOOKUP(通常分様式!AG159,―!$AA$2:$AB$14,2,FALSE),0)</f>
        <v>0</v>
      </c>
      <c r="AG159" s="6">
        <f t="shared" si="14"/>
        <v>0</v>
      </c>
      <c r="AH159" s="135">
        <f t="shared" si="15"/>
        <v>0</v>
      </c>
      <c r="AI159" s="135">
        <f t="shared" si="16"/>
        <v>0</v>
      </c>
      <c r="AJ159" s="135">
        <f>IF(通常分様式!C159="",0,IF(B159=1,IF(フラグ管理用!C159=1,"事業終期_通常",IF(C159=2,IF(Y159=2,"事業終期_R3基金・R4","事業終期_通常"),0)),IF(B159=2,"事業終期_R3基金・R4",0)))</f>
        <v>0</v>
      </c>
      <c r="AK159" s="135">
        <f t="shared" si="17"/>
        <v>0</v>
      </c>
      <c r="AL159" s="135">
        <f t="shared" si="18"/>
        <v>0</v>
      </c>
      <c r="AM159" s="135">
        <f t="shared" si="20"/>
        <v>0</v>
      </c>
      <c r="AN159" s="135">
        <f t="shared" si="19"/>
        <v>0</v>
      </c>
      <c r="AO159" s="6" t="str">
        <f>IF(通常分様式!C159="","",IF(PRODUCT(B159:G159,H159:AA159,AF159)=0,"error",""))</f>
        <v/>
      </c>
      <c r="AP159" s="6">
        <f>IF(通常分様式!E159="妊娠出産子育て支援交付金",1,0)</f>
        <v>0</v>
      </c>
    </row>
    <row r="160" spans="1:42" x14ac:dyDescent="0.15">
      <c r="A160" s="6">
        <v>139</v>
      </c>
      <c r="B160" s="6">
        <f>IFERROR(VLOOKUP(通常分様式!B160,―!$AJ$2:$AK$3,2,FALSE),0)</f>
        <v>0</v>
      </c>
      <c r="C160" s="6">
        <f>IFERROR(VLOOKUP(通常分様式!C160,―!$A$2:$B$3,2,FALSE),0)</f>
        <v>0</v>
      </c>
      <c r="D160" s="6">
        <f>IFERROR(VLOOKUP(通常分様式!D160,―!$AD$2:$AE$3,2,FALSE),0)</f>
        <v>0</v>
      </c>
      <c r="E160" s="6"/>
      <c r="G160" s="6">
        <f>IFERROR(VLOOKUP(通常分様式!G160,―!$AF$2:$AG$3,2,FALSE),0)</f>
        <v>0</v>
      </c>
      <c r="H160" s="6">
        <f>IFERROR(VLOOKUP(通常分様式!H160,―!$C$2:$D$2,2,FALSE),0)</f>
        <v>0</v>
      </c>
      <c r="I160" s="6">
        <f>IFERROR(IF(B160=2,VLOOKUP(通常分様式!I160,―!$E$21:$F$25,2,FALSE),VLOOKUP(通常分様式!I160,―!$E$2:$F$19,2,FALSE)),0)</f>
        <v>0</v>
      </c>
      <c r="J160" s="6">
        <f>IFERROR(VLOOKUP(通常分様式!J160,―!$G$2:$H$2,2,FALSE),0)</f>
        <v>0</v>
      </c>
      <c r="K160" s="6">
        <f>IFERROR(VLOOKUP(通常分様式!K160,―!$AH$2:$AI$12,2,FALSE),0)</f>
        <v>0</v>
      </c>
      <c r="V160" s="6">
        <f>IFERROR(IF(通常分様式!C160="単",VLOOKUP(通常分様式!V160,―!$I$2:$J$3,2,FALSE),VLOOKUP(通常分様式!V160,―!$I$4:$J$5,2,FALSE)),0)</f>
        <v>0</v>
      </c>
      <c r="W160" s="6">
        <f>IFERROR(VLOOKUP(通常分様式!W160,―!$K$2:$L$3,2,FALSE),0)</f>
        <v>0</v>
      </c>
      <c r="X160" s="6">
        <f>IFERROR(VLOOKUP(通常分様式!X160,―!$M$2:$N$3,2,FALSE),0)</f>
        <v>0</v>
      </c>
      <c r="Y160" s="6">
        <f>IFERROR(VLOOKUP(通常分様式!Y160,―!$O$2:$P$3,2,FALSE),0)</f>
        <v>0</v>
      </c>
      <c r="Z160" s="6">
        <f>IFERROR(VLOOKUP(通常分様式!Z160,―!$X$2:$Y$31,2,FALSE),0)</f>
        <v>0</v>
      </c>
      <c r="AA160" s="6">
        <f>IFERROR(VLOOKUP(通常分様式!AA160,―!$X$2:$Y$31,2,FALSE),0)</f>
        <v>0</v>
      </c>
      <c r="AF160" s="6">
        <f>IFERROR(VLOOKUP(通常分様式!AG160,―!$AA$2:$AB$14,2,FALSE),0)</f>
        <v>0</v>
      </c>
      <c r="AG160" s="6">
        <f t="shared" si="14"/>
        <v>0</v>
      </c>
      <c r="AH160" s="135">
        <f t="shared" si="15"/>
        <v>0</v>
      </c>
      <c r="AI160" s="135">
        <f t="shared" si="16"/>
        <v>0</v>
      </c>
      <c r="AJ160" s="135">
        <f>IF(通常分様式!C160="",0,IF(B160=1,IF(フラグ管理用!C160=1,"事業終期_通常",IF(C160=2,IF(Y160=2,"事業終期_R3基金・R4","事業終期_通常"),0)),IF(B160=2,"事業終期_R3基金・R4",0)))</f>
        <v>0</v>
      </c>
      <c r="AK160" s="135">
        <f t="shared" si="17"/>
        <v>0</v>
      </c>
      <c r="AL160" s="135">
        <f t="shared" si="18"/>
        <v>0</v>
      </c>
      <c r="AM160" s="135">
        <f t="shared" si="20"/>
        <v>0</v>
      </c>
      <c r="AN160" s="135">
        <f t="shared" si="19"/>
        <v>0</v>
      </c>
      <c r="AO160" s="6" t="str">
        <f>IF(通常分様式!C160="","",IF(PRODUCT(B160:G160,H160:AA160,AF160)=0,"error",""))</f>
        <v/>
      </c>
      <c r="AP160" s="6">
        <f>IF(通常分様式!E160="妊娠出産子育て支援交付金",1,0)</f>
        <v>0</v>
      </c>
    </row>
    <row r="161" spans="1:42" x14ac:dyDescent="0.15">
      <c r="A161" s="6">
        <v>140</v>
      </c>
      <c r="B161" s="6">
        <f>IFERROR(VLOOKUP(通常分様式!B161,―!$AJ$2:$AK$3,2,FALSE),0)</f>
        <v>0</v>
      </c>
      <c r="C161" s="6">
        <f>IFERROR(VLOOKUP(通常分様式!C161,―!$A$2:$B$3,2,FALSE),0)</f>
        <v>0</v>
      </c>
      <c r="D161" s="6">
        <f>IFERROR(VLOOKUP(通常分様式!D161,―!$AD$2:$AE$3,2,FALSE),0)</f>
        <v>0</v>
      </c>
      <c r="E161" s="6"/>
      <c r="G161" s="6">
        <f>IFERROR(VLOOKUP(通常分様式!G161,―!$AF$2:$AG$3,2,FALSE),0)</f>
        <v>0</v>
      </c>
      <c r="H161" s="6">
        <f>IFERROR(VLOOKUP(通常分様式!H161,―!$C$2:$D$2,2,FALSE),0)</f>
        <v>0</v>
      </c>
      <c r="I161" s="6">
        <f>IFERROR(IF(B161=2,VLOOKUP(通常分様式!I161,―!$E$21:$F$25,2,FALSE),VLOOKUP(通常分様式!I161,―!$E$2:$F$19,2,FALSE)),0)</f>
        <v>0</v>
      </c>
      <c r="J161" s="6">
        <f>IFERROR(VLOOKUP(通常分様式!J161,―!$G$2:$H$2,2,FALSE),0)</f>
        <v>0</v>
      </c>
      <c r="K161" s="6">
        <f>IFERROR(VLOOKUP(通常分様式!K161,―!$AH$2:$AI$12,2,FALSE),0)</f>
        <v>0</v>
      </c>
      <c r="V161" s="6">
        <f>IFERROR(IF(通常分様式!C161="単",VLOOKUP(通常分様式!V161,―!$I$2:$J$3,2,FALSE),VLOOKUP(通常分様式!V161,―!$I$4:$J$5,2,FALSE)),0)</f>
        <v>0</v>
      </c>
      <c r="W161" s="6">
        <f>IFERROR(VLOOKUP(通常分様式!W161,―!$K$2:$L$3,2,FALSE),0)</f>
        <v>0</v>
      </c>
      <c r="X161" s="6">
        <f>IFERROR(VLOOKUP(通常分様式!X161,―!$M$2:$N$3,2,FALSE),0)</f>
        <v>0</v>
      </c>
      <c r="Y161" s="6">
        <f>IFERROR(VLOOKUP(通常分様式!Y161,―!$O$2:$P$3,2,FALSE),0)</f>
        <v>0</v>
      </c>
      <c r="Z161" s="6">
        <f>IFERROR(VLOOKUP(通常分様式!Z161,―!$X$2:$Y$31,2,FALSE),0)</f>
        <v>0</v>
      </c>
      <c r="AA161" s="6">
        <f>IFERROR(VLOOKUP(通常分様式!AA161,―!$X$2:$Y$31,2,FALSE),0)</f>
        <v>0</v>
      </c>
      <c r="AF161" s="6">
        <f>IFERROR(VLOOKUP(通常分様式!AG161,―!$AA$2:$AB$14,2,FALSE),0)</f>
        <v>0</v>
      </c>
      <c r="AG161" s="6">
        <f t="shared" si="14"/>
        <v>0</v>
      </c>
      <c r="AH161" s="135">
        <f t="shared" si="15"/>
        <v>0</v>
      </c>
      <c r="AI161" s="135">
        <f t="shared" si="16"/>
        <v>0</v>
      </c>
      <c r="AJ161" s="135">
        <f>IF(通常分様式!C161="",0,IF(B161=1,IF(フラグ管理用!C161=1,"事業終期_通常",IF(C161=2,IF(Y161=2,"事業終期_R3基金・R4","事業終期_通常"),0)),IF(B161=2,"事業終期_R3基金・R4",0)))</f>
        <v>0</v>
      </c>
      <c r="AK161" s="135">
        <f t="shared" si="17"/>
        <v>0</v>
      </c>
      <c r="AL161" s="135">
        <f t="shared" si="18"/>
        <v>0</v>
      </c>
      <c r="AM161" s="135">
        <f t="shared" si="20"/>
        <v>0</v>
      </c>
      <c r="AN161" s="135">
        <f t="shared" si="19"/>
        <v>0</v>
      </c>
      <c r="AO161" s="6" t="str">
        <f>IF(通常分様式!C161="","",IF(PRODUCT(B161:G161,H161:AA161,AF161)=0,"error",""))</f>
        <v/>
      </c>
      <c r="AP161" s="6">
        <f>IF(通常分様式!E161="妊娠出産子育て支援交付金",1,0)</f>
        <v>0</v>
      </c>
    </row>
    <row r="162" spans="1:42" x14ac:dyDescent="0.15">
      <c r="A162" s="6">
        <v>141</v>
      </c>
      <c r="B162" s="6">
        <f>IFERROR(VLOOKUP(通常分様式!B162,―!$AJ$2:$AK$3,2,FALSE),0)</f>
        <v>0</v>
      </c>
      <c r="C162" s="6">
        <f>IFERROR(VLOOKUP(通常分様式!C162,―!$A$2:$B$3,2,FALSE),0)</f>
        <v>0</v>
      </c>
      <c r="D162" s="6">
        <f>IFERROR(VLOOKUP(通常分様式!D162,―!$AD$2:$AE$3,2,FALSE),0)</f>
        <v>0</v>
      </c>
      <c r="E162" s="6"/>
      <c r="G162" s="6">
        <f>IFERROR(VLOOKUP(通常分様式!G162,―!$AF$2:$AG$3,2,FALSE),0)</f>
        <v>0</v>
      </c>
      <c r="H162" s="6">
        <f>IFERROR(VLOOKUP(通常分様式!H162,―!$C$2:$D$2,2,FALSE),0)</f>
        <v>0</v>
      </c>
      <c r="I162" s="6">
        <f>IFERROR(IF(B162=2,VLOOKUP(通常分様式!I162,―!$E$21:$F$25,2,FALSE),VLOOKUP(通常分様式!I162,―!$E$2:$F$19,2,FALSE)),0)</f>
        <v>0</v>
      </c>
      <c r="J162" s="6">
        <f>IFERROR(VLOOKUP(通常分様式!J162,―!$G$2:$H$2,2,FALSE),0)</f>
        <v>0</v>
      </c>
      <c r="K162" s="6">
        <f>IFERROR(VLOOKUP(通常分様式!K162,―!$AH$2:$AI$12,2,FALSE),0)</f>
        <v>0</v>
      </c>
      <c r="V162" s="6">
        <f>IFERROR(IF(通常分様式!C162="単",VLOOKUP(通常分様式!V162,―!$I$2:$J$3,2,FALSE),VLOOKUP(通常分様式!V162,―!$I$4:$J$5,2,FALSE)),0)</f>
        <v>0</v>
      </c>
      <c r="W162" s="6">
        <f>IFERROR(VLOOKUP(通常分様式!W162,―!$K$2:$L$3,2,FALSE),0)</f>
        <v>0</v>
      </c>
      <c r="X162" s="6">
        <f>IFERROR(VLOOKUP(通常分様式!X162,―!$M$2:$N$3,2,FALSE),0)</f>
        <v>0</v>
      </c>
      <c r="Y162" s="6">
        <f>IFERROR(VLOOKUP(通常分様式!Y162,―!$O$2:$P$3,2,FALSE),0)</f>
        <v>0</v>
      </c>
      <c r="Z162" s="6">
        <f>IFERROR(VLOOKUP(通常分様式!Z162,―!$X$2:$Y$31,2,FALSE),0)</f>
        <v>0</v>
      </c>
      <c r="AA162" s="6">
        <f>IFERROR(VLOOKUP(通常分様式!AA162,―!$X$2:$Y$31,2,FALSE),0)</f>
        <v>0</v>
      </c>
      <c r="AF162" s="6">
        <f>IFERROR(VLOOKUP(通常分様式!AG162,―!$AA$2:$AB$14,2,FALSE),0)</f>
        <v>0</v>
      </c>
      <c r="AG162" s="6">
        <f t="shared" si="14"/>
        <v>0</v>
      </c>
      <c r="AH162" s="135">
        <f t="shared" si="15"/>
        <v>0</v>
      </c>
      <c r="AI162" s="135">
        <f t="shared" si="16"/>
        <v>0</v>
      </c>
      <c r="AJ162" s="135">
        <f>IF(通常分様式!C162="",0,IF(B162=1,IF(フラグ管理用!C162=1,"事業終期_通常",IF(C162=2,IF(Y162=2,"事業終期_R3基金・R4","事業終期_通常"),0)),IF(B162=2,"事業終期_R3基金・R4",0)))</f>
        <v>0</v>
      </c>
      <c r="AK162" s="135">
        <f t="shared" si="17"/>
        <v>0</v>
      </c>
      <c r="AL162" s="135">
        <f t="shared" si="18"/>
        <v>0</v>
      </c>
      <c r="AM162" s="135">
        <f t="shared" si="20"/>
        <v>0</v>
      </c>
      <c r="AN162" s="135">
        <f t="shared" si="19"/>
        <v>0</v>
      </c>
      <c r="AO162" s="6" t="str">
        <f>IF(通常分様式!C162="","",IF(PRODUCT(B162:G162,H162:AA162,AF162)=0,"error",""))</f>
        <v/>
      </c>
      <c r="AP162" s="6">
        <f>IF(通常分様式!E162="妊娠出産子育て支援交付金",1,0)</f>
        <v>0</v>
      </c>
    </row>
    <row r="163" spans="1:42" x14ac:dyDescent="0.15">
      <c r="A163" s="6">
        <v>142</v>
      </c>
      <c r="B163" s="6">
        <f>IFERROR(VLOOKUP(通常分様式!B163,―!$AJ$2:$AK$3,2,FALSE),0)</f>
        <v>0</v>
      </c>
      <c r="C163" s="6">
        <f>IFERROR(VLOOKUP(通常分様式!C163,―!$A$2:$B$3,2,FALSE),0)</f>
        <v>0</v>
      </c>
      <c r="D163" s="6">
        <f>IFERROR(VLOOKUP(通常分様式!D163,―!$AD$2:$AE$3,2,FALSE),0)</f>
        <v>0</v>
      </c>
      <c r="E163" s="6"/>
      <c r="G163" s="6">
        <f>IFERROR(VLOOKUP(通常分様式!G163,―!$AF$2:$AG$3,2,FALSE),0)</f>
        <v>0</v>
      </c>
      <c r="H163" s="6">
        <f>IFERROR(VLOOKUP(通常分様式!H163,―!$C$2:$D$2,2,FALSE),0)</f>
        <v>0</v>
      </c>
      <c r="I163" s="6">
        <f>IFERROR(IF(B163=2,VLOOKUP(通常分様式!I163,―!$E$21:$F$25,2,FALSE),VLOOKUP(通常分様式!I163,―!$E$2:$F$19,2,FALSE)),0)</f>
        <v>0</v>
      </c>
      <c r="J163" s="6">
        <f>IFERROR(VLOOKUP(通常分様式!J163,―!$G$2:$H$2,2,FALSE),0)</f>
        <v>0</v>
      </c>
      <c r="K163" s="6">
        <f>IFERROR(VLOOKUP(通常分様式!K163,―!$AH$2:$AI$12,2,FALSE),0)</f>
        <v>0</v>
      </c>
      <c r="V163" s="6">
        <f>IFERROR(IF(通常分様式!C163="単",VLOOKUP(通常分様式!V163,―!$I$2:$J$3,2,FALSE),VLOOKUP(通常分様式!V163,―!$I$4:$J$5,2,FALSE)),0)</f>
        <v>0</v>
      </c>
      <c r="W163" s="6">
        <f>IFERROR(VLOOKUP(通常分様式!W163,―!$K$2:$L$3,2,FALSE),0)</f>
        <v>0</v>
      </c>
      <c r="X163" s="6">
        <f>IFERROR(VLOOKUP(通常分様式!X163,―!$M$2:$N$3,2,FALSE),0)</f>
        <v>0</v>
      </c>
      <c r="Y163" s="6">
        <f>IFERROR(VLOOKUP(通常分様式!Y163,―!$O$2:$P$3,2,FALSE),0)</f>
        <v>0</v>
      </c>
      <c r="Z163" s="6">
        <f>IFERROR(VLOOKUP(通常分様式!Z163,―!$X$2:$Y$31,2,FALSE),0)</f>
        <v>0</v>
      </c>
      <c r="AA163" s="6">
        <f>IFERROR(VLOOKUP(通常分様式!AA163,―!$X$2:$Y$31,2,FALSE),0)</f>
        <v>0</v>
      </c>
      <c r="AF163" s="6">
        <f>IFERROR(VLOOKUP(通常分様式!AG163,―!$AA$2:$AB$14,2,FALSE),0)</f>
        <v>0</v>
      </c>
      <c r="AG163" s="6">
        <f t="shared" si="14"/>
        <v>0</v>
      </c>
      <c r="AH163" s="135">
        <f t="shared" si="15"/>
        <v>0</v>
      </c>
      <c r="AI163" s="135">
        <f t="shared" si="16"/>
        <v>0</v>
      </c>
      <c r="AJ163" s="135">
        <f>IF(通常分様式!C163="",0,IF(B163=1,IF(フラグ管理用!C163=1,"事業終期_通常",IF(C163=2,IF(Y163=2,"事業終期_R3基金・R4","事業終期_通常"),0)),IF(B163=2,"事業終期_R3基金・R4",0)))</f>
        <v>0</v>
      </c>
      <c r="AK163" s="135">
        <f t="shared" si="17"/>
        <v>0</v>
      </c>
      <c r="AL163" s="135">
        <f t="shared" si="18"/>
        <v>0</v>
      </c>
      <c r="AM163" s="135">
        <f t="shared" si="20"/>
        <v>0</v>
      </c>
      <c r="AN163" s="135">
        <f t="shared" si="19"/>
        <v>0</v>
      </c>
      <c r="AO163" s="6" t="str">
        <f>IF(通常分様式!C163="","",IF(PRODUCT(B163:G163,H163:AA163,AF163)=0,"error",""))</f>
        <v/>
      </c>
      <c r="AP163" s="6">
        <f>IF(通常分様式!E163="妊娠出産子育て支援交付金",1,0)</f>
        <v>0</v>
      </c>
    </row>
    <row r="164" spans="1:42" x14ac:dyDescent="0.15">
      <c r="A164" s="6">
        <v>143</v>
      </c>
      <c r="B164" s="6">
        <f>IFERROR(VLOOKUP(通常分様式!B164,―!$AJ$2:$AK$3,2,FALSE),0)</f>
        <v>0</v>
      </c>
      <c r="C164" s="6">
        <f>IFERROR(VLOOKUP(通常分様式!C164,―!$A$2:$B$3,2,FALSE),0)</f>
        <v>0</v>
      </c>
      <c r="D164" s="6">
        <f>IFERROR(VLOOKUP(通常分様式!D164,―!$AD$2:$AE$3,2,FALSE),0)</f>
        <v>0</v>
      </c>
      <c r="E164" s="6"/>
      <c r="G164" s="6">
        <f>IFERROR(VLOOKUP(通常分様式!G164,―!$AF$2:$AG$3,2,FALSE),0)</f>
        <v>0</v>
      </c>
      <c r="H164" s="6">
        <f>IFERROR(VLOOKUP(通常分様式!H164,―!$C$2:$D$2,2,FALSE),0)</f>
        <v>0</v>
      </c>
      <c r="I164" s="6">
        <f>IFERROR(IF(B164=2,VLOOKUP(通常分様式!I164,―!$E$21:$F$25,2,FALSE),VLOOKUP(通常分様式!I164,―!$E$2:$F$19,2,FALSE)),0)</f>
        <v>0</v>
      </c>
      <c r="J164" s="6">
        <f>IFERROR(VLOOKUP(通常分様式!J164,―!$G$2:$H$2,2,FALSE),0)</f>
        <v>0</v>
      </c>
      <c r="K164" s="6">
        <f>IFERROR(VLOOKUP(通常分様式!K164,―!$AH$2:$AI$12,2,FALSE),0)</f>
        <v>0</v>
      </c>
      <c r="V164" s="6">
        <f>IFERROR(IF(通常分様式!C164="単",VLOOKUP(通常分様式!V164,―!$I$2:$J$3,2,FALSE),VLOOKUP(通常分様式!V164,―!$I$4:$J$5,2,FALSE)),0)</f>
        <v>0</v>
      </c>
      <c r="W164" s="6">
        <f>IFERROR(VLOOKUP(通常分様式!W164,―!$K$2:$L$3,2,FALSE),0)</f>
        <v>0</v>
      </c>
      <c r="X164" s="6">
        <f>IFERROR(VLOOKUP(通常分様式!X164,―!$M$2:$N$3,2,FALSE),0)</f>
        <v>0</v>
      </c>
      <c r="Y164" s="6">
        <f>IFERROR(VLOOKUP(通常分様式!Y164,―!$O$2:$P$3,2,FALSE),0)</f>
        <v>0</v>
      </c>
      <c r="Z164" s="6">
        <f>IFERROR(VLOOKUP(通常分様式!Z164,―!$X$2:$Y$31,2,FALSE),0)</f>
        <v>0</v>
      </c>
      <c r="AA164" s="6">
        <f>IFERROR(VLOOKUP(通常分様式!AA164,―!$X$2:$Y$31,2,FALSE),0)</f>
        <v>0</v>
      </c>
      <c r="AF164" s="6">
        <f>IFERROR(VLOOKUP(通常分様式!AG164,―!$AA$2:$AB$14,2,FALSE),0)</f>
        <v>0</v>
      </c>
      <c r="AG164" s="6">
        <f t="shared" si="14"/>
        <v>0</v>
      </c>
      <c r="AH164" s="135">
        <f t="shared" si="15"/>
        <v>0</v>
      </c>
      <c r="AI164" s="135">
        <f t="shared" si="16"/>
        <v>0</v>
      </c>
      <c r="AJ164" s="135">
        <f>IF(通常分様式!C164="",0,IF(B164=1,IF(フラグ管理用!C164=1,"事業終期_通常",IF(C164=2,IF(Y164=2,"事業終期_R3基金・R4","事業終期_通常"),0)),IF(B164=2,"事業終期_R3基金・R4",0)))</f>
        <v>0</v>
      </c>
      <c r="AK164" s="135">
        <f t="shared" si="17"/>
        <v>0</v>
      </c>
      <c r="AL164" s="135">
        <f t="shared" si="18"/>
        <v>0</v>
      </c>
      <c r="AM164" s="135">
        <f t="shared" si="20"/>
        <v>0</v>
      </c>
      <c r="AN164" s="135">
        <f t="shared" si="19"/>
        <v>0</v>
      </c>
      <c r="AO164" s="6" t="str">
        <f>IF(通常分様式!C164="","",IF(PRODUCT(B164:G164,H164:AA164,AF164)=0,"error",""))</f>
        <v/>
      </c>
      <c r="AP164" s="6">
        <f>IF(通常分様式!E164="妊娠出産子育て支援交付金",1,0)</f>
        <v>0</v>
      </c>
    </row>
    <row r="165" spans="1:42" x14ac:dyDescent="0.15">
      <c r="A165" s="6">
        <v>144</v>
      </c>
      <c r="B165" s="6">
        <f>IFERROR(VLOOKUP(通常分様式!B165,―!$AJ$2:$AK$3,2,FALSE),0)</f>
        <v>0</v>
      </c>
      <c r="C165" s="6">
        <f>IFERROR(VLOOKUP(通常分様式!C165,―!$A$2:$B$3,2,FALSE),0)</f>
        <v>0</v>
      </c>
      <c r="D165" s="6">
        <f>IFERROR(VLOOKUP(通常分様式!D165,―!$AD$2:$AE$3,2,FALSE),0)</f>
        <v>0</v>
      </c>
      <c r="E165" s="6"/>
      <c r="G165" s="6">
        <f>IFERROR(VLOOKUP(通常分様式!G165,―!$AF$2:$AG$3,2,FALSE),0)</f>
        <v>0</v>
      </c>
      <c r="H165" s="6">
        <f>IFERROR(VLOOKUP(通常分様式!H165,―!$C$2:$D$2,2,FALSE),0)</f>
        <v>0</v>
      </c>
      <c r="I165" s="6">
        <f>IFERROR(IF(B165=2,VLOOKUP(通常分様式!I165,―!$E$21:$F$25,2,FALSE),VLOOKUP(通常分様式!I165,―!$E$2:$F$19,2,FALSE)),0)</f>
        <v>0</v>
      </c>
      <c r="J165" s="6">
        <f>IFERROR(VLOOKUP(通常分様式!J165,―!$G$2:$H$2,2,FALSE),0)</f>
        <v>0</v>
      </c>
      <c r="K165" s="6">
        <f>IFERROR(VLOOKUP(通常分様式!K165,―!$AH$2:$AI$12,2,FALSE),0)</f>
        <v>0</v>
      </c>
      <c r="V165" s="6">
        <f>IFERROR(IF(通常分様式!C165="単",VLOOKUP(通常分様式!V165,―!$I$2:$J$3,2,FALSE),VLOOKUP(通常分様式!V165,―!$I$4:$J$5,2,FALSE)),0)</f>
        <v>0</v>
      </c>
      <c r="W165" s="6">
        <f>IFERROR(VLOOKUP(通常分様式!W165,―!$K$2:$L$3,2,FALSE),0)</f>
        <v>0</v>
      </c>
      <c r="X165" s="6">
        <f>IFERROR(VLOOKUP(通常分様式!X165,―!$M$2:$N$3,2,FALSE),0)</f>
        <v>0</v>
      </c>
      <c r="Y165" s="6">
        <f>IFERROR(VLOOKUP(通常分様式!Y165,―!$O$2:$P$3,2,FALSE),0)</f>
        <v>0</v>
      </c>
      <c r="Z165" s="6">
        <f>IFERROR(VLOOKUP(通常分様式!Z165,―!$X$2:$Y$31,2,FALSE),0)</f>
        <v>0</v>
      </c>
      <c r="AA165" s="6">
        <f>IFERROR(VLOOKUP(通常分様式!AA165,―!$X$2:$Y$31,2,FALSE),0)</f>
        <v>0</v>
      </c>
      <c r="AF165" s="6">
        <f>IFERROR(VLOOKUP(通常分様式!AG165,―!$AA$2:$AB$14,2,FALSE),0)</f>
        <v>0</v>
      </c>
      <c r="AG165" s="6">
        <f t="shared" si="14"/>
        <v>0</v>
      </c>
      <c r="AH165" s="135">
        <f t="shared" si="15"/>
        <v>0</v>
      </c>
      <c r="AI165" s="135">
        <f t="shared" si="16"/>
        <v>0</v>
      </c>
      <c r="AJ165" s="135">
        <f>IF(通常分様式!C165="",0,IF(B165=1,IF(フラグ管理用!C165=1,"事業終期_通常",IF(C165=2,IF(Y165=2,"事業終期_R3基金・R4","事業終期_通常"),0)),IF(B165=2,"事業終期_R3基金・R4",0)))</f>
        <v>0</v>
      </c>
      <c r="AK165" s="135">
        <f t="shared" si="17"/>
        <v>0</v>
      </c>
      <c r="AL165" s="135">
        <f t="shared" si="18"/>
        <v>0</v>
      </c>
      <c r="AM165" s="135">
        <f t="shared" si="20"/>
        <v>0</v>
      </c>
      <c r="AN165" s="135">
        <f t="shared" si="19"/>
        <v>0</v>
      </c>
      <c r="AO165" s="6" t="str">
        <f>IF(通常分様式!C165="","",IF(PRODUCT(B165:G165,H165:AA165,AF165)=0,"error",""))</f>
        <v/>
      </c>
      <c r="AP165" s="6">
        <f>IF(通常分様式!E165="妊娠出産子育て支援交付金",1,0)</f>
        <v>0</v>
      </c>
    </row>
    <row r="166" spans="1:42" x14ac:dyDescent="0.15">
      <c r="A166" s="6">
        <v>145</v>
      </c>
      <c r="B166" s="6">
        <f>IFERROR(VLOOKUP(通常分様式!B166,―!$AJ$2:$AK$3,2,FALSE),0)</f>
        <v>0</v>
      </c>
      <c r="C166" s="6">
        <f>IFERROR(VLOOKUP(通常分様式!C166,―!$A$2:$B$3,2,FALSE),0)</f>
        <v>0</v>
      </c>
      <c r="D166" s="6">
        <f>IFERROR(VLOOKUP(通常分様式!D166,―!$AD$2:$AE$3,2,FALSE),0)</f>
        <v>0</v>
      </c>
      <c r="E166" s="6"/>
      <c r="G166" s="6">
        <f>IFERROR(VLOOKUP(通常分様式!G166,―!$AF$2:$AG$3,2,FALSE),0)</f>
        <v>0</v>
      </c>
      <c r="H166" s="6">
        <f>IFERROR(VLOOKUP(通常分様式!H166,―!$C$2:$D$2,2,FALSE),0)</f>
        <v>0</v>
      </c>
      <c r="I166" s="6">
        <f>IFERROR(IF(B166=2,VLOOKUP(通常分様式!I166,―!$E$21:$F$25,2,FALSE),VLOOKUP(通常分様式!I166,―!$E$2:$F$19,2,FALSE)),0)</f>
        <v>0</v>
      </c>
      <c r="J166" s="6">
        <f>IFERROR(VLOOKUP(通常分様式!J166,―!$G$2:$H$2,2,FALSE),0)</f>
        <v>0</v>
      </c>
      <c r="K166" s="6">
        <f>IFERROR(VLOOKUP(通常分様式!K166,―!$AH$2:$AI$12,2,FALSE),0)</f>
        <v>0</v>
      </c>
      <c r="V166" s="6">
        <f>IFERROR(IF(通常分様式!C166="単",VLOOKUP(通常分様式!V166,―!$I$2:$J$3,2,FALSE),VLOOKUP(通常分様式!V166,―!$I$4:$J$5,2,FALSE)),0)</f>
        <v>0</v>
      </c>
      <c r="W166" s="6">
        <f>IFERROR(VLOOKUP(通常分様式!W166,―!$K$2:$L$3,2,FALSE),0)</f>
        <v>0</v>
      </c>
      <c r="X166" s="6">
        <f>IFERROR(VLOOKUP(通常分様式!X166,―!$M$2:$N$3,2,FALSE),0)</f>
        <v>0</v>
      </c>
      <c r="Y166" s="6">
        <f>IFERROR(VLOOKUP(通常分様式!Y166,―!$O$2:$P$3,2,FALSE),0)</f>
        <v>0</v>
      </c>
      <c r="Z166" s="6">
        <f>IFERROR(VLOOKUP(通常分様式!Z166,―!$X$2:$Y$31,2,FALSE),0)</f>
        <v>0</v>
      </c>
      <c r="AA166" s="6">
        <f>IFERROR(VLOOKUP(通常分様式!AA166,―!$X$2:$Y$31,2,FALSE),0)</f>
        <v>0</v>
      </c>
      <c r="AF166" s="6">
        <f>IFERROR(VLOOKUP(通常分様式!AG166,―!$AA$2:$AB$14,2,FALSE),0)</f>
        <v>0</v>
      </c>
      <c r="AG166" s="6">
        <f t="shared" si="14"/>
        <v>0</v>
      </c>
      <c r="AH166" s="135">
        <f t="shared" si="15"/>
        <v>0</v>
      </c>
      <c r="AI166" s="135">
        <f t="shared" si="16"/>
        <v>0</v>
      </c>
      <c r="AJ166" s="135">
        <f>IF(通常分様式!C166="",0,IF(B166=1,IF(フラグ管理用!C166=1,"事業終期_通常",IF(C166=2,IF(Y166=2,"事業終期_R3基金・R4","事業終期_通常"),0)),IF(B166=2,"事業終期_R3基金・R4",0)))</f>
        <v>0</v>
      </c>
      <c r="AK166" s="135">
        <f t="shared" si="17"/>
        <v>0</v>
      </c>
      <c r="AL166" s="135">
        <f t="shared" si="18"/>
        <v>0</v>
      </c>
      <c r="AM166" s="135">
        <f t="shared" si="20"/>
        <v>0</v>
      </c>
      <c r="AN166" s="135">
        <f t="shared" si="19"/>
        <v>0</v>
      </c>
      <c r="AO166" s="6" t="str">
        <f>IF(通常分様式!C166="","",IF(PRODUCT(B166:G166,H166:AA166,AF166)=0,"error",""))</f>
        <v/>
      </c>
      <c r="AP166" s="6">
        <f>IF(通常分様式!E166="妊娠出産子育て支援交付金",1,0)</f>
        <v>0</v>
      </c>
    </row>
    <row r="167" spans="1:42" x14ac:dyDescent="0.15">
      <c r="A167" s="6">
        <v>146</v>
      </c>
      <c r="B167" s="6">
        <f>IFERROR(VLOOKUP(通常分様式!B167,―!$AJ$2:$AK$3,2,FALSE),0)</f>
        <v>0</v>
      </c>
      <c r="C167" s="6">
        <f>IFERROR(VLOOKUP(通常分様式!C167,―!$A$2:$B$3,2,FALSE),0)</f>
        <v>0</v>
      </c>
      <c r="D167" s="6">
        <f>IFERROR(VLOOKUP(通常分様式!D167,―!$AD$2:$AE$3,2,FALSE),0)</f>
        <v>0</v>
      </c>
      <c r="E167" s="6"/>
      <c r="G167" s="6">
        <f>IFERROR(VLOOKUP(通常分様式!G167,―!$AF$2:$AG$3,2,FALSE),0)</f>
        <v>0</v>
      </c>
      <c r="H167" s="6">
        <f>IFERROR(VLOOKUP(通常分様式!H167,―!$C$2:$D$2,2,FALSE),0)</f>
        <v>0</v>
      </c>
      <c r="I167" s="6">
        <f>IFERROR(IF(B167=2,VLOOKUP(通常分様式!I167,―!$E$21:$F$25,2,FALSE),VLOOKUP(通常分様式!I167,―!$E$2:$F$19,2,FALSE)),0)</f>
        <v>0</v>
      </c>
      <c r="J167" s="6">
        <f>IFERROR(VLOOKUP(通常分様式!J167,―!$G$2:$H$2,2,FALSE),0)</f>
        <v>0</v>
      </c>
      <c r="K167" s="6">
        <f>IFERROR(VLOOKUP(通常分様式!K167,―!$AH$2:$AI$12,2,FALSE),0)</f>
        <v>0</v>
      </c>
      <c r="V167" s="6">
        <f>IFERROR(IF(通常分様式!C167="単",VLOOKUP(通常分様式!V167,―!$I$2:$J$3,2,FALSE),VLOOKUP(通常分様式!V167,―!$I$4:$J$5,2,FALSE)),0)</f>
        <v>0</v>
      </c>
      <c r="W167" s="6">
        <f>IFERROR(VLOOKUP(通常分様式!W167,―!$K$2:$L$3,2,FALSE),0)</f>
        <v>0</v>
      </c>
      <c r="X167" s="6">
        <f>IFERROR(VLOOKUP(通常分様式!X167,―!$M$2:$N$3,2,FALSE),0)</f>
        <v>0</v>
      </c>
      <c r="Y167" s="6">
        <f>IFERROR(VLOOKUP(通常分様式!Y167,―!$O$2:$P$3,2,FALSE),0)</f>
        <v>0</v>
      </c>
      <c r="Z167" s="6">
        <f>IFERROR(VLOOKUP(通常分様式!Z167,―!$X$2:$Y$31,2,FALSE),0)</f>
        <v>0</v>
      </c>
      <c r="AA167" s="6">
        <f>IFERROR(VLOOKUP(通常分様式!AA167,―!$X$2:$Y$31,2,FALSE),0)</f>
        <v>0</v>
      </c>
      <c r="AF167" s="6">
        <f>IFERROR(VLOOKUP(通常分様式!AG167,―!$AA$2:$AB$14,2,FALSE),0)</f>
        <v>0</v>
      </c>
      <c r="AG167" s="6">
        <f t="shared" si="14"/>
        <v>0</v>
      </c>
      <c r="AH167" s="135">
        <f t="shared" si="15"/>
        <v>0</v>
      </c>
      <c r="AI167" s="135">
        <f t="shared" si="16"/>
        <v>0</v>
      </c>
      <c r="AJ167" s="135">
        <f>IF(通常分様式!C167="",0,IF(B167=1,IF(フラグ管理用!C167=1,"事業終期_通常",IF(C167=2,IF(Y167=2,"事業終期_R3基金・R4","事業終期_通常"),0)),IF(B167=2,"事業終期_R3基金・R4",0)))</f>
        <v>0</v>
      </c>
      <c r="AK167" s="135">
        <f t="shared" si="17"/>
        <v>0</v>
      </c>
      <c r="AL167" s="135">
        <f t="shared" si="18"/>
        <v>0</v>
      </c>
      <c r="AM167" s="135">
        <f t="shared" si="20"/>
        <v>0</v>
      </c>
      <c r="AN167" s="135">
        <f t="shared" si="19"/>
        <v>0</v>
      </c>
      <c r="AO167" s="6" t="str">
        <f>IF(通常分様式!C167="","",IF(PRODUCT(B167:G167,H167:AA167,AF167)=0,"error",""))</f>
        <v/>
      </c>
      <c r="AP167" s="6">
        <f>IF(通常分様式!E167="妊娠出産子育て支援交付金",1,0)</f>
        <v>0</v>
      </c>
    </row>
    <row r="168" spans="1:42" x14ac:dyDescent="0.15">
      <c r="A168" s="6">
        <v>147</v>
      </c>
      <c r="B168" s="6">
        <f>IFERROR(VLOOKUP(通常分様式!B168,―!$AJ$2:$AK$3,2,FALSE),0)</f>
        <v>0</v>
      </c>
      <c r="C168" s="6">
        <f>IFERROR(VLOOKUP(通常分様式!C168,―!$A$2:$B$3,2,FALSE),0)</f>
        <v>0</v>
      </c>
      <c r="D168" s="6">
        <f>IFERROR(VLOOKUP(通常分様式!D168,―!$AD$2:$AE$3,2,FALSE),0)</f>
        <v>0</v>
      </c>
      <c r="E168" s="6"/>
      <c r="G168" s="6">
        <f>IFERROR(VLOOKUP(通常分様式!G168,―!$AF$2:$AG$3,2,FALSE),0)</f>
        <v>0</v>
      </c>
      <c r="H168" s="6">
        <f>IFERROR(VLOOKUP(通常分様式!H168,―!$C$2:$D$2,2,FALSE),0)</f>
        <v>0</v>
      </c>
      <c r="I168" s="6">
        <f>IFERROR(IF(B168=2,VLOOKUP(通常分様式!I168,―!$E$21:$F$25,2,FALSE),VLOOKUP(通常分様式!I168,―!$E$2:$F$19,2,FALSE)),0)</f>
        <v>0</v>
      </c>
      <c r="J168" s="6">
        <f>IFERROR(VLOOKUP(通常分様式!J168,―!$G$2:$H$2,2,FALSE),0)</f>
        <v>0</v>
      </c>
      <c r="K168" s="6">
        <f>IFERROR(VLOOKUP(通常分様式!K168,―!$AH$2:$AI$12,2,FALSE),0)</f>
        <v>0</v>
      </c>
      <c r="V168" s="6">
        <f>IFERROR(IF(通常分様式!C168="単",VLOOKUP(通常分様式!V168,―!$I$2:$J$3,2,FALSE),VLOOKUP(通常分様式!V168,―!$I$4:$J$5,2,FALSE)),0)</f>
        <v>0</v>
      </c>
      <c r="W168" s="6">
        <f>IFERROR(VLOOKUP(通常分様式!W168,―!$K$2:$L$3,2,FALSE),0)</f>
        <v>0</v>
      </c>
      <c r="X168" s="6">
        <f>IFERROR(VLOOKUP(通常分様式!X168,―!$M$2:$N$3,2,FALSE),0)</f>
        <v>0</v>
      </c>
      <c r="Y168" s="6">
        <f>IFERROR(VLOOKUP(通常分様式!Y168,―!$O$2:$P$3,2,FALSE),0)</f>
        <v>0</v>
      </c>
      <c r="Z168" s="6">
        <f>IFERROR(VLOOKUP(通常分様式!Z168,―!$X$2:$Y$31,2,FALSE),0)</f>
        <v>0</v>
      </c>
      <c r="AA168" s="6">
        <f>IFERROR(VLOOKUP(通常分様式!AA168,―!$X$2:$Y$31,2,FALSE),0)</f>
        <v>0</v>
      </c>
      <c r="AF168" s="6">
        <f>IFERROR(VLOOKUP(通常分様式!AG168,―!$AA$2:$AB$14,2,FALSE),0)</f>
        <v>0</v>
      </c>
      <c r="AG168" s="6">
        <f t="shared" si="14"/>
        <v>0</v>
      </c>
      <c r="AH168" s="135">
        <f t="shared" si="15"/>
        <v>0</v>
      </c>
      <c r="AI168" s="135">
        <f t="shared" si="16"/>
        <v>0</v>
      </c>
      <c r="AJ168" s="135">
        <f>IF(通常分様式!C168="",0,IF(B168=1,IF(フラグ管理用!C168=1,"事業終期_通常",IF(C168=2,IF(Y168=2,"事業終期_R3基金・R4","事業終期_通常"),0)),IF(B168=2,"事業終期_R3基金・R4",0)))</f>
        <v>0</v>
      </c>
      <c r="AK168" s="135">
        <f t="shared" si="17"/>
        <v>0</v>
      </c>
      <c r="AL168" s="135">
        <f t="shared" si="18"/>
        <v>0</v>
      </c>
      <c r="AM168" s="135">
        <f t="shared" si="20"/>
        <v>0</v>
      </c>
      <c r="AN168" s="135">
        <f t="shared" si="19"/>
        <v>0</v>
      </c>
      <c r="AO168" s="6" t="str">
        <f>IF(通常分様式!C168="","",IF(PRODUCT(B168:G168,H168:AA168,AF168)=0,"error",""))</f>
        <v/>
      </c>
      <c r="AP168" s="6">
        <f>IF(通常分様式!E168="妊娠出産子育て支援交付金",1,0)</f>
        <v>0</v>
      </c>
    </row>
    <row r="169" spans="1:42" x14ac:dyDescent="0.15">
      <c r="A169" s="6">
        <v>148</v>
      </c>
      <c r="B169" s="6">
        <f>IFERROR(VLOOKUP(通常分様式!B169,―!$AJ$2:$AK$3,2,FALSE),0)</f>
        <v>0</v>
      </c>
      <c r="C169" s="6">
        <f>IFERROR(VLOOKUP(通常分様式!C169,―!$A$2:$B$3,2,FALSE),0)</f>
        <v>0</v>
      </c>
      <c r="D169" s="6">
        <f>IFERROR(VLOOKUP(通常分様式!D169,―!$AD$2:$AE$3,2,FALSE),0)</f>
        <v>0</v>
      </c>
      <c r="E169" s="6"/>
      <c r="G169" s="6">
        <f>IFERROR(VLOOKUP(通常分様式!G169,―!$AF$2:$AG$3,2,FALSE),0)</f>
        <v>0</v>
      </c>
      <c r="H169" s="6">
        <f>IFERROR(VLOOKUP(通常分様式!H169,―!$C$2:$D$2,2,FALSE),0)</f>
        <v>0</v>
      </c>
      <c r="I169" s="6">
        <f>IFERROR(IF(B169=2,VLOOKUP(通常分様式!I169,―!$E$21:$F$25,2,FALSE),VLOOKUP(通常分様式!I169,―!$E$2:$F$19,2,FALSE)),0)</f>
        <v>0</v>
      </c>
      <c r="J169" s="6">
        <f>IFERROR(VLOOKUP(通常分様式!J169,―!$G$2:$H$2,2,FALSE),0)</f>
        <v>0</v>
      </c>
      <c r="K169" s="6">
        <f>IFERROR(VLOOKUP(通常分様式!K169,―!$AH$2:$AI$12,2,FALSE),0)</f>
        <v>0</v>
      </c>
      <c r="V169" s="6">
        <f>IFERROR(IF(通常分様式!C169="単",VLOOKUP(通常分様式!V169,―!$I$2:$J$3,2,FALSE),VLOOKUP(通常分様式!V169,―!$I$4:$J$5,2,FALSE)),0)</f>
        <v>0</v>
      </c>
      <c r="W169" s="6">
        <f>IFERROR(VLOOKUP(通常分様式!W169,―!$K$2:$L$3,2,FALSE),0)</f>
        <v>0</v>
      </c>
      <c r="X169" s="6">
        <f>IFERROR(VLOOKUP(通常分様式!X169,―!$M$2:$N$3,2,FALSE),0)</f>
        <v>0</v>
      </c>
      <c r="Y169" s="6">
        <f>IFERROR(VLOOKUP(通常分様式!Y169,―!$O$2:$P$3,2,FALSE),0)</f>
        <v>0</v>
      </c>
      <c r="Z169" s="6">
        <f>IFERROR(VLOOKUP(通常分様式!Z169,―!$X$2:$Y$31,2,FALSE),0)</f>
        <v>0</v>
      </c>
      <c r="AA169" s="6">
        <f>IFERROR(VLOOKUP(通常分様式!AA169,―!$X$2:$Y$31,2,FALSE),0)</f>
        <v>0</v>
      </c>
      <c r="AF169" s="6">
        <f>IFERROR(VLOOKUP(通常分様式!AG169,―!$AA$2:$AB$14,2,FALSE),0)</f>
        <v>0</v>
      </c>
      <c r="AG169" s="6">
        <f t="shared" si="14"/>
        <v>0</v>
      </c>
      <c r="AH169" s="135">
        <f t="shared" si="15"/>
        <v>0</v>
      </c>
      <c r="AI169" s="135">
        <f t="shared" si="16"/>
        <v>0</v>
      </c>
      <c r="AJ169" s="135">
        <f>IF(通常分様式!C169="",0,IF(B169=1,IF(フラグ管理用!C169=1,"事業終期_通常",IF(C169=2,IF(Y169=2,"事業終期_R3基金・R4","事業終期_通常"),0)),IF(B169=2,"事業終期_R3基金・R4",0)))</f>
        <v>0</v>
      </c>
      <c r="AK169" s="135">
        <f t="shared" si="17"/>
        <v>0</v>
      </c>
      <c r="AL169" s="135">
        <f t="shared" si="18"/>
        <v>0</v>
      </c>
      <c r="AM169" s="135">
        <f t="shared" si="20"/>
        <v>0</v>
      </c>
      <c r="AN169" s="135">
        <f t="shared" si="19"/>
        <v>0</v>
      </c>
      <c r="AO169" s="6" t="str">
        <f>IF(通常分様式!C169="","",IF(PRODUCT(B169:G169,H169:AA169,AF169)=0,"error",""))</f>
        <v/>
      </c>
      <c r="AP169" s="6">
        <f>IF(通常分様式!E169="妊娠出産子育て支援交付金",1,0)</f>
        <v>0</v>
      </c>
    </row>
    <row r="170" spans="1:42" x14ac:dyDescent="0.15">
      <c r="A170" s="6">
        <v>149</v>
      </c>
      <c r="B170" s="6">
        <f>IFERROR(VLOOKUP(通常分様式!B170,―!$AJ$2:$AK$3,2,FALSE),0)</f>
        <v>0</v>
      </c>
      <c r="C170" s="6">
        <f>IFERROR(VLOOKUP(通常分様式!C170,―!$A$2:$B$3,2,FALSE),0)</f>
        <v>0</v>
      </c>
      <c r="D170" s="6">
        <f>IFERROR(VLOOKUP(通常分様式!D170,―!$AD$2:$AE$3,2,FALSE),0)</f>
        <v>0</v>
      </c>
      <c r="E170" s="6"/>
      <c r="G170" s="6">
        <f>IFERROR(VLOOKUP(通常分様式!G170,―!$AF$2:$AG$3,2,FALSE),0)</f>
        <v>0</v>
      </c>
      <c r="H170" s="6">
        <f>IFERROR(VLOOKUP(通常分様式!H170,―!$C$2:$D$2,2,FALSE),0)</f>
        <v>0</v>
      </c>
      <c r="I170" s="6">
        <f>IFERROR(IF(B170=2,VLOOKUP(通常分様式!I170,―!$E$21:$F$25,2,FALSE),VLOOKUP(通常分様式!I170,―!$E$2:$F$19,2,FALSE)),0)</f>
        <v>0</v>
      </c>
      <c r="J170" s="6">
        <f>IFERROR(VLOOKUP(通常分様式!J170,―!$G$2:$H$2,2,FALSE),0)</f>
        <v>0</v>
      </c>
      <c r="K170" s="6">
        <f>IFERROR(VLOOKUP(通常分様式!K170,―!$AH$2:$AI$12,2,FALSE),0)</f>
        <v>0</v>
      </c>
      <c r="V170" s="6">
        <f>IFERROR(IF(通常分様式!C170="単",VLOOKUP(通常分様式!V170,―!$I$2:$J$3,2,FALSE),VLOOKUP(通常分様式!V170,―!$I$4:$J$5,2,FALSE)),0)</f>
        <v>0</v>
      </c>
      <c r="W170" s="6">
        <f>IFERROR(VLOOKUP(通常分様式!W170,―!$K$2:$L$3,2,FALSE),0)</f>
        <v>0</v>
      </c>
      <c r="X170" s="6">
        <f>IFERROR(VLOOKUP(通常分様式!X170,―!$M$2:$N$3,2,FALSE),0)</f>
        <v>0</v>
      </c>
      <c r="Y170" s="6">
        <f>IFERROR(VLOOKUP(通常分様式!Y170,―!$O$2:$P$3,2,FALSE),0)</f>
        <v>0</v>
      </c>
      <c r="Z170" s="6">
        <f>IFERROR(VLOOKUP(通常分様式!Z170,―!$X$2:$Y$31,2,FALSE),0)</f>
        <v>0</v>
      </c>
      <c r="AA170" s="6">
        <f>IFERROR(VLOOKUP(通常分様式!AA170,―!$X$2:$Y$31,2,FALSE),0)</f>
        <v>0</v>
      </c>
      <c r="AF170" s="6">
        <f>IFERROR(VLOOKUP(通常分様式!AG170,―!$AA$2:$AB$14,2,FALSE),0)</f>
        <v>0</v>
      </c>
      <c r="AG170" s="6">
        <f t="shared" si="14"/>
        <v>0</v>
      </c>
      <c r="AH170" s="135">
        <f t="shared" si="15"/>
        <v>0</v>
      </c>
      <c r="AI170" s="135">
        <f t="shared" si="16"/>
        <v>0</v>
      </c>
      <c r="AJ170" s="135">
        <f>IF(通常分様式!C170="",0,IF(B170=1,IF(フラグ管理用!C170=1,"事業終期_通常",IF(C170=2,IF(Y170=2,"事業終期_R3基金・R4","事業終期_通常"),0)),IF(B170=2,"事業終期_R3基金・R4",0)))</f>
        <v>0</v>
      </c>
      <c r="AK170" s="135">
        <f t="shared" si="17"/>
        <v>0</v>
      </c>
      <c r="AL170" s="135">
        <f t="shared" si="18"/>
        <v>0</v>
      </c>
      <c r="AM170" s="135">
        <f t="shared" si="20"/>
        <v>0</v>
      </c>
      <c r="AN170" s="135">
        <f t="shared" si="19"/>
        <v>0</v>
      </c>
      <c r="AO170" s="6" t="str">
        <f>IF(通常分様式!C170="","",IF(PRODUCT(B170:G170,H170:AA170,AF170)=0,"error",""))</f>
        <v/>
      </c>
      <c r="AP170" s="6">
        <f>IF(通常分様式!E170="妊娠出産子育て支援交付金",1,0)</f>
        <v>0</v>
      </c>
    </row>
    <row r="171" spans="1:42" x14ac:dyDescent="0.15">
      <c r="A171" s="6">
        <v>150</v>
      </c>
      <c r="B171" s="6">
        <f>IFERROR(VLOOKUP(通常分様式!B171,―!$AJ$2:$AK$3,2,FALSE),0)</f>
        <v>0</v>
      </c>
      <c r="C171" s="6">
        <f>IFERROR(VLOOKUP(通常分様式!C171,―!$A$2:$B$3,2,FALSE),0)</f>
        <v>0</v>
      </c>
      <c r="D171" s="6">
        <f>IFERROR(VLOOKUP(通常分様式!D171,―!$AD$2:$AE$3,2,FALSE),0)</f>
        <v>0</v>
      </c>
      <c r="E171" s="6"/>
      <c r="G171" s="6">
        <f>IFERROR(VLOOKUP(通常分様式!G171,―!$AF$2:$AG$3,2,FALSE),0)</f>
        <v>0</v>
      </c>
      <c r="H171" s="6">
        <f>IFERROR(VLOOKUP(通常分様式!H171,―!$C$2:$D$2,2,FALSE),0)</f>
        <v>0</v>
      </c>
      <c r="I171" s="6">
        <f>IFERROR(IF(B171=2,VLOOKUP(通常分様式!I171,―!$E$21:$F$25,2,FALSE),VLOOKUP(通常分様式!I171,―!$E$2:$F$19,2,FALSE)),0)</f>
        <v>0</v>
      </c>
      <c r="J171" s="6">
        <f>IFERROR(VLOOKUP(通常分様式!J171,―!$G$2:$H$2,2,FALSE),0)</f>
        <v>0</v>
      </c>
      <c r="K171" s="6">
        <f>IFERROR(VLOOKUP(通常分様式!K171,―!$AH$2:$AI$12,2,FALSE),0)</f>
        <v>0</v>
      </c>
      <c r="V171" s="6">
        <f>IFERROR(IF(通常分様式!C171="単",VLOOKUP(通常分様式!V171,―!$I$2:$J$3,2,FALSE),VLOOKUP(通常分様式!V171,―!$I$4:$J$5,2,FALSE)),0)</f>
        <v>0</v>
      </c>
      <c r="W171" s="6">
        <f>IFERROR(VLOOKUP(通常分様式!W171,―!$K$2:$L$3,2,FALSE),0)</f>
        <v>0</v>
      </c>
      <c r="X171" s="6">
        <f>IFERROR(VLOOKUP(通常分様式!X171,―!$M$2:$N$3,2,FALSE),0)</f>
        <v>0</v>
      </c>
      <c r="Y171" s="6">
        <f>IFERROR(VLOOKUP(通常分様式!Y171,―!$O$2:$P$3,2,FALSE),0)</f>
        <v>0</v>
      </c>
      <c r="Z171" s="6">
        <f>IFERROR(VLOOKUP(通常分様式!Z171,―!$X$2:$Y$31,2,FALSE),0)</f>
        <v>0</v>
      </c>
      <c r="AA171" s="6">
        <f>IFERROR(VLOOKUP(通常分様式!AA171,―!$X$2:$Y$31,2,FALSE),0)</f>
        <v>0</v>
      </c>
      <c r="AF171" s="6">
        <f>IFERROR(VLOOKUP(通常分様式!AG171,―!$AA$2:$AB$14,2,FALSE),0)</f>
        <v>0</v>
      </c>
      <c r="AG171" s="6">
        <f t="shared" si="14"/>
        <v>0</v>
      </c>
      <c r="AH171" s="135">
        <f t="shared" si="15"/>
        <v>0</v>
      </c>
      <c r="AI171" s="135">
        <f t="shared" si="16"/>
        <v>0</v>
      </c>
      <c r="AJ171" s="135">
        <f>IF(通常分様式!C171="",0,IF(B171=1,IF(フラグ管理用!C171=1,"事業終期_通常",IF(C171=2,IF(Y171=2,"事業終期_R3基金・R4","事業終期_通常"),0)),IF(B171=2,"事業終期_R3基金・R4",0)))</f>
        <v>0</v>
      </c>
      <c r="AK171" s="135">
        <f t="shared" si="17"/>
        <v>0</v>
      </c>
      <c r="AL171" s="135">
        <f t="shared" si="18"/>
        <v>0</v>
      </c>
      <c r="AM171" s="135">
        <f t="shared" si="20"/>
        <v>0</v>
      </c>
      <c r="AN171" s="135">
        <f t="shared" si="19"/>
        <v>0</v>
      </c>
      <c r="AO171" s="6" t="str">
        <f>IF(通常分様式!C171="","",IF(PRODUCT(B171:G171,H171:AA171,AF171)=0,"error",""))</f>
        <v/>
      </c>
      <c r="AP171" s="6">
        <f>IF(通常分様式!E171="妊娠出産子育て支援交付金",1,0)</f>
        <v>0</v>
      </c>
    </row>
    <row r="172" spans="1:42" x14ac:dyDescent="0.15">
      <c r="A172" s="6">
        <v>151</v>
      </c>
      <c r="B172" s="6">
        <f>IFERROR(VLOOKUP(通常分様式!B172,―!$AJ$2:$AK$3,2,FALSE),0)</f>
        <v>0</v>
      </c>
      <c r="C172" s="6">
        <f>IFERROR(VLOOKUP(通常分様式!C172,―!$A$2:$B$3,2,FALSE),0)</f>
        <v>0</v>
      </c>
      <c r="D172" s="6">
        <f>IFERROR(VLOOKUP(通常分様式!D172,―!$AD$2:$AE$3,2,FALSE),0)</f>
        <v>0</v>
      </c>
      <c r="E172" s="6"/>
      <c r="G172" s="6">
        <f>IFERROR(VLOOKUP(通常分様式!G172,―!$AF$2:$AG$3,2,FALSE),0)</f>
        <v>0</v>
      </c>
      <c r="H172" s="6">
        <f>IFERROR(VLOOKUP(通常分様式!H172,―!$C$2:$D$2,2,FALSE),0)</f>
        <v>0</v>
      </c>
      <c r="I172" s="6">
        <f>IFERROR(IF(B172=2,VLOOKUP(通常分様式!I172,―!$E$21:$F$25,2,FALSE),VLOOKUP(通常分様式!I172,―!$E$2:$F$19,2,FALSE)),0)</f>
        <v>0</v>
      </c>
      <c r="J172" s="6">
        <f>IFERROR(VLOOKUP(通常分様式!J172,―!$G$2:$H$2,2,FALSE),0)</f>
        <v>0</v>
      </c>
      <c r="K172" s="6">
        <f>IFERROR(VLOOKUP(通常分様式!K172,―!$AH$2:$AI$12,2,FALSE),0)</f>
        <v>0</v>
      </c>
      <c r="V172" s="6">
        <f>IFERROR(IF(通常分様式!C172="単",VLOOKUP(通常分様式!V172,―!$I$2:$J$3,2,FALSE),VLOOKUP(通常分様式!V172,―!$I$4:$J$5,2,FALSE)),0)</f>
        <v>0</v>
      </c>
      <c r="W172" s="6">
        <f>IFERROR(VLOOKUP(通常分様式!W172,―!$K$2:$L$3,2,FALSE),0)</f>
        <v>0</v>
      </c>
      <c r="X172" s="6">
        <f>IFERROR(VLOOKUP(通常分様式!X172,―!$M$2:$N$3,2,FALSE),0)</f>
        <v>0</v>
      </c>
      <c r="Y172" s="6">
        <f>IFERROR(VLOOKUP(通常分様式!Y172,―!$O$2:$P$3,2,FALSE),0)</f>
        <v>0</v>
      </c>
      <c r="Z172" s="6">
        <f>IFERROR(VLOOKUP(通常分様式!Z172,―!$X$2:$Y$31,2,FALSE),0)</f>
        <v>0</v>
      </c>
      <c r="AA172" s="6">
        <f>IFERROR(VLOOKUP(通常分様式!AA172,―!$X$2:$Y$31,2,FALSE),0)</f>
        <v>0</v>
      </c>
      <c r="AF172" s="6">
        <f>IFERROR(VLOOKUP(通常分様式!AG172,―!$AA$2:$AB$14,2,FALSE),0)</f>
        <v>0</v>
      </c>
      <c r="AG172" s="6">
        <f t="shared" si="14"/>
        <v>0</v>
      </c>
      <c r="AH172" s="135">
        <f t="shared" si="15"/>
        <v>0</v>
      </c>
      <c r="AI172" s="135">
        <f t="shared" si="16"/>
        <v>0</v>
      </c>
      <c r="AJ172" s="135">
        <f>IF(通常分様式!C172="",0,IF(B172=1,IF(フラグ管理用!C172=1,"事業終期_通常",IF(C172=2,IF(Y172=2,"事業終期_R3基金・R4","事業終期_通常"),0)),IF(B172=2,"事業終期_R3基金・R4",0)))</f>
        <v>0</v>
      </c>
      <c r="AK172" s="135">
        <f t="shared" si="17"/>
        <v>0</v>
      </c>
      <c r="AL172" s="135">
        <f t="shared" si="18"/>
        <v>0</v>
      </c>
      <c r="AM172" s="135">
        <f t="shared" si="20"/>
        <v>0</v>
      </c>
      <c r="AN172" s="135">
        <f t="shared" si="19"/>
        <v>0</v>
      </c>
      <c r="AO172" s="6" t="str">
        <f>IF(通常分様式!C172="","",IF(PRODUCT(B172:G172,H172:AA172,AF172)=0,"error",""))</f>
        <v/>
      </c>
      <c r="AP172" s="6">
        <f>IF(通常分様式!E172="妊娠出産子育て支援交付金",1,0)</f>
        <v>0</v>
      </c>
    </row>
    <row r="173" spans="1:42" x14ac:dyDescent="0.15">
      <c r="A173" s="6">
        <v>152</v>
      </c>
      <c r="B173" s="6">
        <f>IFERROR(VLOOKUP(通常分様式!B173,―!$AJ$2:$AK$3,2,FALSE),0)</f>
        <v>0</v>
      </c>
      <c r="C173" s="6">
        <f>IFERROR(VLOOKUP(通常分様式!C173,―!$A$2:$B$3,2,FALSE),0)</f>
        <v>0</v>
      </c>
      <c r="D173" s="6">
        <f>IFERROR(VLOOKUP(通常分様式!D173,―!$AD$2:$AE$3,2,FALSE),0)</f>
        <v>0</v>
      </c>
      <c r="E173" s="6"/>
      <c r="G173" s="6">
        <f>IFERROR(VLOOKUP(通常分様式!G173,―!$AF$2:$AG$3,2,FALSE),0)</f>
        <v>0</v>
      </c>
      <c r="H173" s="6">
        <f>IFERROR(VLOOKUP(通常分様式!H173,―!$C$2:$D$2,2,FALSE),0)</f>
        <v>0</v>
      </c>
      <c r="I173" s="6">
        <f>IFERROR(IF(B173=2,VLOOKUP(通常分様式!I173,―!$E$21:$F$25,2,FALSE),VLOOKUP(通常分様式!I173,―!$E$2:$F$19,2,FALSE)),0)</f>
        <v>0</v>
      </c>
      <c r="J173" s="6">
        <f>IFERROR(VLOOKUP(通常分様式!J173,―!$G$2:$H$2,2,FALSE),0)</f>
        <v>0</v>
      </c>
      <c r="K173" s="6">
        <f>IFERROR(VLOOKUP(通常分様式!K173,―!$AH$2:$AI$12,2,FALSE),0)</f>
        <v>0</v>
      </c>
      <c r="V173" s="6">
        <f>IFERROR(IF(通常分様式!C173="単",VLOOKUP(通常分様式!V173,―!$I$2:$J$3,2,FALSE),VLOOKUP(通常分様式!V173,―!$I$4:$J$5,2,FALSE)),0)</f>
        <v>0</v>
      </c>
      <c r="W173" s="6">
        <f>IFERROR(VLOOKUP(通常分様式!W173,―!$K$2:$L$3,2,FALSE),0)</f>
        <v>0</v>
      </c>
      <c r="X173" s="6">
        <f>IFERROR(VLOOKUP(通常分様式!X173,―!$M$2:$N$3,2,FALSE),0)</f>
        <v>0</v>
      </c>
      <c r="Y173" s="6">
        <f>IFERROR(VLOOKUP(通常分様式!Y173,―!$O$2:$P$3,2,FALSE),0)</f>
        <v>0</v>
      </c>
      <c r="Z173" s="6">
        <f>IFERROR(VLOOKUP(通常分様式!Z173,―!$X$2:$Y$31,2,FALSE),0)</f>
        <v>0</v>
      </c>
      <c r="AA173" s="6">
        <f>IFERROR(VLOOKUP(通常分様式!AA173,―!$X$2:$Y$31,2,FALSE),0)</f>
        <v>0</v>
      </c>
      <c r="AF173" s="6">
        <f>IFERROR(VLOOKUP(通常分様式!AG173,―!$AA$2:$AB$14,2,FALSE),0)</f>
        <v>0</v>
      </c>
      <c r="AG173" s="6">
        <f t="shared" si="14"/>
        <v>0</v>
      </c>
      <c r="AH173" s="135">
        <f t="shared" si="15"/>
        <v>0</v>
      </c>
      <c r="AI173" s="135">
        <f t="shared" si="16"/>
        <v>0</v>
      </c>
      <c r="AJ173" s="135">
        <f>IF(通常分様式!C173="",0,IF(B173=1,IF(フラグ管理用!C173=1,"事業終期_通常",IF(C173=2,IF(Y173=2,"事業終期_R3基金・R4","事業終期_通常"),0)),IF(B173=2,"事業終期_R3基金・R4",0)))</f>
        <v>0</v>
      </c>
      <c r="AK173" s="135">
        <f t="shared" si="17"/>
        <v>0</v>
      </c>
      <c r="AL173" s="135">
        <f t="shared" si="18"/>
        <v>0</v>
      </c>
      <c r="AM173" s="135">
        <f t="shared" si="20"/>
        <v>0</v>
      </c>
      <c r="AN173" s="135">
        <f t="shared" si="19"/>
        <v>0</v>
      </c>
      <c r="AO173" s="6" t="str">
        <f>IF(通常分様式!C173="","",IF(PRODUCT(B173:G173,H173:AA173,AF173)=0,"error",""))</f>
        <v/>
      </c>
      <c r="AP173" s="6">
        <f>IF(通常分様式!E173="妊娠出産子育て支援交付金",1,0)</f>
        <v>0</v>
      </c>
    </row>
    <row r="174" spans="1:42" x14ac:dyDescent="0.15">
      <c r="A174" s="6">
        <v>153</v>
      </c>
      <c r="B174" s="6">
        <f>IFERROR(VLOOKUP(通常分様式!B174,―!$AJ$2:$AK$3,2,FALSE),0)</f>
        <v>0</v>
      </c>
      <c r="C174" s="6">
        <f>IFERROR(VLOOKUP(通常分様式!C174,―!$A$2:$B$3,2,FALSE),0)</f>
        <v>0</v>
      </c>
      <c r="D174" s="6">
        <f>IFERROR(VLOOKUP(通常分様式!D174,―!$AD$2:$AE$3,2,FALSE),0)</f>
        <v>0</v>
      </c>
      <c r="E174" s="6"/>
      <c r="G174" s="6">
        <f>IFERROR(VLOOKUP(通常分様式!G174,―!$AF$2:$AG$3,2,FALSE),0)</f>
        <v>0</v>
      </c>
      <c r="H174" s="6">
        <f>IFERROR(VLOOKUP(通常分様式!H174,―!$C$2:$D$2,2,FALSE),0)</f>
        <v>0</v>
      </c>
      <c r="I174" s="6">
        <f>IFERROR(IF(B174=2,VLOOKUP(通常分様式!I174,―!$E$21:$F$25,2,FALSE),VLOOKUP(通常分様式!I174,―!$E$2:$F$19,2,FALSE)),0)</f>
        <v>0</v>
      </c>
      <c r="J174" s="6">
        <f>IFERROR(VLOOKUP(通常分様式!J174,―!$G$2:$H$2,2,FALSE),0)</f>
        <v>0</v>
      </c>
      <c r="K174" s="6">
        <f>IFERROR(VLOOKUP(通常分様式!K174,―!$AH$2:$AI$12,2,FALSE),0)</f>
        <v>0</v>
      </c>
      <c r="V174" s="6">
        <f>IFERROR(IF(通常分様式!C174="単",VLOOKUP(通常分様式!V174,―!$I$2:$J$3,2,FALSE),VLOOKUP(通常分様式!V174,―!$I$4:$J$5,2,FALSE)),0)</f>
        <v>0</v>
      </c>
      <c r="W174" s="6">
        <f>IFERROR(VLOOKUP(通常分様式!W174,―!$K$2:$L$3,2,FALSE),0)</f>
        <v>0</v>
      </c>
      <c r="X174" s="6">
        <f>IFERROR(VLOOKUP(通常分様式!X174,―!$M$2:$N$3,2,FALSE),0)</f>
        <v>0</v>
      </c>
      <c r="Y174" s="6">
        <f>IFERROR(VLOOKUP(通常分様式!Y174,―!$O$2:$P$3,2,FALSE),0)</f>
        <v>0</v>
      </c>
      <c r="Z174" s="6">
        <f>IFERROR(VLOOKUP(通常分様式!Z174,―!$X$2:$Y$31,2,FALSE),0)</f>
        <v>0</v>
      </c>
      <c r="AA174" s="6">
        <f>IFERROR(VLOOKUP(通常分様式!AA174,―!$X$2:$Y$31,2,FALSE),0)</f>
        <v>0</v>
      </c>
      <c r="AF174" s="6">
        <f>IFERROR(VLOOKUP(通常分様式!AG174,―!$AA$2:$AB$14,2,FALSE),0)</f>
        <v>0</v>
      </c>
      <c r="AG174" s="6">
        <f t="shared" si="14"/>
        <v>0</v>
      </c>
      <c r="AH174" s="135">
        <f t="shared" si="15"/>
        <v>0</v>
      </c>
      <c r="AI174" s="135">
        <f t="shared" si="16"/>
        <v>0</v>
      </c>
      <c r="AJ174" s="135">
        <f>IF(通常分様式!C174="",0,IF(B174=1,IF(フラグ管理用!C174=1,"事業終期_通常",IF(C174=2,IF(Y174=2,"事業終期_R3基金・R4","事業終期_通常"),0)),IF(B174=2,"事業終期_R3基金・R4",0)))</f>
        <v>0</v>
      </c>
      <c r="AK174" s="135">
        <f t="shared" si="17"/>
        <v>0</v>
      </c>
      <c r="AL174" s="135">
        <f t="shared" si="18"/>
        <v>0</v>
      </c>
      <c r="AM174" s="135">
        <f t="shared" si="20"/>
        <v>0</v>
      </c>
      <c r="AN174" s="135">
        <f t="shared" si="19"/>
        <v>0</v>
      </c>
      <c r="AO174" s="6" t="str">
        <f>IF(通常分様式!C174="","",IF(PRODUCT(B174:G174,H174:AA174,AF174)=0,"error",""))</f>
        <v/>
      </c>
      <c r="AP174" s="6">
        <f>IF(通常分様式!E174="妊娠出産子育て支援交付金",1,0)</f>
        <v>0</v>
      </c>
    </row>
    <row r="175" spans="1:42" x14ac:dyDescent="0.15">
      <c r="A175" s="6">
        <v>154</v>
      </c>
      <c r="B175" s="6">
        <f>IFERROR(VLOOKUP(通常分様式!B175,―!$AJ$2:$AK$3,2,FALSE),0)</f>
        <v>0</v>
      </c>
      <c r="C175" s="6">
        <f>IFERROR(VLOOKUP(通常分様式!C175,―!$A$2:$B$3,2,FALSE),0)</f>
        <v>0</v>
      </c>
      <c r="D175" s="6">
        <f>IFERROR(VLOOKUP(通常分様式!D175,―!$AD$2:$AE$3,2,FALSE),0)</f>
        <v>0</v>
      </c>
      <c r="E175" s="6"/>
      <c r="G175" s="6">
        <f>IFERROR(VLOOKUP(通常分様式!G175,―!$AF$2:$AG$3,2,FALSE),0)</f>
        <v>0</v>
      </c>
      <c r="H175" s="6">
        <f>IFERROR(VLOOKUP(通常分様式!H175,―!$C$2:$D$2,2,FALSE),0)</f>
        <v>0</v>
      </c>
      <c r="I175" s="6">
        <f>IFERROR(IF(B175=2,VLOOKUP(通常分様式!I175,―!$E$21:$F$25,2,FALSE),VLOOKUP(通常分様式!I175,―!$E$2:$F$19,2,FALSE)),0)</f>
        <v>0</v>
      </c>
      <c r="J175" s="6">
        <f>IFERROR(VLOOKUP(通常分様式!J175,―!$G$2:$H$2,2,FALSE),0)</f>
        <v>0</v>
      </c>
      <c r="K175" s="6">
        <f>IFERROR(VLOOKUP(通常分様式!K175,―!$AH$2:$AI$12,2,FALSE),0)</f>
        <v>0</v>
      </c>
      <c r="V175" s="6">
        <f>IFERROR(IF(通常分様式!C175="単",VLOOKUP(通常分様式!V175,―!$I$2:$J$3,2,FALSE),VLOOKUP(通常分様式!V175,―!$I$4:$J$5,2,FALSE)),0)</f>
        <v>0</v>
      </c>
      <c r="W175" s="6">
        <f>IFERROR(VLOOKUP(通常分様式!W175,―!$K$2:$L$3,2,FALSE),0)</f>
        <v>0</v>
      </c>
      <c r="X175" s="6">
        <f>IFERROR(VLOOKUP(通常分様式!X175,―!$M$2:$N$3,2,FALSE),0)</f>
        <v>0</v>
      </c>
      <c r="Y175" s="6">
        <f>IFERROR(VLOOKUP(通常分様式!Y175,―!$O$2:$P$3,2,FALSE),0)</f>
        <v>0</v>
      </c>
      <c r="Z175" s="6">
        <f>IFERROR(VLOOKUP(通常分様式!Z175,―!$X$2:$Y$31,2,FALSE),0)</f>
        <v>0</v>
      </c>
      <c r="AA175" s="6">
        <f>IFERROR(VLOOKUP(通常分様式!AA175,―!$X$2:$Y$31,2,FALSE),0)</f>
        <v>0</v>
      </c>
      <c r="AF175" s="6">
        <f>IFERROR(VLOOKUP(通常分様式!AG175,―!$AA$2:$AB$14,2,FALSE),0)</f>
        <v>0</v>
      </c>
      <c r="AG175" s="6">
        <f t="shared" si="14"/>
        <v>0</v>
      </c>
      <c r="AH175" s="135">
        <f t="shared" si="15"/>
        <v>0</v>
      </c>
      <c r="AI175" s="135">
        <f t="shared" si="16"/>
        <v>0</v>
      </c>
      <c r="AJ175" s="135">
        <f>IF(通常分様式!C175="",0,IF(B175=1,IF(フラグ管理用!C175=1,"事業終期_通常",IF(C175=2,IF(Y175=2,"事業終期_R3基金・R4","事業終期_通常"),0)),IF(B175=2,"事業終期_R3基金・R4",0)))</f>
        <v>0</v>
      </c>
      <c r="AK175" s="135">
        <f t="shared" si="17"/>
        <v>0</v>
      </c>
      <c r="AL175" s="135">
        <f t="shared" si="18"/>
        <v>0</v>
      </c>
      <c r="AM175" s="135">
        <f t="shared" si="20"/>
        <v>0</v>
      </c>
      <c r="AN175" s="135">
        <f t="shared" si="19"/>
        <v>0</v>
      </c>
      <c r="AO175" s="6" t="str">
        <f>IF(通常分様式!C175="","",IF(PRODUCT(B175:G175,H175:AA175,AF175)=0,"error",""))</f>
        <v/>
      </c>
      <c r="AP175" s="6">
        <f>IF(通常分様式!E175="妊娠出産子育て支援交付金",1,0)</f>
        <v>0</v>
      </c>
    </row>
    <row r="176" spans="1:42" x14ac:dyDescent="0.15">
      <c r="A176" s="6">
        <v>155</v>
      </c>
      <c r="B176" s="6">
        <f>IFERROR(VLOOKUP(通常分様式!B176,―!$AJ$2:$AK$3,2,FALSE),0)</f>
        <v>0</v>
      </c>
      <c r="C176" s="6">
        <f>IFERROR(VLOOKUP(通常分様式!C176,―!$A$2:$B$3,2,FALSE),0)</f>
        <v>0</v>
      </c>
      <c r="D176" s="6">
        <f>IFERROR(VLOOKUP(通常分様式!D176,―!$AD$2:$AE$3,2,FALSE),0)</f>
        <v>0</v>
      </c>
      <c r="E176" s="6"/>
      <c r="G176" s="6">
        <f>IFERROR(VLOOKUP(通常分様式!G176,―!$AF$2:$AG$3,2,FALSE),0)</f>
        <v>0</v>
      </c>
      <c r="H176" s="6">
        <f>IFERROR(VLOOKUP(通常分様式!H176,―!$C$2:$D$2,2,FALSE),0)</f>
        <v>0</v>
      </c>
      <c r="I176" s="6">
        <f>IFERROR(IF(B176=2,VLOOKUP(通常分様式!I176,―!$E$21:$F$25,2,FALSE),VLOOKUP(通常分様式!I176,―!$E$2:$F$19,2,FALSE)),0)</f>
        <v>0</v>
      </c>
      <c r="J176" s="6">
        <f>IFERROR(VLOOKUP(通常分様式!J176,―!$G$2:$H$2,2,FALSE),0)</f>
        <v>0</v>
      </c>
      <c r="K176" s="6">
        <f>IFERROR(VLOOKUP(通常分様式!K176,―!$AH$2:$AI$12,2,FALSE),0)</f>
        <v>0</v>
      </c>
      <c r="V176" s="6">
        <f>IFERROR(IF(通常分様式!C176="単",VLOOKUP(通常分様式!V176,―!$I$2:$J$3,2,FALSE),VLOOKUP(通常分様式!V176,―!$I$4:$J$5,2,FALSE)),0)</f>
        <v>0</v>
      </c>
      <c r="W176" s="6">
        <f>IFERROR(VLOOKUP(通常分様式!W176,―!$K$2:$L$3,2,FALSE),0)</f>
        <v>0</v>
      </c>
      <c r="X176" s="6">
        <f>IFERROR(VLOOKUP(通常分様式!X176,―!$M$2:$N$3,2,FALSE),0)</f>
        <v>0</v>
      </c>
      <c r="Y176" s="6">
        <f>IFERROR(VLOOKUP(通常分様式!Y176,―!$O$2:$P$3,2,FALSE),0)</f>
        <v>0</v>
      </c>
      <c r="Z176" s="6">
        <f>IFERROR(VLOOKUP(通常分様式!Z176,―!$X$2:$Y$31,2,FALSE),0)</f>
        <v>0</v>
      </c>
      <c r="AA176" s="6">
        <f>IFERROR(VLOOKUP(通常分様式!AA176,―!$X$2:$Y$31,2,FALSE),0)</f>
        <v>0</v>
      </c>
      <c r="AF176" s="6">
        <f>IFERROR(VLOOKUP(通常分様式!AG176,―!$AA$2:$AB$14,2,FALSE),0)</f>
        <v>0</v>
      </c>
      <c r="AG176" s="6">
        <f t="shared" si="14"/>
        <v>0</v>
      </c>
      <c r="AH176" s="135">
        <f t="shared" si="15"/>
        <v>0</v>
      </c>
      <c r="AI176" s="135">
        <f t="shared" si="16"/>
        <v>0</v>
      </c>
      <c r="AJ176" s="135">
        <f>IF(通常分様式!C176="",0,IF(B176=1,IF(フラグ管理用!C176=1,"事業終期_通常",IF(C176=2,IF(Y176=2,"事業終期_R3基金・R4","事業終期_通常"),0)),IF(B176=2,"事業終期_R3基金・R4",0)))</f>
        <v>0</v>
      </c>
      <c r="AK176" s="135">
        <f t="shared" si="17"/>
        <v>0</v>
      </c>
      <c r="AL176" s="135">
        <f t="shared" si="18"/>
        <v>0</v>
      </c>
      <c r="AM176" s="135">
        <f t="shared" si="20"/>
        <v>0</v>
      </c>
      <c r="AN176" s="135">
        <f t="shared" si="19"/>
        <v>0</v>
      </c>
      <c r="AO176" s="6" t="str">
        <f>IF(通常分様式!C176="","",IF(PRODUCT(B176:G176,H176:AA176,AF176)=0,"error",""))</f>
        <v/>
      </c>
      <c r="AP176" s="6">
        <f>IF(通常分様式!E176="妊娠出産子育て支援交付金",1,0)</f>
        <v>0</v>
      </c>
    </row>
    <row r="177" spans="1:42" x14ac:dyDescent="0.15">
      <c r="A177" s="6">
        <v>156</v>
      </c>
      <c r="B177" s="6">
        <f>IFERROR(VLOOKUP(通常分様式!B177,―!$AJ$2:$AK$3,2,FALSE),0)</f>
        <v>0</v>
      </c>
      <c r="C177" s="6">
        <f>IFERROR(VLOOKUP(通常分様式!C177,―!$A$2:$B$3,2,FALSE),0)</f>
        <v>0</v>
      </c>
      <c r="D177" s="6">
        <f>IFERROR(VLOOKUP(通常分様式!D177,―!$AD$2:$AE$3,2,FALSE),0)</f>
        <v>0</v>
      </c>
      <c r="E177" s="6"/>
      <c r="G177" s="6">
        <f>IFERROR(VLOOKUP(通常分様式!G177,―!$AF$2:$AG$3,2,FALSE),0)</f>
        <v>0</v>
      </c>
      <c r="H177" s="6">
        <f>IFERROR(VLOOKUP(通常分様式!H177,―!$C$2:$D$2,2,FALSE),0)</f>
        <v>0</v>
      </c>
      <c r="I177" s="6">
        <f>IFERROR(IF(B177=2,VLOOKUP(通常分様式!I177,―!$E$21:$F$25,2,FALSE),VLOOKUP(通常分様式!I177,―!$E$2:$F$19,2,FALSE)),0)</f>
        <v>0</v>
      </c>
      <c r="J177" s="6">
        <f>IFERROR(VLOOKUP(通常分様式!J177,―!$G$2:$H$2,2,FALSE),0)</f>
        <v>0</v>
      </c>
      <c r="K177" s="6">
        <f>IFERROR(VLOOKUP(通常分様式!K177,―!$AH$2:$AI$12,2,FALSE),0)</f>
        <v>0</v>
      </c>
      <c r="V177" s="6">
        <f>IFERROR(IF(通常分様式!C177="単",VLOOKUP(通常分様式!V177,―!$I$2:$J$3,2,FALSE),VLOOKUP(通常分様式!V177,―!$I$4:$J$5,2,FALSE)),0)</f>
        <v>0</v>
      </c>
      <c r="W177" s="6">
        <f>IFERROR(VLOOKUP(通常分様式!W177,―!$K$2:$L$3,2,FALSE),0)</f>
        <v>0</v>
      </c>
      <c r="X177" s="6">
        <f>IFERROR(VLOOKUP(通常分様式!X177,―!$M$2:$N$3,2,FALSE),0)</f>
        <v>0</v>
      </c>
      <c r="Y177" s="6">
        <f>IFERROR(VLOOKUP(通常分様式!Y177,―!$O$2:$P$3,2,FALSE),0)</f>
        <v>0</v>
      </c>
      <c r="Z177" s="6">
        <f>IFERROR(VLOOKUP(通常分様式!Z177,―!$X$2:$Y$31,2,FALSE),0)</f>
        <v>0</v>
      </c>
      <c r="AA177" s="6">
        <f>IFERROR(VLOOKUP(通常分様式!AA177,―!$X$2:$Y$31,2,FALSE),0)</f>
        <v>0</v>
      </c>
      <c r="AF177" s="6">
        <f>IFERROR(VLOOKUP(通常分様式!AG177,―!$AA$2:$AB$14,2,FALSE),0)</f>
        <v>0</v>
      </c>
      <c r="AG177" s="6">
        <f t="shared" si="14"/>
        <v>0</v>
      </c>
      <c r="AH177" s="135">
        <f t="shared" si="15"/>
        <v>0</v>
      </c>
      <c r="AI177" s="135">
        <f t="shared" si="16"/>
        <v>0</v>
      </c>
      <c r="AJ177" s="135">
        <f>IF(通常分様式!C177="",0,IF(B177=1,IF(フラグ管理用!C177=1,"事業終期_通常",IF(C177=2,IF(Y177=2,"事業終期_R3基金・R4","事業終期_通常"),0)),IF(B177=2,"事業終期_R3基金・R4",0)))</f>
        <v>0</v>
      </c>
      <c r="AK177" s="135">
        <f t="shared" si="17"/>
        <v>0</v>
      </c>
      <c r="AL177" s="135">
        <f t="shared" si="18"/>
        <v>0</v>
      </c>
      <c r="AM177" s="135">
        <f t="shared" si="20"/>
        <v>0</v>
      </c>
      <c r="AN177" s="135">
        <f t="shared" si="19"/>
        <v>0</v>
      </c>
      <c r="AO177" s="6" t="str">
        <f>IF(通常分様式!C177="","",IF(PRODUCT(B177:G177,H177:AA177,AF177)=0,"error",""))</f>
        <v/>
      </c>
      <c r="AP177" s="6">
        <f>IF(通常分様式!E177="妊娠出産子育て支援交付金",1,0)</f>
        <v>0</v>
      </c>
    </row>
    <row r="178" spans="1:42" x14ac:dyDescent="0.15">
      <c r="A178" s="6">
        <v>157</v>
      </c>
      <c r="B178" s="6">
        <f>IFERROR(VLOOKUP(通常分様式!B178,―!$AJ$2:$AK$3,2,FALSE),0)</f>
        <v>0</v>
      </c>
      <c r="C178" s="6">
        <f>IFERROR(VLOOKUP(通常分様式!C178,―!$A$2:$B$3,2,FALSE),0)</f>
        <v>0</v>
      </c>
      <c r="D178" s="6">
        <f>IFERROR(VLOOKUP(通常分様式!D178,―!$AD$2:$AE$3,2,FALSE),0)</f>
        <v>0</v>
      </c>
      <c r="E178" s="6"/>
      <c r="G178" s="6">
        <f>IFERROR(VLOOKUP(通常分様式!G178,―!$AF$2:$AG$3,2,FALSE),0)</f>
        <v>0</v>
      </c>
      <c r="H178" s="6">
        <f>IFERROR(VLOOKUP(通常分様式!H178,―!$C$2:$D$2,2,FALSE),0)</f>
        <v>0</v>
      </c>
      <c r="I178" s="6">
        <f>IFERROR(IF(B178=2,VLOOKUP(通常分様式!I178,―!$E$21:$F$25,2,FALSE),VLOOKUP(通常分様式!I178,―!$E$2:$F$19,2,FALSE)),0)</f>
        <v>0</v>
      </c>
      <c r="J178" s="6">
        <f>IFERROR(VLOOKUP(通常分様式!J178,―!$G$2:$H$2,2,FALSE),0)</f>
        <v>0</v>
      </c>
      <c r="K178" s="6">
        <f>IFERROR(VLOOKUP(通常分様式!K178,―!$AH$2:$AI$12,2,FALSE),0)</f>
        <v>0</v>
      </c>
      <c r="V178" s="6">
        <f>IFERROR(IF(通常分様式!C178="単",VLOOKUP(通常分様式!V178,―!$I$2:$J$3,2,FALSE),VLOOKUP(通常分様式!V178,―!$I$4:$J$5,2,FALSE)),0)</f>
        <v>0</v>
      </c>
      <c r="W178" s="6">
        <f>IFERROR(VLOOKUP(通常分様式!W178,―!$K$2:$L$3,2,FALSE),0)</f>
        <v>0</v>
      </c>
      <c r="X178" s="6">
        <f>IFERROR(VLOOKUP(通常分様式!X178,―!$M$2:$N$3,2,FALSE),0)</f>
        <v>0</v>
      </c>
      <c r="Y178" s="6">
        <f>IFERROR(VLOOKUP(通常分様式!Y178,―!$O$2:$P$3,2,FALSE),0)</f>
        <v>0</v>
      </c>
      <c r="Z178" s="6">
        <f>IFERROR(VLOOKUP(通常分様式!Z178,―!$X$2:$Y$31,2,FALSE),0)</f>
        <v>0</v>
      </c>
      <c r="AA178" s="6">
        <f>IFERROR(VLOOKUP(通常分様式!AA178,―!$X$2:$Y$31,2,FALSE),0)</f>
        <v>0</v>
      </c>
      <c r="AF178" s="6">
        <f>IFERROR(VLOOKUP(通常分様式!AG178,―!$AA$2:$AB$14,2,FALSE),0)</f>
        <v>0</v>
      </c>
      <c r="AG178" s="6">
        <f t="shared" si="14"/>
        <v>0</v>
      </c>
      <c r="AH178" s="135">
        <f t="shared" si="15"/>
        <v>0</v>
      </c>
      <c r="AI178" s="135">
        <f t="shared" si="16"/>
        <v>0</v>
      </c>
      <c r="AJ178" s="135">
        <f>IF(通常分様式!C178="",0,IF(B178=1,IF(フラグ管理用!C178=1,"事業終期_通常",IF(C178=2,IF(Y178=2,"事業終期_R3基金・R4","事業終期_通常"),0)),IF(B178=2,"事業終期_R3基金・R4",0)))</f>
        <v>0</v>
      </c>
      <c r="AK178" s="135">
        <f t="shared" si="17"/>
        <v>0</v>
      </c>
      <c r="AL178" s="135">
        <f t="shared" si="18"/>
        <v>0</v>
      </c>
      <c r="AM178" s="135">
        <f t="shared" si="20"/>
        <v>0</v>
      </c>
      <c r="AN178" s="135">
        <f t="shared" si="19"/>
        <v>0</v>
      </c>
      <c r="AO178" s="6" t="str">
        <f>IF(通常分様式!C178="","",IF(PRODUCT(B178:G178,H178:AA178,AF178)=0,"error",""))</f>
        <v/>
      </c>
      <c r="AP178" s="6">
        <f>IF(通常分様式!E178="妊娠出産子育て支援交付金",1,0)</f>
        <v>0</v>
      </c>
    </row>
    <row r="179" spans="1:42" x14ac:dyDescent="0.15">
      <c r="A179" s="6">
        <v>158</v>
      </c>
      <c r="B179" s="6">
        <f>IFERROR(VLOOKUP(通常分様式!B179,―!$AJ$2:$AK$3,2,FALSE),0)</f>
        <v>0</v>
      </c>
      <c r="C179" s="6">
        <f>IFERROR(VLOOKUP(通常分様式!C179,―!$A$2:$B$3,2,FALSE),0)</f>
        <v>0</v>
      </c>
      <c r="D179" s="6">
        <f>IFERROR(VLOOKUP(通常分様式!D179,―!$AD$2:$AE$3,2,FALSE),0)</f>
        <v>0</v>
      </c>
      <c r="E179" s="6"/>
      <c r="G179" s="6">
        <f>IFERROR(VLOOKUP(通常分様式!G179,―!$AF$2:$AG$3,2,FALSE),0)</f>
        <v>0</v>
      </c>
      <c r="H179" s="6">
        <f>IFERROR(VLOOKUP(通常分様式!H179,―!$C$2:$D$2,2,FALSE),0)</f>
        <v>0</v>
      </c>
      <c r="I179" s="6">
        <f>IFERROR(IF(B179=2,VLOOKUP(通常分様式!I179,―!$E$21:$F$25,2,FALSE),VLOOKUP(通常分様式!I179,―!$E$2:$F$19,2,FALSE)),0)</f>
        <v>0</v>
      </c>
      <c r="J179" s="6">
        <f>IFERROR(VLOOKUP(通常分様式!J179,―!$G$2:$H$2,2,FALSE),0)</f>
        <v>0</v>
      </c>
      <c r="K179" s="6">
        <f>IFERROR(VLOOKUP(通常分様式!K179,―!$AH$2:$AI$12,2,FALSE),0)</f>
        <v>0</v>
      </c>
      <c r="V179" s="6">
        <f>IFERROR(IF(通常分様式!C179="単",VLOOKUP(通常分様式!V179,―!$I$2:$J$3,2,FALSE),VLOOKUP(通常分様式!V179,―!$I$4:$J$5,2,FALSE)),0)</f>
        <v>0</v>
      </c>
      <c r="W179" s="6">
        <f>IFERROR(VLOOKUP(通常分様式!W179,―!$K$2:$L$3,2,FALSE),0)</f>
        <v>0</v>
      </c>
      <c r="X179" s="6">
        <f>IFERROR(VLOOKUP(通常分様式!X179,―!$M$2:$N$3,2,FALSE),0)</f>
        <v>0</v>
      </c>
      <c r="Y179" s="6">
        <f>IFERROR(VLOOKUP(通常分様式!Y179,―!$O$2:$P$3,2,FALSE),0)</f>
        <v>0</v>
      </c>
      <c r="Z179" s="6">
        <f>IFERROR(VLOOKUP(通常分様式!Z179,―!$X$2:$Y$31,2,FALSE),0)</f>
        <v>0</v>
      </c>
      <c r="AA179" s="6">
        <f>IFERROR(VLOOKUP(通常分様式!AA179,―!$X$2:$Y$31,2,FALSE),0)</f>
        <v>0</v>
      </c>
      <c r="AF179" s="6">
        <f>IFERROR(VLOOKUP(通常分様式!AG179,―!$AA$2:$AB$14,2,FALSE),0)</f>
        <v>0</v>
      </c>
      <c r="AG179" s="6">
        <f t="shared" si="14"/>
        <v>0</v>
      </c>
      <c r="AH179" s="135">
        <f t="shared" si="15"/>
        <v>0</v>
      </c>
      <c r="AI179" s="135">
        <f t="shared" si="16"/>
        <v>0</v>
      </c>
      <c r="AJ179" s="135">
        <f>IF(通常分様式!C179="",0,IF(B179=1,IF(フラグ管理用!C179=1,"事業終期_通常",IF(C179=2,IF(Y179=2,"事業終期_R3基金・R4","事業終期_通常"),0)),IF(B179=2,"事業終期_R3基金・R4",0)))</f>
        <v>0</v>
      </c>
      <c r="AK179" s="135">
        <f t="shared" si="17"/>
        <v>0</v>
      </c>
      <c r="AL179" s="135">
        <f t="shared" si="18"/>
        <v>0</v>
      </c>
      <c r="AM179" s="135">
        <f t="shared" si="20"/>
        <v>0</v>
      </c>
      <c r="AN179" s="135">
        <f t="shared" si="19"/>
        <v>0</v>
      </c>
      <c r="AO179" s="6" t="str">
        <f>IF(通常分様式!C179="","",IF(PRODUCT(B179:G179,H179:AA179,AF179)=0,"error",""))</f>
        <v/>
      </c>
      <c r="AP179" s="6">
        <f>IF(通常分様式!E179="妊娠出産子育て支援交付金",1,0)</f>
        <v>0</v>
      </c>
    </row>
    <row r="180" spans="1:42" x14ac:dyDescent="0.15">
      <c r="A180" s="6">
        <v>159</v>
      </c>
      <c r="B180" s="6">
        <f>IFERROR(VLOOKUP(通常分様式!B180,―!$AJ$2:$AK$3,2,FALSE),0)</f>
        <v>0</v>
      </c>
      <c r="C180" s="6">
        <f>IFERROR(VLOOKUP(通常分様式!C180,―!$A$2:$B$3,2,FALSE),0)</f>
        <v>0</v>
      </c>
      <c r="D180" s="6">
        <f>IFERROR(VLOOKUP(通常分様式!D180,―!$AD$2:$AE$3,2,FALSE),0)</f>
        <v>0</v>
      </c>
      <c r="E180" s="6"/>
      <c r="G180" s="6">
        <f>IFERROR(VLOOKUP(通常分様式!G180,―!$AF$2:$AG$3,2,FALSE),0)</f>
        <v>0</v>
      </c>
      <c r="H180" s="6">
        <f>IFERROR(VLOOKUP(通常分様式!H180,―!$C$2:$D$2,2,FALSE),0)</f>
        <v>0</v>
      </c>
      <c r="I180" s="6">
        <f>IFERROR(IF(B180=2,VLOOKUP(通常分様式!I180,―!$E$21:$F$25,2,FALSE),VLOOKUP(通常分様式!I180,―!$E$2:$F$19,2,FALSE)),0)</f>
        <v>0</v>
      </c>
      <c r="J180" s="6">
        <f>IFERROR(VLOOKUP(通常分様式!J180,―!$G$2:$H$2,2,FALSE),0)</f>
        <v>0</v>
      </c>
      <c r="K180" s="6">
        <f>IFERROR(VLOOKUP(通常分様式!K180,―!$AH$2:$AI$12,2,FALSE),0)</f>
        <v>0</v>
      </c>
      <c r="V180" s="6">
        <f>IFERROR(IF(通常分様式!C180="単",VLOOKUP(通常分様式!V180,―!$I$2:$J$3,2,FALSE),VLOOKUP(通常分様式!V180,―!$I$4:$J$5,2,FALSE)),0)</f>
        <v>0</v>
      </c>
      <c r="W180" s="6">
        <f>IFERROR(VLOOKUP(通常分様式!W180,―!$K$2:$L$3,2,FALSE),0)</f>
        <v>0</v>
      </c>
      <c r="X180" s="6">
        <f>IFERROR(VLOOKUP(通常分様式!X180,―!$M$2:$N$3,2,FALSE),0)</f>
        <v>0</v>
      </c>
      <c r="Y180" s="6">
        <f>IFERROR(VLOOKUP(通常分様式!Y180,―!$O$2:$P$3,2,FALSE),0)</f>
        <v>0</v>
      </c>
      <c r="Z180" s="6">
        <f>IFERROR(VLOOKUP(通常分様式!Z180,―!$X$2:$Y$31,2,FALSE),0)</f>
        <v>0</v>
      </c>
      <c r="AA180" s="6">
        <f>IFERROR(VLOOKUP(通常分様式!AA180,―!$X$2:$Y$31,2,FALSE),0)</f>
        <v>0</v>
      </c>
      <c r="AF180" s="6">
        <f>IFERROR(VLOOKUP(通常分様式!AG180,―!$AA$2:$AB$14,2,FALSE),0)</f>
        <v>0</v>
      </c>
      <c r="AG180" s="6">
        <f t="shared" si="14"/>
        <v>0</v>
      </c>
      <c r="AH180" s="135">
        <f t="shared" si="15"/>
        <v>0</v>
      </c>
      <c r="AI180" s="135">
        <f t="shared" si="16"/>
        <v>0</v>
      </c>
      <c r="AJ180" s="135">
        <f>IF(通常分様式!C180="",0,IF(B180=1,IF(フラグ管理用!C180=1,"事業終期_通常",IF(C180=2,IF(Y180=2,"事業終期_R3基金・R4","事業終期_通常"),0)),IF(B180=2,"事業終期_R3基金・R4",0)))</f>
        <v>0</v>
      </c>
      <c r="AK180" s="135">
        <f t="shared" si="17"/>
        <v>0</v>
      </c>
      <c r="AL180" s="135">
        <f t="shared" si="18"/>
        <v>0</v>
      </c>
      <c r="AM180" s="135">
        <f t="shared" si="20"/>
        <v>0</v>
      </c>
      <c r="AN180" s="135">
        <f t="shared" si="19"/>
        <v>0</v>
      </c>
      <c r="AO180" s="6" t="str">
        <f>IF(通常分様式!C180="","",IF(PRODUCT(B180:G180,H180:AA180,AF180)=0,"error",""))</f>
        <v/>
      </c>
      <c r="AP180" s="6">
        <f>IF(通常分様式!E180="妊娠出産子育て支援交付金",1,0)</f>
        <v>0</v>
      </c>
    </row>
    <row r="181" spans="1:42" x14ac:dyDescent="0.15">
      <c r="A181" s="6">
        <v>160</v>
      </c>
      <c r="B181" s="6">
        <f>IFERROR(VLOOKUP(通常分様式!B181,―!$AJ$2:$AK$3,2,FALSE),0)</f>
        <v>0</v>
      </c>
      <c r="C181" s="6">
        <f>IFERROR(VLOOKUP(通常分様式!C181,―!$A$2:$B$3,2,FALSE),0)</f>
        <v>0</v>
      </c>
      <c r="D181" s="6">
        <f>IFERROR(VLOOKUP(通常分様式!D181,―!$AD$2:$AE$3,2,FALSE),0)</f>
        <v>0</v>
      </c>
      <c r="E181" s="6"/>
      <c r="G181" s="6">
        <f>IFERROR(VLOOKUP(通常分様式!G181,―!$AF$2:$AG$3,2,FALSE),0)</f>
        <v>0</v>
      </c>
      <c r="H181" s="6">
        <f>IFERROR(VLOOKUP(通常分様式!H181,―!$C$2:$D$2,2,FALSE),0)</f>
        <v>0</v>
      </c>
      <c r="I181" s="6">
        <f>IFERROR(IF(B181=2,VLOOKUP(通常分様式!I181,―!$E$21:$F$25,2,FALSE),VLOOKUP(通常分様式!I181,―!$E$2:$F$19,2,FALSE)),0)</f>
        <v>0</v>
      </c>
      <c r="J181" s="6">
        <f>IFERROR(VLOOKUP(通常分様式!J181,―!$G$2:$H$2,2,FALSE),0)</f>
        <v>0</v>
      </c>
      <c r="K181" s="6">
        <f>IFERROR(VLOOKUP(通常分様式!K181,―!$AH$2:$AI$12,2,FALSE),0)</f>
        <v>0</v>
      </c>
      <c r="V181" s="6">
        <f>IFERROR(IF(通常分様式!C181="単",VLOOKUP(通常分様式!V181,―!$I$2:$J$3,2,FALSE),VLOOKUP(通常分様式!V181,―!$I$4:$J$5,2,FALSE)),0)</f>
        <v>0</v>
      </c>
      <c r="W181" s="6">
        <f>IFERROR(VLOOKUP(通常分様式!W181,―!$K$2:$L$3,2,FALSE),0)</f>
        <v>0</v>
      </c>
      <c r="X181" s="6">
        <f>IFERROR(VLOOKUP(通常分様式!X181,―!$M$2:$N$3,2,FALSE),0)</f>
        <v>0</v>
      </c>
      <c r="Y181" s="6">
        <f>IFERROR(VLOOKUP(通常分様式!Y181,―!$O$2:$P$3,2,FALSE),0)</f>
        <v>0</v>
      </c>
      <c r="Z181" s="6">
        <f>IFERROR(VLOOKUP(通常分様式!Z181,―!$X$2:$Y$31,2,FALSE),0)</f>
        <v>0</v>
      </c>
      <c r="AA181" s="6">
        <f>IFERROR(VLOOKUP(通常分様式!AA181,―!$X$2:$Y$31,2,FALSE),0)</f>
        <v>0</v>
      </c>
      <c r="AF181" s="6">
        <f>IFERROR(VLOOKUP(通常分様式!AG181,―!$AA$2:$AB$14,2,FALSE),0)</f>
        <v>0</v>
      </c>
      <c r="AG181" s="6">
        <f t="shared" si="14"/>
        <v>0</v>
      </c>
      <c r="AH181" s="135">
        <f t="shared" si="15"/>
        <v>0</v>
      </c>
      <c r="AI181" s="135">
        <f t="shared" si="16"/>
        <v>0</v>
      </c>
      <c r="AJ181" s="135">
        <f>IF(通常分様式!C181="",0,IF(B181=1,IF(フラグ管理用!C181=1,"事業終期_通常",IF(C181=2,IF(Y181=2,"事業終期_R3基金・R4","事業終期_通常"),0)),IF(B181=2,"事業終期_R3基金・R4",0)))</f>
        <v>0</v>
      </c>
      <c r="AK181" s="135">
        <f t="shared" si="17"/>
        <v>0</v>
      </c>
      <c r="AL181" s="135">
        <f t="shared" si="18"/>
        <v>0</v>
      </c>
      <c r="AM181" s="135">
        <f t="shared" si="20"/>
        <v>0</v>
      </c>
      <c r="AN181" s="135">
        <f t="shared" si="19"/>
        <v>0</v>
      </c>
      <c r="AO181" s="6" t="str">
        <f>IF(通常分様式!C181="","",IF(PRODUCT(B181:G181,H181:AA181,AF181)=0,"error",""))</f>
        <v/>
      </c>
      <c r="AP181" s="6">
        <f>IF(通常分様式!E181="妊娠出産子育て支援交付金",1,0)</f>
        <v>0</v>
      </c>
    </row>
    <row r="182" spans="1:42" x14ac:dyDescent="0.15">
      <c r="A182" s="6">
        <v>161</v>
      </c>
      <c r="B182" s="6">
        <f>IFERROR(VLOOKUP(通常分様式!B182,―!$AJ$2:$AK$3,2,FALSE),0)</f>
        <v>0</v>
      </c>
      <c r="C182" s="6">
        <f>IFERROR(VLOOKUP(通常分様式!C182,―!$A$2:$B$3,2,FALSE),0)</f>
        <v>0</v>
      </c>
      <c r="D182" s="6">
        <f>IFERROR(VLOOKUP(通常分様式!D182,―!$AD$2:$AE$3,2,FALSE),0)</f>
        <v>0</v>
      </c>
      <c r="E182" s="6"/>
      <c r="G182" s="6">
        <f>IFERROR(VLOOKUP(通常分様式!G182,―!$AF$2:$AG$3,2,FALSE),0)</f>
        <v>0</v>
      </c>
      <c r="H182" s="6">
        <f>IFERROR(VLOOKUP(通常分様式!H182,―!$C$2:$D$2,2,FALSE),0)</f>
        <v>0</v>
      </c>
      <c r="I182" s="6">
        <f>IFERROR(IF(B182=2,VLOOKUP(通常分様式!I182,―!$E$21:$F$25,2,FALSE),VLOOKUP(通常分様式!I182,―!$E$2:$F$19,2,FALSE)),0)</f>
        <v>0</v>
      </c>
      <c r="J182" s="6">
        <f>IFERROR(VLOOKUP(通常分様式!J182,―!$G$2:$H$2,2,FALSE),0)</f>
        <v>0</v>
      </c>
      <c r="K182" s="6">
        <f>IFERROR(VLOOKUP(通常分様式!K182,―!$AH$2:$AI$12,2,FALSE),0)</f>
        <v>0</v>
      </c>
      <c r="V182" s="6">
        <f>IFERROR(IF(通常分様式!C182="単",VLOOKUP(通常分様式!V182,―!$I$2:$J$3,2,FALSE),VLOOKUP(通常分様式!V182,―!$I$4:$J$5,2,FALSE)),0)</f>
        <v>0</v>
      </c>
      <c r="W182" s="6">
        <f>IFERROR(VLOOKUP(通常分様式!W182,―!$K$2:$L$3,2,FALSE),0)</f>
        <v>0</v>
      </c>
      <c r="X182" s="6">
        <f>IFERROR(VLOOKUP(通常分様式!X182,―!$M$2:$N$3,2,FALSE),0)</f>
        <v>0</v>
      </c>
      <c r="Y182" s="6">
        <f>IFERROR(VLOOKUP(通常分様式!Y182,―!$O$2:$P$3,2,FALSE),0)</f>
        <v>0</v>
      </c>
      <c r="Z182" s="6">
        <f>IFERROR(VLOOKUP(通常分様式!Z182,―!$X$2:$Y$31,2,FALSE),0)</f>
        <v>0</v>
      </c>
      <c r="AA182" s="6">
        <f>IFERROR(VLOOKUP(通常分様式!AA182,―!$X$2:$Y$31,2,FALSE),0)</f>
        <v>0</v>
      </c>
      <c r="AF182" s="6">
        <f>IFERROR(VLOOKUP(通常分様式!AG182,―!$AA$2:$AB$14,2,FALSE),0)</f>
        <v>0</v>
      </c>
      <c r="AG182" s="6">
        <f t="shared" si="14"/>
        <v>0</v>
      </c>
      <c r="AH182" s="135">
        <f t="shared" si="15"/>
        <v>0</v>
      </c>
      <c r="AI182" s="135">
        <f t="shared" si="16"/>
        <v>0</v>
      </c>
      <c r="AJ182" s="135">
        <f>IF(通常分様式!C182="",0,IF(B182=1,IF(フラグ管理用!C182=1,"事業終期_通常",IF(C182=2,IF(Y182=2,"事業終期_R3基金・R4","事業終期_通常"),0)),IF(B182=2,"事業終期_R3基金・R4",0)))</f>
        <v>0</v>
      </c>
      <c r="AK182" s="135">
        <f t="shared" si="17"/>
        <v>0</v>
      </c>
      <c r="AL182" s="135">
        <f t="shared" si="18"/>
        <v>0</v>
      </c>
      <c r="AM182" s="135">
        <f t="shared" si="20"/>
        <v>0</v>
      </c>
      <c r="AN182" s="135">
        <f t="shared" si="19"/>
        <v>0</v>
      </c>
      <c r="AO182" s="6" t="str">
        <f>IF(通常分様式!C182="","",IF(PRODUCT(B182:G182,H182:AA182,AF182)=0,"error",""))</f>
        <v/>
      </c>
      <c r="AP182" s="6">
        <f>IF(通常分様式!E182="妊娠出産子育て支援交付金",1,0)</f>
        <v>0</v>
      </c>
    </row>
    <row r="183" spans="1:42" x14ac:dyDescent="0.15">
      <c r="A183" s="6">
        <v>162</v>
      </c>
      <c r="B183" s="6">
        <f>IFERROR(VLOOKUP(通常分様式!B183,―!$AJ$2:$AK$3,2,FALSE),0)</f>
        <v>0</v>
      </c>
      <c r="C183" s="6">
        <f>IFERROR(VLOOKUP(通常分様式!C183,―!$A$2:$B$3,2,FALSE),0)</f>
        <v>0</v>
      </c>
      <c r="D183" s="6">
        <f>IFERROR(VLOOKUP(通常分様式!D183,―!$AD$2:$AE$3,2,FALSE),0)</f>
        <v>0</v>
      </c>
      <c r="E183" s="6"/>
      <c r="G183" s="6">
        <f>IFERROR(VLOOKUP(通常分様式!G183,―!$AF$2:$AG$3,2,FALSE),0)</f>
        <v>0</v>
      </c>
      <c r="H183" s="6">
        <f>IFERROR(VLOOKUP(通常分様式!H183,―!$C$2:$D$2,2,FALSE),0)</f>
        <v>0</v>
      </c>
      <c r="I183" s="6">
        <f>IFERROR(IF(B183=2,VLOOKUP(通常分様式!I183,―!$E$21:$F$25,2,FALSE),VLOOKUP(通常分様式!I183,―!$E$2:$F$19,2,FALSE)),0)</f>
        <v>0</v>
      </c>
      <c r="J183" s="6">
        <f>IFERROR(VLOOKUP(通常分様式!J183,―!$G$2:$H$2,2,FALSE),0)</f>
        <v>0</v>
      </c>
      <c r="K183" s="6">
        <f>IFERROR(VLOOKUP(通常分様式!K183,―!$AH$2:$AI$12,2,FALSE),0)</f>
        <v>0</v>
      </c>
      <c r="V183" s="6">
        <f>IFERROR(IF(通常分様式!C183="単",VLOOKUP(通常分様式!V183,―!$I$2:$J$3,2,FALSE),VLOOKUP(通常分様式!V183,―!$I$4:$J$5,2,FALSE)),0)</f>
        <v>0</v>
      </c>
      <c r="W183" s="6">
        <f>IFERROR(VLOOKUP(通常分様式!W183,―!$K$2:$L$3,2,FALSE),0)</f>
        <v>0</v>
      </c>
      <c r="X183" s="6">
        <f>IFERROR(VLOOKUP(通常分様式!X183,―!$M$2:$N$3,2,FALSE),0)</f>
        <v>0</v>
      </c>
      <c r="Y183" s="6">
        <f>IFERROR(VLOOKUP(通常分様式!Y183,―!$O$2:$P$3,2,FALSE),0)</f>
        <v>0</v>
      </c>
      <c r="Z183" s="6">
        <f>IFERROR(VLOOKUP(通常分様式!Z183,―!$X$2:$Y$31,2,FALSE),0)</f>
        <v>0</v>
      </c>
      <c r="AA183" s="6">
        <f>IFERROR(VLOOKUP(通常分様式!AA183,―!$X$2:$Y$31,2,FALSE),0)</f>
        <v>0</v>
      </c>
      <c r="AF183" s="6">
        <f>IFERROR(VLOOKUP(通常分様式!AG183,―!$AA$2:$AB$14,2,FALSE),0)</f>
        <v>0</v>
      </c>
      <c r="AG183" s="6">
        <f t="shared" si="14"/>
        <v>0</v>
      </c>
      <c r="AH183" s="135">
        <f t="shared" si="15"/>
        <v>0</v>
      </c>
      <c r="AI183" s="135">
        <f t="shared" si="16"/>
        <v>0</v>
      </c>
      <c r="AJ183" s="135">
        <f>IF(通常分様式!C183="",0,IF(B183=1,IF(フラグ管理用!C183=1,"事業終期_通常",IF(C183=2,IF(Y183=2,"事業終期_R3基金・R4","事業終期_通常"),0)),IF(B183=2,"事業終期_R3基金・R4",0)))</f>
        <v>0</v>
      </c>
      <c r="AK183" s="135">
        <f t="shared" si="17"/>
        <v>0</v>
      </c>
      <c r="AL183" s="135">
        <f t="shared" si="18"/>
        <v>0</v>
      </c>
      <c r="AM183" s="135">
        <f t="shared" si="20"/>
        <v>0</v>
      </c>
      <c r="AN183" s="135">
        <f t="shared" si="19"/>
        <v>0</v>
      </c>
      <c r="AO183" s="6" t="str">
        <f>IF(通常分様式!C183="","",IF(PRODUCT(B183:G183,H183:AA183,AF183)=0,"error",""))</f>
        <v/>
      </c>
      <c r="AP183" s="6">
        <f>IF(通常分様式!E183="妊娠出産子育て支援交付金",1,0)</f>
        <v>0</v>
      </c>
    </row>
    <row r="184" spans="1:42" x14ac:dyDescent="0.15">
      <c r="A184" s="6">
        <v>163</v>
      </c>
      <c r="B184" s="6">
        <f>IFERROR(VLOOKUP(通常分様式!B184,―!$AJ$2:$AK$3,2,FALSE),0)</f>
        <v>0</v>
      </c>
      <c r="C184" s="6">
        <f>IFERROR(VLOOKUP(通常分様式!C184,―!$A$2:$B$3,2,FALSE),0)</f>
        <v>0</v>
      </c>
      <c r="D184" s="6">
        <f>IFERROR(VLOOKUP(通常分様式!D184,―!$AD$2:$AE$3,2,FALSE),0)</f>
        <v>0</v>
      </c>
      <c r="E184" s="6"/>
      <c r="G184" s="6">
        <f>IFERROR(VLOOKUP(通常分様式!G184,―!$AF$2:$AG$3,2,FALSE),0)</f>
        <v>0</v>
      </c>
      <c r="H184" s="6">
        <f>IFERROR(VLOOKUP(通常分様式!H184,―!$C$2:$D$2,2,FALSE),0)</f>
        <v>0</v>
      </c>
      <c r="I184" s="6">
        <f>IFERROR(IF(B184=2,VLOOKUP(通常分様式!I184,―!$E$21:$F$25,2,FALSE),VLOOKUP(通常分様式!I184,―!$E$2:$F$19,2,FALSE)),0)</f>
        <v>0</v>
      </c>
      <c r="J184" s="6">
        <f>IFERROR(VLOOKUP(通常分様式!J184,―!$G$2:$H$2,2,FALSE),0)</f>
        <v>0</v>
      </c>
      <c r="K184" s="6">
        <f>IFERROR(VLOOKUP(通常分様式!K184,―!$AH$2:$AI$12,2,FALSE),0)</f>
        <v>0</v>
      </c>
      <c r="V184" s="6">
        <f>IFERROR(IF(通常分様式!C184="単",VLOOKUP(通常分様式!V184,―!$I$2:$J$3,2,FALSE),VLOOKUP(通常分様式!V184,―!$I$4:$J$5,2,FALSE)),0)</f>
        <v>0</v>
      </c>
      <c r="W184" s="6">
        <f>IFERROR(VLOOKUP(通常分様式!W184,―!$K$2:$L$3,2,FALSE),0)</f>
        <v>0</v>
      </c>
      <c r="X184" s="6">
        <f>IFERROR(VLOOKUP(通常分様式!X184,―!$M$2:$N$3,2,FALSE),0)</f>
        <v>0</v>
      </c>
      <c r="Y184" s="6">
        <f>IFERROR(VLOOKUP(通常分様式!Y184,―!$O$2:$P$3,2,FALSE),0)</f>
        <v>0</v>
      </c>
      <c r="Z184" s="6">
        <f>IFERROR(VLOOKUP(通常分様式!Z184,―!$X$2:$Y$31,2,FALSE),0)</f>
        <v>0</v>
      </c>
      <c r="AA184" s="6">
        <f>IFERROR(VLOOKUP(通常分様式!AA184,―!$X$2:$Y$31,2,FALSE),0)</f>
        <v>0</v>
      </c>
      <c r="AF184" s="6">
        <f>IFERROR(VLOOKUP(通常分様式!AG184,―!$AA$2:$AB$14,2,FALSE),0)</f>
        <v>0</v>
      </c>
      <c r="AG184" s="6">
        <f t="shared" si="14"/>
        <v>0</v>
      </c>
      <c r="AH184" s="135">
        <f t="shared" si="15"/>
        <v>0</v>
      </c>
      <c r="AI184" s="135">
        <f t="shared" si="16"/>
        <v>0</v>
      </c>
      <c r="AJ184" s="135">
        <f>IF(通常分様式!C184="",0,IF(B184=1,IF(フラグ管理用!C184=1,"事業終期_通常",IF(C184=2,IF(Y184=2,"事業終期_R3基金・R4","事業終期_通常"),0)),IF(B184=2,"事業終期_R3基金・R4",0)))</f>
        <v>0</v>
      </c>
      <c r="AK184" s="135">
        <f t="shared" si="17"/>
        <v>0</v>
      </c>
      <c r="AL184" s="135">
        <f t="shared" si="18"/>
        <v>0</v>
      </c>
      <c r="AM184" s="135">
        <f t="shared" si="20"/>
        <v>0</v>
      </c>
      <c r="AN184" s="135">
        <f t="shared" si="19"/>
        <v>0</v>
      </c>
      <c r="AO184" s="6" t="str">
        <f>IF(通常分様式!C184="","",IF(PRODUCT(B184:G184,H184:AA184,AF184)=0,"error",""))</f>
        <v/>
      </c>
      <c r="AP184" s="6">
        <f>IF(通常分様式!E184="妊娠出産子育て支援交付金",1,0)</f>
        <v>0</v>
      </c>
    </row>
    <row r="185" spans="1:42" x14ac:dyDescent="0.15">
      <c r="A185" s="6">
        <v>164</v>
      </c>
      <c r="B185" s="6">
        <f>IFERROR(VLOOKUP(通常分様式!B185,―!$AJ$2:$AK$3,2,FALSE),0)</f>
        <v>0</v>
      </c>
      <c r="C185" s="6">
        <f>IFERROR(VLOOKUP(通常分様式!C185,―!$A$2:$B$3,2,FALSE),0)</f>
        <v>0</v>
      </c>
      <c r="D185" s="6">
        <f>IFERROR(VLOOKUP(通常分様式!D185,―!$AD$2:$AE$3,2,FALSE),0)</f>
        <v>0</v>
      </c>
      <c r="E185" s="6"/>
      <c r="G185" s="6">
        <f>IFERROR(VLOOKUP(通常分様式!G185,―!$AF$2:$AG$3,2,FALSE),0)</f>
        <v>0</v>
      </c>
      <c r="H185" s="6">
        <f>IFERROR(VLOOKUP(通常分様式!H185,―!$C$2:$D$2,2,FALSE),0)</f>
        <v>0</v>
      </c>
      <c r="I185" s="6">
        <f>IFERROR(IF(B185=2,VLOOKUP(通常分様式!I185,―!$E$21:$F$25,2,FALSE),VLOOKUP(通常分様式!I185,―!$E$2:$F$19,2,FALSE)),0)</f>
        <v>0</v>
      </c>
      <c r="J185" s="6">
        <f>IFERROR(VLOOKUP(通常分様式!J185,―!$G$2:$H$2,2,FALSE),0)</f>
        <v>0</v>
      </c>
      <c r="K185" s="6">
        <f>IFERROR(VLOOKUP(通常分様式!K185,―!$AH$2:$AI$12,2,FALSE),0)</f>
        <v>0</v>
      </c>
      <c r="V185" s="6">
        <f>IFERROR(IF(通常分様式!C185="単",VLOOKUP(通常分様式!V185,―!$I$2:$J$3,2,FALSE),VLOOKUP(通常分様式!V185,―!$I$4:$J$5,2,FALSE)),0)</f>
        <v>0</v>
      </c>
      <c r="W185" s="6">
        <f>IFERROR(VLOOKUP(通常分様式!W185,―!$K$2:$L$3,2,FALSE),0)</f>
        <v>0</v>
      </c>
      <c r="X185" s="6">
        <f>IFERROR(VLOOKUP(通常分様式!X185,―!$M$2:$N$3,2,FALSE),0)</f>
        <v>0</v>
      </c>
      <c r="Y185" s="6">
        <f>IFERROR(VLOOKUP(通常分様式!Y185,―!$O$2:$P$3,2,FALSE),0)</f>
        <v>0</v>
      </c>
      <c r="Z185" s="6">
        <f>IFERROR(VLOOKUP(通常分様式!Z185,―!$X$2:$Y$31,2,FALSE),0)</f>
        <v>0</v>
      </c>
      <c r="AA185" s="6">
        <f>IFERROR(VLOOKUP(通常分様式!AA185,―!$X$2:$Y$31,2,FALSE),0)</f>
        <v>0</v>
      </c>
      <c r="AF185" s="6">
        <f>IFERROR(VLOOKUP(通常分様式!AG185,―!$AA$2:$AB$14,2,FALSE),0)</f>
        <v>0</v>
      </c>
      <c r="AG185" s="6">
        <f t="shared" si="14"/>
        <v>0</v>
      </c>
      <c r="AH185" s="135">
        <f t="shared" si="15"/>
        <v>0</v>
      </c>
      <c r="AI185" s="135">
        <f t="shared" si="16"/>
        <v>0</v>
      </c>
      <c r="AJ185" s="135">
        <f>IF(通常分様式!C185="",0,IF(B185=1,IF(フラグ管理用!C185=1,"事業終期_通常",IF(C185=2,IF(Y185=2,"事業終期_R3基金・R4","事業終期_通常"),0)),IF(B185=2,"事業終期_R3基金・R4",0)))</f>
        <v>0</v>
      </c>
      <c r="AK185" s="135">
        <f t="shared" si="17"/>
        <v>0</v>
      </c>
      <c r="AL185" s="135">
        <f t="shared" si="18"/>
        <v>0</v>
      </c>
      <c r="AM185" s="135">
        <f t="shared" si="20"/>
        <v>0</v>
      </c>
      <c r="AN185" s="135">
        <f t="shared" si="19"/>
        <v>0</v>
      </c>
      <c r="AO185" s="6" t="str">
        <f>IF(通常分様式!C185="","",IF(PRODUCT(B185:G185,H185:AA185,AF185)=0,"error",""))</f>
        <v/>
      </c>
      <c r="AP185" s="6">
        <f>IF(通常分様式!E185="妊娠出産子育て支援交付金",1,0)</f>
        <v>0</v>
      </c>
    </row>
    <row r="186" spans="1:42" x14ac:dyDescent="0.15">
      <c r="A186" s="6">
        <v>165</v>
      </c>
      <c r="B186" s="6">
        <f>IFERROR(VLOOKUP(通常分様式!B186,―!$AJ$2:$AK$3,2,FALSE),0)</f>
        <v>0</v>
      </c>
      <c r="C186" s="6">
        <f>IFERROR(VLOOKUP(通常分様式!C186,―!$A$2:$B$3,2,FALSE),0)</f>
        <v>0</v>
      </c>
      <c r="D186" s="6">
        <f>IFERROR(VLOOKUP(通常分様式!D186,―!$AD$2:$AE$3,2,FALSE),0)</f>
        <v>0</v>
      </c>
      <c r="E186" s="6"/>
      <c r="G186" s="6">
        <f>IFERROR(VLOOKUP(通常分様式!G186,―!$AF$2:$AG$3,2,FALSE),0)</f>
        <v>0</v>
      </c>
      <c r="H186" s="6">
        <f>IFERROR(VLOOKUP(通常分様式!H186,―!$C$2:$D$2,2,FALSE),0)</f>
        <v>0</v>
      </c>
      <c r="I186" s="6">
        <f>IFERROR(IF(B186=2,VLOOKUP(通常分様式!I186,―!$E$21:$F$25,2,FALSE),VLOOKUP(通常分様式!I186,―!$E$2:$F$19,2,FALSE)),0)</f>
        <v>0</v>
      </c>
      <c r="J186" s="6">
        <f>IFERROR(VLOOKUP(通常分様式!J186,―!$G$2:$H$2,2,FALSE),0)</f>
        <v>0</v>
      </c>
      <c r="K186" s="6">
        <f>IFERROR(VLOOKUP(通常分様式!K186,―!$AH$2:$AI$12,2,FALSE),0)</f>
        <v>0</v>
      </c>
      <c r="V186" s="6">
        <f>IFERROR(IF(通常分様式!C186="単",VLOOKUP(通常分様式!V186,―!$I$2:$J$3,2,FALSE),VLOOKUP(通常分様式!V186,―!$I$4:$J$5,2,FALSE)),0)</f>
        <v>0</v>
      </c>
      <c r="W186" s="6">
        <f>IFERROR(VLOOKUP(通常分様式!W186,―!$K$2:$L$3,2,FALSE),0)</f>
        <v>0</v>
      </c>
      <c r="X186" s="6">
        <f>IFERROR(VLOOKUP(通常分様式!X186,―!$M$2:$N$3,2,FALSE),0)</f>
        <v>0</v>
      </c>
      <c r="Y186" s="6">
        <f>IFERROR(VLOOKUP(通常分様式!Y186,―!$O$2:$P$3,2,FALSE),0)</f>
        <v>0</v>
      </c>
      <c r="Z186" s="6">
        <f>IFERROR(VLOOKUP(通常分様式!Z186,―!$X$2:$Y$31,2,FALSE),0)</f>
        <v>0</v>
      </c>
      <c r="AA186" s="6">
        <f>IFERROR(VLOOKUP(通常分様式!AA186,―!$X$2:$Y$31,2,FALSE),0)</f>
        <v>0</v>
      </c>
      <c r="AF186" s="6">
        <f>IFERROR(VLOOKUP(通常分様式!AG186,―!$AA$2:$AB$14,2,FALSE),0)</f>
        <v>0</v>
      </c>
      <c r="AG186" s="6">
        <f t="shared" si="14"/>
        <v>0</v>
      </c>
      <c r="AH186" s="135">
        <f t="shared" si="15"/>
        <v>0</v>
      </c>
      <c r="AI186" s="135">
        <f t="shared" si="16"/>
        <v>0</v>
      </c>
      <c r="AJ186" s="135">
        <f>IF(通常分様式!C186="",0,IF(B186=1,IF(フラグ管理用!C186=1,"事業終期_通常",IF(C186=2,IF(Y186=2,"事業終期_R3基金・R4","事業終期_通常"),0)),IF(B186=2,"事業終期_R3基金・R4",0)))</f>
        <v>0</v>
      </c>
      <c r="AK186" s="135">
        <f t="shared" si="17"/>
        <v>0</v>
      </c>
      <c r="AL186" s="135">
        <f t="shared" si="18"/>
        <v>0</v>
      </c>
      <c r="AM186" s="135">
        <f t="shared" si="20"/>
        <v>0</v>
      </c>
      <c r="AN186" s="135">
        <f t="shared" si="19"/>
        <v>0</v>
      </c>
      <c r="AO186" s="6" t="str">
        <f>IF(通常分様式!C186="","",IF(PRODUCT(B186:G186,H186:AA186,AF186)=0,"error",""))</f>
        <v/>
      </c>
      <c r="AP186" s="6">
        <f>IF(通常分様式!E186="妊娠出産子育て支援交付金",1,0)</f>
        <v>0</v>
      </c>
    </row>
    <row r="187" spans="1:42" x14ac:dyDescent="0.15">
      <c r="A187" s="6">
        <v>166</v>
      </c>
      <c r="B187" s="6">
        <f>IFERROR(VLOOKUP(通常分様式!B187,―!$AJ$2:$AK$3,2,FALSE),0)</f>
        <v>0</v>
      </c>
      <c r="C187" s="6">
        <f>IFERROR(VLOOKUP(通常分様式!C187,―!$A$2:$B$3,2,FALSE),0)</f>
        <v>0</v>
      </c>
      <c r="D187" s="6">
        <f>IFERROR(VLOOKUP(通常分様式!D187,―!$AD$2:$AE$3,2,FALSE),0)</f>
        <v>0</v>
      </c>
      <c r="E187" s="6"/>
      <c r="G187" s="6">
        <f>IFERROR(VLOOKUP(通常分様式!G187,―!$AF$2:$AG$3,2,FALSE),0)</f>
        <v>0</v>
      </c>
      <c r="H187" s="6">
        <f>IFERROR(VLOOKUP(通常分様式!H187,―!$C$2:$D$2,2,FALSE),0)</f>
        <v>0</v>
      </c>
      <c r="I187" s="6">
        <f>IFERROR(IF(B187=2,VLOOKUP(通常分様式!I187,―!$E$21:$F$25,2,FALSE),VLOOKUP(通常分様式!I187,―!$E$2:$F$19,2,FALSE)),0)</f>
        <v>0</v>
      </c>
      <c r="J187" s="6">
        <f>IFERROR(VLOOKUP(通常分様式!J187,―!$G$2:$H$2,2,FALSE),0)</f>
        <v>0</v>
      </c>
      <c r="K187" s="6">
        <f>IFERROR(VLOOKUP(通常分様式!K187,―!$AH$2:$AI$12,2,FALSE),0)</f>
        <v>0</v>
      </c>
      <c r="V187" s="6">
        <f>IFERROR(IF(通常分様式!C187="単",VLOOKUP(通常分様式!V187,―!$I$2:$J$3,2,FALSE),VLOOKUP(通常分様式!V187,―!$I$4:$J$5,2,FALSE)),0)</f>
        <v>0</v>
      </c>
      <c r="W187" s="6">
        <f>IFERROR(VLOOKUP(通常分様式!W187,―!$K$2:$L$3,2,FALSE),0)</f>
        <v>0</v>
      </c>
      <c r="X187" s="6">
        <f>IFERROR(VLOOKUP(通常分様式!X187,―!$M$2:$N$3,2,FALSE),0)</f>
        <v>0</v>
      </c>
      <c r="Y187" s="6">
        <f>IFERROR(VLOOKUP(通常分様式!Y187,―!$O$2:$P$3,2,FALSE),0)</f>
        <v>0</v>
      </c>
      <c r="Z187" s="6">
        <f>IFERROR(VLOOKUP(通常分様式!Z187,―!$X$2:$Y$31,2,FALSE),0)</f>
        <v>0</v>
      </c>
      <c r="AA187" s="6">
        <f>IFERROR(VLOOKUP(通常分様式!AA187,―!$X$2:$Y$31,2,FALSE),0)</f>
        <v>0</v>
      </c>
      <c r="AF187" s="6">
        <f>IFERROR(VLOOKUP(通常分様式!AG187,―!$AA$2:$AB$14,2,FALSE),0)</f>
        <v>0</v>
      </c>
      <c r="AG187" s="6">
        <f t="shared" si="14"/>
        <v>0</v>
      </c>
      <c r="AH187" s="135">
        <f t="shared" si="15"/>
        <v>0</v>
      </c>
      <c r="AI187" s="135">
        <f t="shared" si="16"/>
        <v>0</v>
      </c>
      <c r="AJ187" s="135">
        <f>IF(通常分様式!C187="",0,IF(B187=1,IF(フラグ管理用!C187=1,"事業終期_通常",IF(C187=2,IF(Y187=2,"事業終期_R3基金・R4","事業終期_通常"),0)),IF(B187=2,"事業終期_R3基金・R4",0)))</f>
        <v>0</v>
      </c>
      <c r="AK187" s="135">
        <f t="shared" si="17"/>
        <v>0</v>
      </c>
      <c r="AL187" s="135">
        <f t="shared" si="18"/>
        <v>0</v>
      </c>
      <c r="AM187" s="135">
        <f t="shared" si="20"/>
        <v>0</v>
      </c>
      <c r="AN187" s="135">
        <f t="shared" si="19"/>
        <v>0</v>
      </c>
      <c r="AO187" s="6" t="str">
        <f>IF(通常分様式!C187="","",IF(PRODUCT(B187:G187,H187:AA187,AF187)=0,"error",""))</f>
        <v/>
      </c>
      <c r="AP187" s="6">
        <f>IF(通常分様式!E187="妊娠出産子育て支援交付金",1,0)</f>
        <v>0</v>
      </c>
    </row>
    <row r="188" spans="1:42" x14ac:dyDescent="0.15">
      <c r="A188" s="6">
        <v>167</v>
      </c>
      <c r="B188" s="6">
        <f>IFERROR(VLOOKUP(通常分様式!B188,―!$AJ$2:$AK$3,2,FALSE),0)</f>
        <v>0</v>
      </c>
      <c r="C188" s="6">
        <f>IFERROR(VLOOKUP(通常分様式!C188,―!$A$2:$B$3,2,FALSE),0)</f>
        <v>0</v>
      </c>
      <c r="D188" s="6">
        <f>IFERROR(VLOOKUP(通常分様式!D188,―!$AD$2:$AE$3,2,FALSE),0)</f>
        <v>0</v>
      </c>
      <c r="E188" s="6"/>
      <c r="G188" s="6">
        <f>IFERROR(VLOOKUP(通常分様式!G188,―!$AF$2:$AG$3,2,FALSE),0)</f>
        <v>0</v>
      </c>
      <c r="H188" s="6">
        <f>IFERROR(VLOOKUP(通常分様式!H188,―!$C$2:$D$2,2,FALSE),0)</f>
        <v>0</v>
      </c>
      <c r="I188" s="6">
        <f>IFERROR(IF(B188=2,VLOOKUP(通常分様式!I188,―!$E$21:$F$25,2,FALSE),VLOOKUP(通常分様式!I188,―!$E$2:$F$19,2,FALSE)),0)</f>
        <v>0</v>
      </c>
      <c r="J188" s="6">
        <f>IFERROR(VLOOKUP(通常分様式!J188,―!$G$2:$H$2,2,FALSE),0)</f>
        <v>0</v>
      </c>
      <c r="K188" s="6">
        <f>IFERROR(VLOOKUP(通常分様式!K188,―!$AH$2:$AI$12,2,FALSE),0)</f>
        <v>0</v>
      </c>
      <c r="V188" s="6">
        <f>IFERROR(IF(通常分様式!C188="単",VLOOKUP(通常分様式!V188,―!$I$2:$J$3,2,FALSE),VLOOKUP(通常分様式!V188,―!$I$4:$J$5,2,FALSE)),0)</f>
        <v>0</v>
      </c>
      <c r="W188" s="6">
        <f>IFERROR(VLOOKUP(通常分様式!W188,―!$K$2:$L$3,2,FALSE),0)</f>
        <v>0</v>
      </c>
      <c r="X188" s="6">
        <f>IFERROR(VLOOKUP(通常分様式!X188,―!$M$2:$N$3,2,FALSE),0)</f>
        <v>0</v>
      </c>
      <c r="Y188" s="6">
        <f>IFERROR(VLOOKUP(通常分様式!Y188,―!$O$2:$P$3,2,FALSE),0)</f>
        <v>0</v>
      </c>
      <c r="Z188" s="6">
        <f>IFERROR(VLOOKUP(通常分様式!Z188,―!$X$2:$Y$31,2,FALSE),0)</f>
        <v>0</v>
      </c>
      <c r="AA188" s="6">
        <f>IFERROR(VLOOKUP(通常分様式!AA188,―!$X$2:$Y$31,2,FALSE),0)</f>
        <v>0</v>
      </c>
      <c r="AF188" s="6">
        <f>IFERROR(VLOOKUP(通常分様式!AG188,―!$AA$2:$AB$14,2,FALSE),0)</f>
        <v>0</v>
      </c>
      <c r="AG188" s="6">
        <f t="shared" si="14"/>
        <v>0</v>
      </c>
      <c r="AH188" s="135">
        <f t="shared" si="15"/>
        <v>0</v>
      </c>
      <c r="AI188" s="135">
        <f t="shared" si="16"/>
        <v>0</v>
      </c>
      <c r="AJ188" s="135">
        <f>IF(通常分様式!C188="",0,IF(B188=1,IF(フラグ管理用!C188=1,"事業終期_通常",IF(C188=2,IF(Y188=2,"事業終期_R3基金・R4","事業終期_通常"),0)),IF(B188=2,"事業終期_R3基金・R4",0)))</f>
        <v>0</v>
      </c>
      <c r="AK188" s="135">
        <f t="shared" si="17"/>
        <v>0</v>
      </c>
      <c r="AL188" s="135">
        <f t="shared" si="18"/>
        <v>0</v>
      </c>
      <c r="AM188" s="135">
        <f t="shared" si="20"/>
        <v>0</v>
      </c>
      <c r="AN188" s="135">
        <f t="shared" si="19"/>
        <v>0</v>
      </c>
      <c r="AO188" s="6" t="str">
        <f>IF(通常分様式!C188="","",IF(PRODUCT(B188:G188,H188:AA188,AF188)=0,"error",""))</f>
        <v/>
      </c>
      <c r="AP188" s="6">
        <f>IF(通常分様式!E188="妊娠出産子育て支援交付金",1,0)</f>
        <v>0</v>
      </c>
    </row>
    <row r="189" spans="1:42" x14ac:dyDescent="0.15">
      <c r="A189" s="6">
        <v>168</v>
      </c>
      <c r="B189" s="6">
        <f>IFERROR(VLOOKUP(通常分様式!B189,―!$AJ$2:$AK$3,2,FALSE),0)</f>
        <v>0</v>
      </c>
      <c r="C189" s="6">
        <f>IFERROR(VLOOKUP(通常分様式!C189,―!$A$2:$B$3,2,FALSE),0)</f>
        <v>0</v>
      </c>
      <c r="D189" s="6">
        <f>IFERROR(VLOOKUP(通常分様式!D189,―!$AD$2:$AE$3,2,FALSE),0)</f>
        <v>0</v>
      </c>
      <c r="E189" s="6"/>
      <c r="G189" s="6">
        <f>IFERROR(VLOOKUP(通常分様式!G189,―!$AF$2:$AG$3,2,FALSE),0)</f>
        <v>0</v>
      </c>
      <c r="H189" s="6">
        <f>IFERROR(VLOOKUP(通常分様式!H189,―!$C$2:$D$2,2,FALSE),0)</f>
        <v>0</v>
      </c>
      <c r="I189" s="6">
        <f>IFERROR(IF(B189=2,VLOOKUP(通常分様式!I189,―!$E$21:$F$25,2,FALSE),VLOOKUP(通常分様式!I189,―!$E$2:$F$19,2,FALSE)),0)</f>
        <v>0</v>
      </c>
      <c r="J189" s="6">
        <f>IFERROR(VLOOKUP(通常分様式!J189,―!$G$2:$H$2,2,FALSE),0)</f>
        <v>0</v>
      </c>
      <c r="K189" s="6">
        <f>IFERROR(VLOOKUP(通常分様式!K189,―!$AH$2:$AI$12,2,FALSE),0)</f>
        <v>0</v>
      </c>
      <c r="V189" s="6">
        <f>IFERROR(IF(通常分様式!C189="単",VLOOKUP(通常分様式!V189,―!$I$2:$J$3,2,FALSE),VLOOKUP(通常分様式!V189,―!$I$4:$J$5,2,FALSE)),0)</f>
        <v>0</v>
      </c>
      <c r="W189" s="6">
        <f>IFERROR(VLOOKUP(通常分様式!W189,―!$K$2:$L$3,2,FALSE),0)</f>
        <v>0</v>
      </c>
      <c r="X189" s="6">
        <f>IFERROR(VLOOKUP(通常分様式!X189,―!$M$2:$N$3,2,FALSE),0)</f>
        <v>0</v>
      </c>
      <c r="Y189" s="6">
        <f>IFERROR(VLOOKUP(通常分様式!Y189,―!$O$2:$P$3,2,FALSE),0)</f>
        <v>0</v>
      </c>
      <c r="Z189" s="6">
        <f>IFERROR(VLOOKUP(通常分様式!Z189,―!$X$2:$Y$31,2,FALSE),0)</f>
        <v>0</v>
      </c>
      <c r="AA189" s="6">
        <f>IFERROR(VLOOKUP(通常分様式!AA189,―!$X$2:$Y$31,2,FALSE),0)</f>
        <v>0</v>
      </c>
      <c r="AF189" s="6">
        <f>IFERROR(VLOOKUP(通常分様式!AG189,―!$AA$2:$AB$14,2,FALSE),0)</f>
        <v>0</v>
      </c>
      <c r="AG189" s="6">
        <f t="shared" si="14"/>
        <v>0</v>
      </c>
      <c r="AH189" s="135">
        <f t="shared" si="15"/>
        <v>0</v>
      </c>
      <c r="AI189" s="135">
        <f t="shared" si="16"/>
        <v>0</v>
      </c>
      <c r="AJ189" s="135">
        <f>IF(通常分様式!C189="",0,IF(B189=1,IF(フラグ管理用!C189=1,"事業終期_通常",IF(C189=2,IF(Y189=2,"事業終期_R3基金・R4","事業終期_通常"),0)),IF(B189=2,"事業終期_R3基金・R4",0)))</f>
        <v>0</v>
      </c>
      <c r="AK189" s="135">
        <f t="shared" si="17"/>
        <v>0</v>
      </c>
      <c r="AL189" s="135">
        <f t="shared" si="18"/>
        <v>0</v>
      </c>
      <c r="AM189" s="135">
        <f t="shared" si="20"/>
        <v>0</v>
      </c>
      <c r="AN189" s="135">
        <f t="shared" si="19"/>
        <v>0</v>
      </c>
      <c r="AO189" s="6" t="str">
        <f>IF(通常分様式!C189="","",IF(PRODUCT(B189:G189,H189:AA189,AF189)=0,"error",""))</f>
        <v/>
      </c>
      <c r="AP189" s="6">
        <f>IF(通常分様式!E189="妊娠出産子育て支援交付金",1,0)</f>
        <v>0</v>
      </c>
    </row>
    <row r="190" spans="1:42" x14ac:dyDescent="0.15">
      <c r="A190" s="6">
        <v>169</v>
      </c>
      <c r="B190" s="6">
        <f>IFERROR(VLOOKUP(通常分様式!B190,―!$AJ$2:$AK$3,2,FALSE),0)</f>
        <v>0</v>
      </c>
      <c r="C190" s="6">
        <f>IFERROR(VLOOKUP(通常分様式!C190,―!$A$2:$B$3,2,FALSE),0)</f>
        <v>0</v>
      </c>
      <c r="D190" s="6">
        <f>IFERROR(VLOOKUP(通常分様式!D190,―!$AD$2:$AE$3,2,FALSE),0)</f>
        <v>0</v>
      </c>
      <c r="E190" s="6"/>
      <c r="G190" s="6">
        <f>IFERROR(VLOOKUP(通常分様式!G190,―!$AF$2:$AG$3,2,FALSE),0)</f>
        <v>0</v>
      </c>
      <c r="H190" s="6">
        <f>IFERROR(VLOOKUP(通常分様式!H190,―!$C$2:$D$2,2,FALSE),0)</f>
        <v>0</v>
      </c>
      <c r="I190" s="6">
        <f>IFERROR(IF(B190=2,VLOOKUP(通常分様式!I190,―!$E$21:$F$25,2,FALSE),VLOOKUP(通常分様式!I190,―!$E$2:$F$19,2,FALSE)),0)</f>
        <v>0</v>
      </c>
      <c r="J190" s="6">
        <f>IFERROR(VLOOKUP(通常分様式!J190,―!$G$2:$H$2,2,FALSE),0)</f>
        <v>0</v>
      </c>
      <c r="K190" s="6">
        <f>IFERROR(VLOOKUP(通常分様式!K190,―!$AH$2:$AI$12,2,FALSE),0)</f>
        <v>0</v>
      </c>
      <c r="V190" s="6">
        <f>IFERROR(IF(通常分様式!C190="単",VLOOKUP(通常分様式!V190,―!$I$2:$J$3,2,FALSE),VLOOKUP(通常分様式!V190,―!$I$4:$J$5,2,FALSE)),0)</f>
        <v>0</v>
      </c>
      <c r="W190" s="6">
        <f>IFERROR(VLOOKUP(通常分様式!W190,―!$K$2:$L$3,2,FALSE),0)</f>
        <v>0</v>
      </c>
      <c r="X190" s="6">
        <f>IFERROR(VLOOKUP(通常分様式!X190,―!$M$2:$N$3,2,FALSE),0)</f>
        <v>0</v>
      </c>
      <c r="Y190" s="6">
        <f>IFERROR(VLOOKUP(通常分様式!Y190,―!$O$2:$P$3,2,FALSE),0)</f>
        <v>0</v>
      </c>
      <c r="Z190" s="6">
        <f>IFERROR(VLOOKUP(通常分様式!Z190,―!$X$2:$Y$31,2,FALSE),0)</f>
        <v>0</v>
      </c>
      <c r="AA190" s="6">
        <f>IFERROR(VLOOKUP(通常分様式!AA190,―!$X$2:$Y$31,2,FALSE),0)</f>
        <v>0</v>
      </c>
      <c r="AF190" s="6">
        <f>IFERROR(VLOOKUP(通常分様式!AG190,―!$AA$2:$AB$14,2,FALSE),0)</f>
        <v>0</v>
      </c>
      <c r="AG190" s="6">
        <f t="shared" si="14"/>
        <v>0</v>
      </c>
      <c r="AH190" s="135">
        <f t="shared" si="15"/>
        <v>0</v>
      </c>
      <c r="AI190" s="135">
        <f t="shared" si="16"/>
        <v>0</v>
      </c>
      <c r="AJ190" s="135">
        <f>IF(通常分様式!C190="",0,IF(B190=1,IF(フラグ管理用!C190=1,"事業終期_通常",IF(C190=2,IF(Y190=2,"事業終期_R3基金・R4","事業終期_通常"),0)),IF(B190=2,"事業終期_R3基金・R4",0)))</f>
        <v>0</v>
      </c>
      <c r="AK190" s="135">
        <f t="shared" si="17"/>
        <v>0</v>
      </c>
      <c r="AL190" s="135">
        <f t="shared" si="18"/>
        <v>0</v>
      </c>
      <c r="AM190" s="135">
        <f t="shared" si="20"/>
        <v>0</v>
      </c>
      <c r="AN190" s="135">
        <f t="shared" si="19"/>
        <v>0</v>
      </c>
      <c r="AO190" s="6" t="str">
        <f>IF(通常分様式!C190="","",IF(PRODUCT(B190:G190,H190:AA190,AF190)=0,"error",""))</f>
        <v/>
      </c>
      <c r="AP190" s="6">
        <f>IF(通常分様式!E190="妊娠出産子育て支援交付金",1,0)</f>
        <v>0</v>
      </c>
    </row>
    <row r="191" spans="1:42" x14ac:dyDescent="0.15">
      <c r="A191" s="6">
        <v>170</v>
      </c>
      <c r="B191" s="6">
        <f>IFERROR(VLOOKUP(通常分様式!B191,―!$AJ$2:$AK$3,2,FALSE),0)</f>
        <v>0</v>
      </c>
      <c r="C191" s="6">
        <f>IFERROR(VLOOKUP(通常分様式!C191,―!$A$2:$B$3,2,FALSE),0)</f>
        <v>0</v>
      </c>
      <c r="D191" s="6">
        <f>IFERROR(VLOOKUP(通常分様式!D191,―!$AD$2:$AE$3,2,FALSE),0)</f>
        <v>0</v>
      </c>
      <c r="E191" s="6"/>
      <c r="G191" s="6">
        <f>IFERROR(VLOOKUP(通常分様式!G191,―!$AF$2:$AG$3,2,FALSE),0)</f>
        <v>0</v>
      </c>
      <c r="H191" s="6">
        <f>IFERROR(VLOOKUP(通常分様式!H191,―!$C$2:$D$2,2,FALSE),0)</f>
        <v>0</v>
      </c>
      <c r="I191" s="6">
        <f>IFERROR(IF(B191=2,VLOOKUP(通常分様式!I191,―!$E$21:$F$25,2,FALSE),VLOOKUP(通常分様式!I191,―!$E$2:$F$19,2,FALSE)),0)</f>
        <v>0</v>
      </c>
      <c r="J191" s="6">
        <f>IFERROR(VLOOKUP(通常分様式!J191,―!$G$2:$H$2,2,FALSE),0)</f>
        <v>0</v>
      </c>
      <c r="K191" s="6">
        <f>IFERROR(VLOOKUP(通常分様式!K191,―!$AH$2:$AI$12,2,FALSE),0)</f>
        <v>0</v>
      </c>
      <c r="V191" s="6">
        <f>IFERROR(IF(通常分様式!C191="単",VLOOKUP(通常分様式!V191,―!$I$2:$J$3,2,FALSE),VLOOKUP(通常分様式!V191,―!$I$4:$J$5,2,FALSE)),0)</f>
        <v>0</v>
      </c>
      <c r="W191" s="6">
        <f>IFERROR(VLOOKUP(通常分様式!W191,―!$K$2:$L$3,2,FALSE),0)</f>
        <v>0</v>
      </c>
      <c r="X191" s="6">
        <f>IFERROR(VLOOKUP(通常分様式!X191,―!$M$2:$N$3,2,FALSE),0)</f>
        <v>0</v>
      </c>
      <c r="Y191" s="6">
        <f>IFERROR(VLOOKUP(通常分様式!Y191,―!$O$2:$P$3,2,FALSE),0)</f>
        <v>0</v>
      </c>
      <c r="Z191" s="6">
        <f>IFERROR(VLOOKUP(通常分様式!Z191,―!$X$2:$Y$31,2,FALSE),0)</f>
        <v>0</v>
      </c>
      <c r="AA191" s="6">
        <f>IFERROR(VLOOKUP(通常分様式!AA191,―!$X$2:$Y$31,2,FALSE),0)</f>
        <v>0</v>
      </c>
      <c r="AF191" s="6">
        <f>IFERROR(VLOOKUP(通常分様式!AG191,―!$AA$2:$AB$14,2,FALSE),0)</f>
        <v>0</v>
      </c>
      <c r="AG191" s="6">
        <f t="shared" si="14"/>
        <v>0</v>
      </c>
      <c r="AH191" s="135">
        <f t="shared" si="15"/>
        <v>0</v>
      </c>
      <c r="AI191" s="135">
        <f t="shared" si="16"/>
        <v>0</v>
      </c>
      <c r="AJ191" s="135">
        <f>IF(通常分様式!C191="",0,IF(B191=1,IF(フラグ管理用!C191=1,"事業終期_通常",IF(C191=2,IF(Y191=2,"事業終期_R3基金・R4","事業終期_通常"),0)),IF(B191=2,"事業終期_R3基金・R4",0)))</f>
        <v>0</v>
      </c>
      <c r="AK191" s="135">
        <f t="shared" si="17"/>
        <v>0</v>
      </c>
      <c r="AL191" s="135">
        <f t="shared" si="18"/>
        <v>0</v>
      </c>
      <c r="AM191" s="135">
        <f t="shared" si="20"/>
        <v>0</v>
      </c>
      <c r="AN191" s="135">
        <f t="shared" si="19"/>
        <v>0</v>
      </c>
      <c r="AO191" s="6" t="str">
        <f>IF(通常分様式!C191="","",IF(PRODUCT(B191:G191,H191:AA191,AF191)=0,"error",""))</f>
        <v/>
      </c>
      <c r="AP191" s="6">
        <f>IF(通常分様式!E191="妊娠出産子育て支援交付金",1,0)</f>
        <v>0</v>
      </c>
    </row>
    <row r="192" spans="1:42" x14ac:dyDescent="0.15">
      <c r="A192" s="6">
        <v>171</v>
      </c>
      <c r="B192" s="6">
        <f>IFERROR(VLOOKUP(通常分様式!B192,―!$AJ$2:$AK$3,2,FALSE),0)</f>
        <v>0</v>
      </c>
      <c r="C192" s="6">
        <f>IFERROR(VLOOKUP(通常分様式!C192,―!$A$2:$B$3,2,FALSE),0)</f>
        <v>0</v>
      </c>
      <c r="D192" s="6">
        <f>IFERROR(VLOOKUP(通常分様式!D192,―!$AD$2:$AE$3,2,FALSE),0)</f>
        <v>0</v>
      </c>
      <c r="E192" s="6"/>
      <c r="G192" s="6">
        <f>IFERROR(VLOOKUP(通常分様式!G192,―!$AF$2:$AG$3,2,FALSE),0)</f>
        <v>0</v>
      </c>
      <c r="H192" s="6">
        <f>IFERROR(VLOOKUP(通常分様式!H192,―!$C$2:$D$2,2,FALSE),0)</f>
        <v>0</v>
      </c>
      <c r="I192" s="6">
        <f>IFERROR(IF(B192=2,VLOOKUP(通常分様式!I192,―!$E$21:$F$25,2,FALSE),VLOOKUP(通常分様式!I192,―!$E$2:$F$19,2,FALSE)),0)</f>
        <v>0</v>
      </c>
      <c r="J192" s="6">
        <f>IFERROR(VLOOKUP(通常分様式!J192,―!$G$2:$H$2,2,FALSE),0)</f>
        <v>0</v>
      </c>
      <c r="K192" s="6">
        <f>IFERROR(VLOOKUP(通常分様式!K192,―!$AH$2:$AI$12,2,FALSE),0)</f>
        <v>0</v>
      </c>
      <c r="V192" s="6">
        <f>IFERROR(IF(通常分様式!C192="単",VLOOKUP(通常分様式!V192,―!$I$2:$J$3,2,FALSE),VLOOKUP(通常分様式!V192,―!$I$4:$J$5,2,FALSE)),0)</f>
        <v>0</v>
      </c>
      <c r="W192" s="6">
        <f>IFERROR(VLOOKUP(通常分様式!W192,―!$K$2:$L$3,2,FALSE),0)</f>
        <v>0</v>
      </c>
      <c r="X192" s="6">
        <f>IFERROR(VLOOKUP(通常分様式!X192,―!$M$2:$N$3,2,FALSE),0)</f>
        <v>0</v>
      </c>
      <c r="Y192" s="6">
        <f>IFERROR(VLOOKUP(通常分様式!Y192,―!$O$2:$P$3,2,FALSE),0)</f>
        <v>0</v>
      </c>
      <c r="Z192" s="6">
        <f>IFERROR(VLOOKUP(通常分様式!Z192,―!$X$2:$Y$31,2,FALSE),0)</f>
        <v>0</v>
      </c>
      <c r="AA192" s="6">
        <f>IFERROR(VLOOKUP(通常分様式!AA192,―!$X$2:$Y$31,2,FALSE),0)</f>
        <v>0</v>
      </c>
      <c r="AF192" s="6">
        <f>IFERROR(VLOOKUP(通常分様式!AG192,―!$AA$2:$AB$14,2,FALSE),0)</f>
        <v>0</v>
      </c>
      <c r="AG192" s="6">
        <f t="shared" si="14"/>
        <v>0</v>
      </c>
      <c r="AH192" s="135">
        <f t="shared" si="15"/>
        <v>0</v>
      </c>
      <c r="AI192" s="135">
        <f t="shared" si="16"/>
        <v>0</v>
      </c>
      <c r="AJ192" s="135">
        <f>IF(通常分様式!C192="",0,IF(B192=1,IF(フラグ管理用!C192=1,"事業終期_通常",IF(C192=2,IF(Y192=2,"事業終期_R3基金・R4","事業終期_通常"),0)),IF(B192=2,"事業終期_R3基金・R4",0)))</f>
        <v>0</v>
      </c>
      <c r="AK192" s="135">
        <f t="shared" si="17"/>
        <v>0</v>
      </c>
      <c r="AL192" s="135">
        <f t="shared" si="18"/>
        <v>0</v>
      </c>
      <c r="AM192" s="135">
        <f t="shared" si="20"/>
        <v>0</v>
      </c>
      <c r="AN192" s="135">
        <f t="shared" si="19"/>
        <v>0</v>
      </c>
      <c r="AO192" s="6" t="str">
        <f>IF(通常分様式!C192="","",IF(PRODUCT(B192:G192,H192:AA192,AF192)=0,"error",""))</f>
        <v/>
      </c>
      <c r="AP192" s="6">
        <f>IF(通常分様式!E192="妊娠出産子育て支援交付金",1,0)</f>
        <v>0</v>
      </c>
    </row>
    <row r="193" spans="1:42" x14ac:dyDescent="0.15">
      <c r="A193" s="6">
        <v>172</v>
      </c>
      <c r="B193" s="6">
        <f>IFERROR(VLOOKUP(通常分様式!B193,―!$AJ$2:$AK$3,2,FALSE),0)</f>
        <v>0</v>
      </c>
      <c r="C193" s="6">
        <f>IFERROR(VLOOKUP(通常分様式!C193,―!$A$2:$B$3,2,FALSE),0)</f>
        <v>0</v>
      </c>
      <c r="D193" s="6">
        <f>IFERROR(VLOOKUP(通常分様式!D193,―!$AD$2:$AE$3,2,FALSE),0)</f>
        <v>0</v>
      </c>
      <c r="E193" s="6"/>
      <c r="G193" s="6">
        <f>IFERROR(VLOOKUP(通常分様式!G193,―!$AF$2:$AG$3,2,FALSE),0)</f>
        <v>0</v>
      </c>
      <c r="H193" s="6">
        <f>IFERROR(VLOOKUP(通常分様式!H193,―!$C$2:$D$2,2,FALSE),0)</f>
        <v>0</v>
      </c>
      <c r="I193" s="6">
        <f>IFERROR(IF(B193=2,VLOOKUP(通常分様式!I193,―!$E$21:$F$25,2,FALSE),VLOOKUP(通常分様式!I193,―!$E$2:$F$19,2,FALSE)),0)</f>
        <v>0</v>
      </c>
      <c r="J193" s="6">
        <f>IFERROR(VLOOKUP(通常分様式!J193,―!$G$2:$H$2,2,FALSE),0)</f>
        <v>0</v>
      </c>
      <c r="K193" s="6">
        <f>IFERROR(VLOOKUP(通常分様式!K193,―!$AH$2:$AI$12,2,FALSE),0)</f>
        <v>0</v>
      </c>
      <c r="V193" s="6">
        <f>IFERROR(IF(通常分様式!C193="単",VLOOKUP(通常分様式!V193,―!$I$2:$J$3,2,FALSE),VLOOKUP(通常分様式!V193,―!$I$4:$J$5,2,FALSE)),0)</f>
        <v>0</v>
      </c>
      <c r="W193" s="6">
        <f>IFERROR(VLOOKUP(通常分様式!W193,―!$K$2:$L$3,2,FALSE),0)</f>
        <v>0</v>
      </c>
      <c r="X193" s="6">
        <f>IFERROR(VLOOKUP(通常分様式!X193,―!$M$2:$N$3,2,FALSE),0)</f>
        <v>0</v>
      </c>
      <c r="Y193" s="6">
        <f>IFERROR(VLOOKUP(通常分様式!Y193,―!$O$2:$P$3,2,FALSE),0)</f>
        <v>0</v>
      </c>
      <c r="Z193" s="6">
        <f>IFERROR(VLOOKUP(通常分様式!Z193,―!$X$2:$Y$31,2,FALSE),0)</f>
        <v>0</v>
      </c>
      <c r="AA193" s="6">
        <f>IFERROR(VLOOKUP(通常分様式!AA193,―!$X$2:$Y$31,2,FALSE),0)</f>
        <v>0</v>
      </c>
      <c r="AF193" s="6">
        <f>IFERROR(VLOOKUP(通常分様式!AG193,―!$AA$2:$AB$14,2,FALSE),0)</f>
        <v>0</v>
      </c>
      <c r="AG193" s="6">
        <f t="shared" si="14"/>
        <v>0</v>
      </c>
      <c r="AH193" s="135">
        <f t="shared" si="15"/>
        <v>0</v>
      </c>
      <c r="AI193" s="135">
        <f t="shared" si="16"/>
        <v>0</v>
      </c>
      <c r="AJ193" s="135">
        <f>IF(通常分様式!C193="",0,IF(B193=1,IF(フラグ管理用!C193=1,"事業終期_通常",IF(C193=2,IF(Y193=2,"事業終期_R3基金・R4","事業終期_通常"),0)),IF(B193=2,"事業終期_R3基金・R4",0)))</f>
        <v>0</v>
      </c>
      <c r="AK193" s="135">
        <f t="shared" si="17"/>
        <v>0</v>
      </c>
      <c r="AL193" s="135">
        <f t="shared" si="18"/>
        <v>0</v>
      </c>
      <c r="AM193" s="135">
        <f t="shared" si="20"/>
        <v>0</v>
      </c>
      <c r="AN193" s="135">
        <f t="shared" si="19"/>
        <v>0</v>
      </c>
      <c r="AO193" s="6" t="str">
        <f>IF(通常分様式!C193="","",IF(PRODUCT(B193:G193,H193:AA193,AF193)=0,"error",""))</f>
        <v/>
      </c>
      <c r="AP193" s="6">
        <f>IF(通常分様式!E193="妊娠出産子育て支援交付金",1,0)</f>
        <v>0</v>
      </c>
    </row>
    <row r="194" spans="1:42" x14ac:dyDescent="0.15">
      <c r="A194" s="6">
        <v>173</v>
      </c>
      <c r="B194" s="6">
        <f>IFERROR(VLOOKUP(通常分様式!B194,―!$AJ$2:$AK$3,2,FALSE),0)</f>
        <v>0</v>
      </c>
      <c r="C194" s="6">
        <f>IFERROR(VLOOKUP(通常分様式!C194,―!$A$2:$B$3,2,FALSE),0)</f>
        <v>0</v>
      </c>
      <c r="D194" s="6">
        <f>IFERROR(VLOOKUP(通常分様式!D194,―!$AD$2:$AE$3,2,FALSE),0)</f>
        <v>0</v>
      </c>
      <c r="E194" s="6"/>
      <c r="G194" s="6">
        <f>IFERROR(VLOOKUP(通常分様式!G194,―!$AF$2:$AG$3,2,FALSE),0)</f>
        <v>0</v>
      </c>
      <c r="H194" s="6">
        <f>IFERROR(VLOOKUP(通常分様式!H194,―!$C$2:$D$2,2,FALSE),0)</f>
        <v>0</v>
      </c>
      <c r="I194" s="6">
        <f>IFERROR(IF(B194=2,VLOOKUP(通常分様式!I194,―!$E$21:$F$25,2,FALSE),VLOOKUP(通常分様式!I194,―!$E$2:$F$19,2,FALSE)),0)</f>
        <v>0</v>
      </c>
      <c r="J194" s="6">
        <f>IFERROR(VLOOKUP(通常分様式!J194,―!$G$2:$H$2,2,FALSE),0)</f>
        <v>0</v>
      </c>
      <c r="K194" s="6">
        <f>IFERROR(VLOOKUP(通常分様式!K194,―!$AH$2:$AI$12,2,FALSE),0)</f>
        <v>0</v>
      </c>
      <c r="V194" s="6">
        <f>IFERROR(IF(通常分様式!C194="単",VLOOKUP(通常分様式!V194,―!$I$2:$J$3,2,FALSE),VLOOKUP(通常分様式!V194,―!$I$4:$J$5,2,FALSE)),0)</f>
        <v>0</v>
      </c>
      <c r="W194" s="6">
        <f>IFERROR(VLOOKUP(通常分様式!W194,―!$K$2:$L$3,2,FALSE),0)</f>
        <v>0</v>
      </c>
      <c r="X194" s="6">
        <f>IFERROR(VLOOKUP(通常分様式!X194,―!$M$2:$N$3,2,FALSE),0)</f>
        <v>0</v>
      </c>
      <c r="Y194" s="6">
        <f>IFERROR(VLOOKUP(通常分様式!Y194,―!$O$2:$P$3,2,FALSE),0)</f>
        <v>0</v>
      </c>
      <c r="Z194" s="6">
        <f>IFERROR(VLOOKUP(通常分様式!Z194,―!$X$2:$Y$31,2,FALSE),0)</f>
        <v>0</v>
      </c>
      <c r="AA194" s="6">
        <f>IFERROR(VLOOKUP(通常分様式!AA194,―!$X$2:$Y$31,2,FALSE),0)</f>
        <v>0</v>
      </c>
      <c r="AF194" s="6">
        <f>IFERROR(VLOOKUP(通常分様式!AG194,―!$AA$2:$AB$14,2,FALSE),0)</f>
        <v>0</v>
      </c>
      <c r="AG194" s="6">
        <f t="shared" si="14"/>
        <v>0</v>
      </c>
      <c r="AH194" s="135">
        <f t="shared" si="15"/>
        <v>0</v>
      </c>
      <c r="AI194" s="135">
        <f t="shared" si="16"/>
        <v>0</v>
      </c>
      <c r="AJ194" s="135">
        <f>IF(通常分様式!C194="",0,IF(B194=1,IF(フラグ管理用!C194=1,"事業終期_通常",IF(C194=2,IF(Y194=2,"事業終期_R3基金・R4","事業終期_通常"),0)),IF(B194=2,"事業終期_R3基金・R4",0)))</f>
        <v>0</v>
      </c>
      <c r="AK194" s="135">
        <f t="shared" si="17"/>
        <v>0</v>
      </c>
      <c r="AL194" s="135">
        <f t="shared" si="18"/>
        <v>0</v>
      </c>
      <c r="AM194" s="135">
        <f t="shared" si="20"/>
        <v>0</v>
      </c>
      <c r="AN194" s="135">
        <f t="shared" si="19"/>
        <v>0</v>
      </c>
      <c r="AO194" s="6" t="str">
        <f>IF(通常分様式!C194="","",IF(PRODUCT(B194:G194,H194:AA194,AF194)=0,"error",""))</f>
        <v/>
      </c>
      <c r="AP194" s="6">
        <f>IF(通常分様式!E194="妊娠出産子育て支援交付金",1,0)</f>
        <v>0</v>
      </c>
    </row>
    <row r="195" spans="1:42" x14ac:dyDescent="0.15">
      <c r="A195" s="6">
        <v>174</v>
      </c>
      <c r="B195" s="6">
        <f>IFERROR(VLOOKUP(通常分様式!B195,―!$AJ$2:$AK$3,2,FALSE),0)</f>
        <v>0</v>
      </c>
      <c r="C195" s="6">
        <f>IFERROR(VLOOKUP(通常分様式!C195,―!$A$2:$B$3,2,FALSE),0)</f>
        <v>0</v>
      </c>
      <c r="D195" s="6">
        <f>IFERROR(VLOOKUP(通常分様式!D195,―!$AD$2:$AE$3,2,FALSE),0)</f>
        <v>0</v>
      </c>
      <c r="E195" s="6"/>
      <c r="G195" s="6">
        <f>IFERROR(VLOOKUP(通常分様式!G195,―!$AF$2:$AG$3,2,FALSE),0)</f>
        <v>0</v>
      </c>
      <c r="H195" s="6">
        <f>IFERROR(VLOOKUP(通常分様式!H195,―!$C$2:$D$2,2,FALSE),0)</f>
        <v>0</v>
      </c>
      <c r="I195" s="6">
        <f>IFERROR(IF(B195=2,VLOOKUP(通常分様式!I195,―!$E$21:$F$25,2,FALSE),VLOOKUP(通常分様式!I195,―!$E$2:$F$19,2,FALSE)),0)</f>
        <v>0</v>
      </c>
      <c r="J195" s="6">
        <f>IFERROR(VLOOKUP(通常分様式!J195,―!$G$2:$H$2,2,FALSE),0)</f>
        <v>0</v>
      </c>
      <c r="K195" s="6">
        <f>IFERROR(VLOOKUP(通常分様式!K195,―!$AH$2:$AI$12,2,FALSE),0)</f>
        <v>0</v>
      </c>
      <c r="V195" s="6">
        <f>IFERROR(IF(通常分様式!C195="単",VLOOKUP(通常分様式!V195,―!$I$2:$J$3,2,FALSE),VLOOKUP(通常分様式!V195,―!$I$4:$J$5,2,FALSE)),0)</f>
        <v>0</v>
      </c>
      <c r="W195" s="6">
        <f>IFERROR(VLOOKUP(通常分様式!W195,―!$K$2:$L$3,2,FALSE),0)</f>
        <v>0</v>
      </c>
      <c r="X195" s="6">
        <f>IFERROR(VLOOKUP(通常分様式!X195,―!$M$2:$N$3,2,FALSE),0)</f>
        <v>0</v>
      </c>
      <c r="Y195" s="6">
        <f>IFERROR(VLOOKUP(通常分様式!Y195,―!$O$2:$P$3,2,FALSE),0)</f>
        <v>0</v>
      </c>
      <c r="Z195" s="6">
        <f>IFERROR(VLOOKUP(通常分様式!Z195,―!$X$2:$Y$31,2,FALSE),0)</f>
        <v>0</v>
      </c>
      <c r="AA195" s="6">
        <f>IFERROR(VLOOKUP(通常分様式!AA195,―!$X$2:$Y$31,2,FALSE),0)</f>
        <v>0</v>
      </c>
      <c r="AF195" s="6">
        <f>IFERROR(VLOOKUP(通常分様式!AG195,―!$AA$2:$AB$14,2,FALSE),0)</f>
        <v>0</v>
      </c>
      <c r="AG195" s="6">
        <f t="shared" si="14"/>
        <v>0</v>
      </c>
      <c r="AH195" s="135">
        <f t="shared" si="15"/>
        <v>0</v>
      </c>
      <c r="AI195" s="135">
        <f t="shared" si="16"/>
        <v>0</v>
      </c>
      <c r="AJ195" s="135">
        <f>IF(通常分様式!C195="",0,IF(B195=1,IF(フラグ管理用!C195=1,"事業終期_通常",IF(C195=2,IF(Y195=2,"事業終期_R3基金・R4","事業終期_通常"),0)),IF(B195=2,"事業終期_R3基金・R4",0)))</f>
        <v>0</v>
      </c>
      <c r="AK195" s="135">
        <f t="shared" si="17"/>
        <v>0</v>
      </c>
      <c r="AL195" s="135">
        <f t="shared" si="18"/>
        <v>0</v>
      </c>
      <c r="AM195" s="135">
        <f t="shared" si="20"/>
        <v>0</v>
      </c>
      <c r="AN195" s="135">
        <f t="shared" si="19"/>
        <v>0</v>
      </c>
      <c r="AO195" s="6" t="str">
        <f>IF(通常分様式!C195="","",IF(PRODUCT(B195:G195,H195:AA195,AF195)=0,"error",""))</f>
        <v/>
      </c>
      <c r="AP195" s="6">
        <f>IF(通常分様式!E195="妊娠出産子育て支援交付金",1,0)</f>
        <v>0</v>
      </c>
    </row>
    <row r="196" spans="1:42" x14ac:dyDescent="0.15">
      <c r="A196" s="6">
        <v>175</v>
      </c>
      <c r="B196" s="6">
        <f>IFERROR(VLOOKUP(通常分様式!B196,―!$AJ$2:$AK$3,2,FALSE),0)</f>
        <v>0</v>
      </c>
      <c r="C196" s="6">
        <f>IFERROR(VLOOKUP(通常分様式!C196,―!$A$2:$B$3,2,FALSE),0)</f>
        <v>0</v>
      </c>
      <c r="D196" s="6">
        <f>IFERROR(VLOOKUP(通常分様式!D196,―!$AD$2:$AE$3,2,FALSE),0)</f>
        <v>0</v>
      </c>
      <c r="E196" s="6"/>
      <c r="G196" s="6">
        <f>IFERROR(VLOOKUP(通常分様式!G196,―!$AF$2:$AG$3,2,FALSE),0)</f>
        <v>0</v>
      </c>
      <c r="H196" s="6">
        <f>IFERROR(VLOOKUP(通常分様式!H196,―!$C$2:$D$2,2,FALSE),0)</f>
        <v>0</v>
      </c>
      <c r="I196" s="6">
        <f>IFERROR(IF(B196=2,VLOOKUP(通常分様式!I196,―!$E$21:$F$25,2,FALSE),VLOOKUP(通常分様式!I196,―!$E$2:$F$19,2,FALSE)),0)</f>
        <v>0</v>
      </c>
      <c r="J196" s="6">
        <f>IFERROR(VLOOKUP(通常分様式!J196,―!$G$2:$H$2,2,FALSE),0)</f>
        <v>0</v>
      </c>
      <c r="K196" s="6">
        <f>IFERROR(VLOOKUP(通常分様式!K196,―!$AH$2:$AI$12,2,FALSE),0)</f>
        <v>0</v>
      </c>
      <c r="V196" s="6">
        <f>IFERROR(IF(通常分様式!C196="単",VLOOKUP(通常分様式!V196,―!$I$2:$J$3,2,FALSE),VLOOKUP(通常分様式!V196,―!$I$4:$J$5,2,FALSE)),0)</f>
        <v>0</v>
      </c>
      <c r="W196" s="6">
        <f>IFERROR(VLOOKUP(通常分様式!W196,―!$K$2:$L$3,2,FALSE),0)</f>
        <v>0</v>
      </c>
      <c r="X196" s="6">
        <f>IFERROR(VLOOKUP(通常分様式!X196,―!$M$2:$N$3,2,FALSE),0)</f>
        <v>0</v>
      </c>
      <c r="Y196" s="6">
        <f>IFERROR(VLOOKUP(通常分様式!Y196,―!$O$2:$P$3,2,FALSE),0)</f>
        <v>0</v>
      </c>
      <c r="Z196" s="6">
        <f>IFERROR(VLOOKUP(通常分様式!Z196,―!$X$2:$Y$31,2,FALSE),0)</f>
        <v>0</v>
      </c>
      <c r="AA196" s="6">
        <f>IFERROR(VLOOKUP(通常分様式!AA196,―!$X$2:$Y$31,2,FALSE),0)</f>
        <v>0</v>
      </c>
      <c r="AF196" s="6">
        <f>IFERROR(VLOOKUP(通常分様式!AG196,―!$AA$2:$AB$14,2,FALSE),0)</f>
        <v>0</v>
      </c>
      <c r="AG196" s="6">
        <f t="shared" si="14"/>
        <v>0</v>
      </c>
      <c r="AH196" s="135">
        <f t="shared" si="15"/>
        <v>0</v>
      </c>
      <c r="AI196" s="135">
        <f t="shared" si="16"/>
        <v>0</v>
      </c>
      <c r="AJ196" s="135">
        <f>IF(通常分様式!C196="",0,IF(B196=1,IF(フラグ管理用!C196=1,"事業終期_通常",IF(C196=2,IF(Y196=2,"事業終期_R3基金・R4","事業終期_通常"),0)),IF(B196=2,"事業終期_R3基金・R4",0)))</f>
        <v>0</v>
      </c>
      <c r="AK196" s="135">
        <f t="shared" si="17"/>
        <v>0</v>
      </c>
      <c r="AL196" s="135">
        <f t="shared" si="18"/>
        <v>0</v>
      </c>
      <c r="AM196" s="135">
        <f t="shared" si="20"/>
        <v>0</v>
      </c>
      <c r="AN196" s="135">
        <f t="shared" si="19"/>
        <v>0</v>
      </c>
      <c r="AO196" s="6" t="str">
        <f>IF(通常分様式!C196="","",IF(PRODUCT(B196:G196,H196:AA196,AF196)=0,"error",""))</f>
        <v/>
      </c>
      <c r="AP196" s="6">
        <f>IF(通常分様式!E196="妊娠出産子育て支援交付金",1,0)</f>
        <v>0</v>
      </c>
    </row>
    <row r="197" spans="1:42" x14ac:dyDescent="0.15">
      <c r="A197" s="6">
        <v>176</v>
      </c>
      <c r="B197" s="6">
        <f>IFERROR(VLOOKUP(通常分様式!B197,―!$AJ$2:$AK$3,2,FALSE),0)</f>
        <v>0</v>
      </c>
      <c r="C197" s="6">
        <f>IFERROR(VLOOKUP(通常分様式!C197,―!$A$2:$B$3,2,FALSE),0)</f>
        <v>0</v>
      </c>
      <c r="D197" s="6">
        <f>IFERROR(VLOOKUP(通常分様式!D197,―!$AD$2:$AE$3,2,FALSE),0)</f>
        <v>0</v>
      </c>
      <c r="E197" s="6"/>
      <c r="G197" s="6">
        <f>IFERROR(VLOOKUP(通常分様式!G197,―!$AF$2:$AG$3,2,FALSE),0)</f>
        <v>0</v>
      </c>
      <c r="H197" s="6">
        <f>IFERROR(VLOOKUP(通常分様式!H197,―!$C$2:$D$2,2,FALSE),0)</f>
        <v>0</v>
      </c>
      <c r="I197" s="6">
        <f>IFERROR(IF(B197=2,VLOOKUP(通常分様式!I197,―!$E$21:$F$25,2,FALSE),VLOOKUP(通常分様式!I197,―!$E$2:$F$19,2,FALSE)),0)</f>
        <v>0</v>
      </c>
      <c r="J197" s="6">
        <f>IFERROR(VLOOKUP(通常分様式!J197,―!$G$2:$H$2,2,FALSE),0)</f>
        <v>0</v>
      </c>
      <c r="K197" s="6">
        <f>IFERROR(VLOOKUP(通常分様式!K197,―!$AH$2:$AI$12,2,FALSE),0)</f>
        <v>0</v>
      </c>
      <c r="V197" s="6">
        <f>IFERROR(IF(通常分様式!C197="単",VLOOKUP(通常分様式!V197,―!$I$2:$J$3,2,FALSE),VLOOKUP(通常分様式!V197,―!$I$4:$J$5,2,FALSE)),0)</f>
        <v>0</v>
      </c>
      <c r="W197" s="6">
        <f>IFERROR(VLOOKUP(通常分様式!W197,―!$K$2:$L$3,2,FALSE),0)</f>
        <v>0</v>
      </c>
      <c r="X197" s="6">
        <f>IFERROR(VLOOKUP(通常分様式!X197,―!$M$2:$N$3,2,FALSE),0)</f>
        <v>0</v>
      </c>
      <c r="Y197" s="6">
        <f>IFERROR(VLOOKUP(通常分様式!Y197,―!$O$2:$P$3,2,FALSE),0)</f>
        <v>0</v>
      </c>
      <c r="Z197" s="6">
        <f>IFERROR(VLOOKUP(通常分様式!Z197,―!$X$2:$Y$31,2,FALSE),0)</f>
        <v>0</v>
      </c>
      <c r="AA197" s="6">
        <f>IFERROR(VLOOKUP(通常分様式!AA197,―!$X$2:$Y$31,2,FALSE),0)</f>
        <v>0</v>
      </c>
      <c r="AF197" s="6">
        <f>IFERROR(VLOOKUP(通常分様式!AG197,―!$AA$2:$AB$14,2,FALSE),0)</f>
        <v>0</v>
      </c>
      <c r="AG197" s="6">
        <f t="shared" si="14"/>
        <v>0</v>
      </c>
      <c r="AH197" s="135">
        <f t="shared" si="15"/>
        <v>0</v>
      </c>
      <c r="AI197" s="135">
        <f t="shared" si="16"/>
        <v>0</v>
      </c>
      <c r="AJ197" s="135">
        <f>IF(通常分様式!C197="",0,IF(B197=1,IF(フラグ管理用!C197=1,"事業終期_通常",IF(C197=2,IF(Y197=2,"事業終期_R3基金・R4","事業終期_通常"),0)),IF(B197=2,"事業終期_R3基金・R4",0)))</f>
        <v>0</v>
      </c>
      <c r="AK197" s="135">
        <f t="shared" si="17"/>
        <v>0</v>
      </c>
      <c r="AL197" s="135">
        <f t="shared" si="18"/>
        <v>0</v>
      </c>
      <c r="AM197" s="135">
        <f t="shared" si="20"/>
        <v>0</v>
      </c>
      <c r="AN197" s="135">
        <f t="shared" si="19"/>
        <v>0</v>
      </c>
      <c r="AO197" s="6" t="str">
        <f>IF(通常分様式!C197="","",IF(PRODUCT(B197:G197,H197:AA197,AF197)=0,"error",""))</f>
        <v/>
      </c>
      <c r="AP197" s="6">
        <f>IF(通常分様式!E197="妊娠出産子育て支援交付金",1,0)</f>
        <v>0</v>
      </c>
    </row>
    <row r="198" spans="1:42" x14ac:dyDescent="0.15">
      <c r="A198" s="6">
        <v>177</v>
      </c>
      <c r="B198" s="6">
        <f>IFERROR(VLOOKUP(通常分様式!B198,―!$AJ$2:$AK$3,2,FALSE),0)</f>
        <v>0</v>
      </c>
      <c r="C198" s="6">
        <f>IFERROR(VLOOKUP(通常分様式!C198,―!$A$2:$B$3,2,FALSE),0)</f>
        <v>0</v>
      </c>
      <c r="D198" s="6">
        <f>IFERROR(VLOOKUP(通常分様式!D198,―!$AD$2:$AE$3,2,FALSE),0)</f>
        <v>0</v>
      </c>
      <c r="E198" s="6"/>
      <c r="G198" s="6">
        <f>IFERROR(VLOOKUP(通常分様式!G198,―!$AF$2:$AG$3,2,FALSE),0)</f>
        <v>0</v>
      </c>
      <c r="H198" s="6">
        <f>IFERROR(VLOOKUP(通常分様式!H198,―!$C$2:$D$2,2,FALSE),0)</f>
        <v>0</v>
      </c>
      <c r="I198" s="6">
        <f>IFERROR(IF(B198=2,VLOOKUP(通常分様式!I198,―!$E$21:$F$25,2,FALSE),VLOOKUP(通常分様式!I198,―!$E$2:$F$19,2,FALSE)),0)</f>
        <v>0</v>
      </c>
      <c r="J198" s="6">
        <f>IFERROR(VLOOKUP(通常分様式!J198,―!$G$2:$H$2,2,FALSE),0)</f>
        <v>0</v>
      </c>
      <c r="K198" s="6">
        <f>IFERROR(VLOOKUP(通常分様式!K198,―!$AH$2:$AI$12,2,FALSE),0)</f>
        <v>0</v>
      </c>
      <c r="V198" s="6">
        <f>IFERROR(IF(通常分様式!C198="単",VLOOKUP(通常分様式!V198,―!$I$2:$J$3,2,FALSE),VLOOKUP(通常分様式!V198,―!$I$4:$J$5,2,FALSE)),0)</f>
        <v>0</v>
      </c>
      <c r="W198" s="6">
        <f>IFERROR(VLOOKUP(通常分様式!W198,―!$K$2:$L$3,2,FALSE),0)</f>
        <v>0</v>
      </c>
      <c r="X198" s="6">
        <f>IFERROR(VLOOKUP(通常分様式!X198,―!$M$2:$N$3,2,FALSE),0)</f>
        <v>0</v>
      </c>
      <c r="Y198" s="6">
        <f>IFERROR(VLOOKUP(通常分様式!Y198,―!$O$2:$P$3,2,FALSE),0)</f>
        <v>0</v>
      </c>
      <c r="Z198" s="6">
        <f>IFERROR(VLOOKUP(通常分様式!Z198,―!$X$2:$Y$31,2,FALSE),0)</f>
        <v>0</v>
      </c>
      <c r="AA198" s="6">
        <f>IFERROR(VLOOKUP(通常分様式!AA198,―!$X$2:$Y$31,2,FALSE),0)</f>
        <v>0</v>
      </c>
      <c r="AF198" s="6">
        <f>IFERROR(VLOOKUP(通常分様式!AG198,―!$AA$2:$AB$14,2,FALSE),0)</f>
        <v>0</v>
      </c>
      <c r="AG198" s="6">
        <f t="shared" si="14"/>
        <v>0</v>
      </c>
      <c r="AH198" s="135">
        <f t="shared" si="15"/>
        <v>0</v>
      </c>
      <c r="AI198" s="135">
        <f t="shared" si="16"/>
        <v>0</v>
      </c>
      <c r="AJ198" s="135">
        <f>IF(通常分様式!C198="",0,IF(B198=1,IF(フラグ管理用!C198=1,"事業終期_通常",IF(C198=2,IF(Y198=2,"事業終期_R3基金・R4","事業終期_通常"),0)),IF(B198=2,"事業終期_R3基金・R4",0)))</f>
        <v>0</v>
      </c>
      <c r="AK198" s="135">
        <f t="shared" si="17"/>
        <v>0</v>
      </c>
      <c r="AL198" s="135">
        <f t="shared" si="18"/>
        <v>0</v>
      </c>
      <c r="AM198" s="135">
        <f t="shared" si="20"/>
        <v>0</v>
      </c>
      <c r="AN198" s="135">
        <f t="shared" si="19"/>
        <v>0</v>
      </c>
      <c r="AO198" s="6" t="str">
        <f>IF(通常分様式!C198="","",IF(PRODUCT(B198:G198,H198:AA198,AF198)=0,"error",""))</f>
        <v/>
      </c>
      <c r="AP198" s="6">
        <f>IF(通常分様式!E198="妊娠出産子育て支援交付金",1,0)</f>
        <v>0</v>
      </c>
    </row>
    <row r="199" spans="1:42" x14ac:dyDescent="0.15">
      <c r="A199" s="6">
        <v>178</v>
      </c>
      <c r="B199" s="6">
        <f>IFERROR(VLOOKUP(通常分様式!B199,―!$AJ$2:$AK$3,2,FALSE),0)</f>
        <v>0</v>
      </c>
      <c r="C199" s="6">
        <f>IFERROR(VLOOKUP(通常分様式!C199,―!$A$2:$B$3,2,FALSE),0)</f>
        <v>0</v>
      </c>
      <c r="D199" s="6">
        <f>IFERROR(VLOOKUP(通常分様式!D199,―!$AD$2:$AE$3,2,FALSE),0)</f>
        <v>0</v>
      </c>
      <c r="E199" s="6"/>
      <c r="G199" s="6">
        <f>IFERROR(VLOOKUP(通常分様式!G199,―!$AF$2:$AG$3,2,FALSE),0)</f>
        <v>0</v>
      </c>
      <c r="H199" s="6">
        <f>IFERROR(VLOOKUP(通常分様式!H199,―!$C$2:$D$2,2,FALSE),0)</f>
        <v>0</v>
      </c>
      <c r="I199" s="6">
        <f>IFERROR(IF(B199=2,VLOOKUP(通常分様式!I199,―!$E$21:$F$25,2,FALSE),VLOOKUP(通常分様式!I199,―!$E$2:$F$19,2,FALSE)),0)</f>
        <v>0</v>
      </c>
      <c r="J199" s="6">
        <f>IFERROR(VLOOKUP(通常分様式!J199,―!$G$2:$H$2,2,FALSE),0)</f>
        <v>0</v>
      </c>
      <c r="K199" s="6">
        <f>IFERROR(VLOOKUP(通常分様式!K199,―!$AH$2:$AI$12,2,FALSE),0)</f>
        <v>0</v>
      </c>
      <c r="V199" s="6">
        <f>IFERROR(IF(通常分様式!C199="単",VLOOKUP(通常分様式!V199,―!$I$2:$J$3,2,FALSE),VLOOKUP(通常分様式!V199,―!$I$4:$J$5,2,FALSE)),0)</f>
        <v>0</v>
      </c>
      <c r="W199" s="6">
        <f>IFERROR(VLOOKUP(通常分様式!W199,―!$K$2:$L$3,2,FALSE),0)</f>
        <v>0</v>
      </c>
      <c r="X199" s="6">
        <f>IFERROR(VLOOKUP(通常分様式!X199,―!$M$2:$N$3,2,FALSE),0)</f>
        <v>0</v>
      </c>
      <c r="Y199" s="6">
        <f>IFERROR(VLOOKUP(通常分様式!Y199,―!$O$2:$P$3,2,FALSE),0)</f>
        <v>0</v>
      </c>
      <c r="Z199" s="6">
        <f>IFERROR(VLOOKUP(通常分様式!Z199,―!$X$2:$Y$31,2,FALSE),0)</f>
        <v>0</v>
      </c>
      <c r="AA199" s="6">
        <f>IFERROR(VLOOKUP(通常分様式!AA199,―!$X$2:$Y$31,2,FALSE),0)</f>
        <v>0</v>
      </c>
      <c r="AF199" s="6">
        <f>IFERROR(VLOOKUP(通常分様式!AG199,―!$AA$2:$AB$14,2,FALSE),0)</f>
        <v>0</v>
      </c>
      <c r="AG199" s="6">
        <f t="shared" si="14"/>
        <v>0</v>
      </c>
      <c r="AH199" s="135">
        <f t="shared" si="15"/>
        <v>0</v>
      </c>
      <c r="AI199" s="135">
        <f t="shared" si="16"/>
        <v>0</v>
      </c>
      <c r="AJ199" s="135">
        <f>IF(通常分様式!C199="",0,IF(B199=1,IF(フラグ管理用!C199=1,"事業終期_通常",IF(C199=2,IF(Y199=2,"事業終期_R3基金・R4","事業終期_通常"),0)),IF(B199=2,"事業終期_R3基金・R4",0)))</f>
        <v>0</v>
      </c>
      <c r="AK199" s="135">
        <f t="shared" si="17"/>
        <v>0</v>
      </c>
      <c r="AL199" s="135">
        <f t="shared" si="18"/>
        <v>0</v>
      </c>
      <c r="AM199" s="135">
        <f t="shared" si="20"/>
        <v>0</v>
      </c>
      <c r="AN199" s="135">
        <f t="shared" si="19"/>
        <v>0</v>
      </c>
      <c r="AO199" s="6" t="str">
        <f>IF(通常分様式!C199="","",IF(PRODUCT(B199:G199,H199:AA199,AF199)=0,"error",""))</f>
        <v/>
      </c>
      <c r="AP199" s="6">
        <f>IF(通常分様式!E199="妊娠出産子育て支援交付金",1,0)</f>
        <v>0</v>
      </c>
    </row>
    <row r="200" spans="1:42" x14ac:dyDescent="0.15">
      <c r="A200" s="6">
        <v>179</v>
      </c>
      <c r="B200" s="6">
        <f>IFERROR(VLOOKUP(通常分様式!B200,―!$AJ$2:$AK$3,2,FALSE),0)</f>
        <v>0</v>
      </c>
      <c r="C200" s="6">
        <f>IFERROR(VLOOKUP(通常分様式!C200,―!$A$2:$B$3,2,FALSE),0)</f>
        <v>0</v>
      </c>
      <c r="D200" s="6">
        <f>IFERROR(VLOOKUP(通常分様式!D200,―!$AD$2:$AE$3,2,FALSE),0)</f>
        <v>0</v>
      </c>
      <c r="E200" s="6"/>
      <c r="G200" s="6">
        <f>IFERROR(VLOOKUP(通常分様式!G200,―!$AF$2:$AG$3,2,FALSE),0)</f>
        <v>0</v>
      </c>
      <c r="H200" s="6">
        <f>IFERROR(VLOOKUP(通常分様式!H200,―!$C$2:$D$2,2,FALSE),0)</f>
        <v>0</v>
      </c>
      <c r="I200" s="6">
        <f>IFERROR(IF(B200=2,VLOOKUP(通常分様式!I200,―!$E$21:$F$25,2,FALSE),VLOOKUP(通常分様式!I200,―!$E$2:$F$19,2,FALSE)),0)</f>
        <v>0</v>
      </c>
      <c r="J200" s="6">
        <f>IFERROR(VLOOKUP(通常分様式!J200,―!$G$2:$H$2,2,FALSE),0)</f>
        <v>0</v>
      </c>
      <c r="K200" s="6">
        <f>IFERROR(VLOOKUP(通常分様式!K200,―!$AH$2:$AI$12,2,FALSE),0)</f>
        <v>0</v>
      </c>
      <c r="V200" s="6">
        <f>IFERROR(IF(通常分様式!C200="単",VLOOKUP(通常分様式!V200,―!$I$2:$J$3,2,FALSE),VLOOKUP(通常分様式!V200,―!$I$4:$J$5,2,FALSE)),0)</f>
        <v>0</v>
      </c>
      <c r="W200" s="6">
        <f>IFERROR(VLOOKUP(通常分様式!W200,―!$K$2:$L$3,2,FALSE),0)</f>
        <v>0</v>
      </c>
      <c r="X200" s="6">
        <f>IFERROR(VLOOKUP(通常分様式!X200,―!$M$2:$N$3,2,FALSE),0)</f>
        <v>0</v>
      </c>
      <c r="Y200" s="6">
        <f>IFERROR(VLOOKUP(通常分様式!Y200,―!$O$2:$P$3,2,FALSE),0)</f>
        <v>0</v>
      </c>
      <c r="Z200" s="6">
        <f>IFERROR(VLOOKUP(通常分様式!Z200,―!$X$2:$Y$31,2,FALSE),0)</f>
        <v>0</v>
      </c>
      <c r="AA200" s="6">
        <f>IFERROR(VLOOKUP(通常分様式!AA200,―!$X$2:$Y$31,2,FALSE),0)</f>
        <v>0</v>
      </c>
      <c r="AF200" s="6">
        <f>IFERROR(VLOOKUP(通常分様式!AG200,―!$AA$2:$AB$14,2,FALSE),0)</f>
        <v>0</v>
      </c>
      <c r="AG200" s="6">
        <f t="shared" si="14"/>
        <v>0</v>
      </c>
      <c r="AH200" s="135">
        <f t="shared" si="15"/>
        <v>0</v>
      </c>
      <c r="AI200" s="135">
        <f t="shared" si="16"/>
        <v>0</v>
      </c>
      <c r="AJ200" s="135">
        <f>IF(通常分様式!C200="",0,IF(B200=1,IF(フラグ管理用!C200=1,"事業終期_通常",IF(C200=2,IF(Y200=2,"事業終期_R3基金・R4","事業終期_通常"),0)),IF(B200=2,"事業終期_R3基金・R4",0)))</f>
        <v>0</v>
      </c>
      <c r="AK200" s="135">
        <f t="shared" si="17"/>
        <v>0</v>
      </c>
      <c r="AL200" s="135">
        <f t="shared" si="18"/>
        <v>0</v>
      </c>
      <c r="AM200" s="135">
        <f t="shared" si="20"/>
        <v>0</v>
      </c>
      <c r="AN200" s="135">
        <f t="shared" si="19"/>
        <v>0</v>
      </c>
      <c r="AO200" s="6" t="str">
        <f>IF(通常分様式!C200="","",IF(PRODUCT(B200:G200,H200:AA200,AF200)=0,"error",""))</f>
        <v/>
      </c>
      <c r="AP200" s="6">
        <f>IF(通常分様式!E200="妊娠出産子育て支援交付金",1,0)</f>
        <v>0</v>
      </c>
    </row>
    <row r="201" spans="1:42" x14ac:dyDescent="0.15">
      <c r="A201" s="6">
        <v>180</v>
      </c>
      <c r="B201" s="6">
        <f>IFERROR(VLOOKUP(通常分様式!B201,―!$AJ$2:$AK$3,2,FALSE),0)</f>
        <v>0</v>
      </c>
      <c r="C201" s="6">
        <f>IFERROR(VLOOKUP(通常分様式!C201,―!$A$2:$B$3,2,FALSE),0)</f>
        <v>0</v>
      </c>
      <c r="D201" s="6">
        <f>IFERROR(VLOOKUP(通常分様式!D201,―!$AD$2:$AE$3,2,FALSE),0)</f>
        <v>0</v>
      </c>
      <c r="E201" s="6"/>
      <c r="G201" s="6">
        <f>IFERROR(VLOOKUP(通常分様式!G201,―!$AF$2:$AG$3,2,FALSE),0)</f>
        <v>0</v>
      </c>
      <c r="H201" s="6">
        <f>IFERROR(VLOOKUP(通常分様式!H201,―!$C$2:$D$2,2,FALSE),0)</f>
        <v>0</v>
      </c>
      <c r="I201" s="6">
        <f>IFERROR(IF(B201=2,VLOOKUP(通常分様式!I201,―!$E$21:$F$25,2,FALSE),VLOOKUP(通常分様式!I201,―!$E$2:$F$19,2,FALSE)),0)</f>
        <v>0</v>
      </c>
      <c r="J201" s="6">
        <f>IFERROR(VLOOKUP(通常分様式!J201,―!$G$2:$H$2,2,FALSE),0)</f>
        <v>0</v>
      </c>
      <c r="K201" s="6">
        <f>IFERROR(VLOOKUP(通常分様式!K201,―!$AH$2:$AI$12,2,FALSE),0)</f>
        <v>0</v>
      </c>
      <c r="V201" s="6">
        <f>IFERROR(IF(通常分様式!C201="単",VLOOKUP(通常分様式!V201,―!$I$2:$J$3,2,FALSE),VLOOKUP(通常分様式!V201,―!$I$4:$J$5,2,FALSE)),0)</f>
        <v>0</v>
      </c>
      <c r="W201" s="6">
        <f>IFERROR(VLOOKUP(通常分様式!W201,―!$K$2:$L$3,2,FALSE),0)</f>
        <v>0</v>
      </c>
      <c r="X201" s="6">
        <f>IFERROR(VLOOKUP(通常分様式!X201,―!$M$2:$N$3,2,FALSE),0)</f>
        <v>0</v>
      </c>
      <c r="Y201" s="6">
        <f>IFERROR(VLOOKUP(通常分様式!Y201,―!$O$2:$P$3,2,FALSE),0)</f>
        <v>0</v>
      </c>
      <c r="Z201" s="6">
        <f>IFERROR(VLOOKUP(通常分様式!Z201,―!$X$2:$Y$31,2,FALSE),0)</f>
        <v>0</v>
      </c>
      <c r="AA201" s="6">
        <f>IFERROR(VLOOKUP(通常分様式!AA201,―!$X$2:$Y$31,2,FALSE),0)</f>
        <v>0</v>
      </c>
      <c r="AF201" s="6">
        <f>IFERROR(VLOOKUP(通常分様式!AG201,―!$AA$2:$AB$14,2,FALSE),0)</f>
        <v>0</v>
      </c>
      <c r="AG201" s="6">
        <f t="shared" si="14"/>
        <v>0</v>
      </c>
      <c r="AH201" s="135">
        <f t="shared" si="15"/>
        <v>0</v>
      </c>
      <c r="AI201" s="135">
        <f t="shared" si="16"/>
        <v>0</v>
      </c>
      <c r="AJ201" s="135">
        <f>IF(通常分様式!C201="",0,IF(B201=1,IF(フラグ管理用!C201=1,"事業終期_通常",IF(C201=2,IF(Y201=2,"事業終期_R3基金・R4","事業終期_通常"),0)),IF(B201=2,"事業終期_R3基金・R4",0)))</f>
        <v>0</v>
      </c>
      <c r="AK201" s="135">
        <f t="shared" si="17"/>
        <v>0</v>
      </c>
      <c r="AL201" s="135">
        <f t="shared" si="18"/>
        <v>0</v>
      </c>
      <c r="AM201" s="135">
        <f t="shared" si="20"/>
        <v>0</v>
      </c>
      <c r="AN201" s="135">
        <f t="shared" si="19"/>
        <v>0</v>
      </c>
      <c r="AO201" s="6" t="str">
        <f>IF(通常分様式!C201="","",IF(PRODUCT(B201:G201,H201:AA201,AF201)=0,"error",""))</f>
        <v/>
      </c>
      <c r="AP201" s="6">
        <f>IF(通常分様式!E201="妊娠出産子育て支援交付金",1,0)</f>
        <v>0</v>
      </c>
    </row>
    <row r="202" spans="1:42" x14ac:dyDescent="0.15">
      <c r="A202" s="6">
        <v>181</v>
      </c>
      <c r="B202" s="6">
        <f>IFERROR(VLOOKUP(通常分様式!B202,―!$AJ$2:$AK$3,2,FALSE),0)</f>
        <v>0</v>
      </c>
      <c r="C202" s="6">
        <f>IFERROR(VLOOKUP(通常分様式!C202,―!$A$2:$B$3,2,FALSE),0)</f>
        <v>0</v>
      </c>
      <c r="D202" s="6">
        <f>IFERROR(VLOOKUP(通常分様式!D202,―!$AD$2:$AE$3,2,FALSE),0)</f>
        <v>0</v>
      </c>
      <c r="E202" s="6"/>
      <c r="G202" s="6">
        <f>IFERROR(VLOOKUP(通常分様式!G202,―!$AF$2:$AG$3,2,FALSE),0)</f>
        <v>0</v>
      </c>
      <c r="H202" s="6">
        <f>IFERROR(VLOOKUP(通常分様式!H202,―!$C$2:$D$2,2,FALSE),0)</f>
        <v>0</v>
      </c>
      <c r="I202" s="6">
        <f>IFERROR(IF(B202=2,VLOOKUP(通常分様式!I202,―!$E$21:$F$25,2,FALSE),VLOOKUP(通常分様式!I202,―!$E$2:$F$19,2,FALSE)),0)</f>
        <v>0</v>
      </c>
      <c r="J202" s="6">
        <f>IFERROR(VLOOKUP(通常分様式!J202,―!$G$2:$H$2,2,FALSE),0)</f>
        <v>0</v>
      </c>
      <c r="K202" s="6">
        <f>IFERROR(VLOOKUP(通常分様式!K202,―!$AH$2:$AI$12,2,FALSE),0)</f>
        <v>0</v>
      </c>
      <c r="V202" s="6">
        <f>IFERROR(IF(通常分様式!C202="単",VLOOKUP(通常分様式!V202,―!$I$2:$J$3,2,FALSE),VLOOKUP(通常分様式!V202,―!$I$4:$J$5,2,FALSE)),0)</f>
        <v>0</v>
      </c>
      <c r="W202" s="6">
        <f>IFERROR(VLOOKUP(通常分様式!W202,―!$K$2:$L$3,2,FALSE),0)</f>
        <v>0</v>
      </c>
      <c r="X202" s="6">
        <f>IFERROR(VLOOKUP(通常分様式!X202,―!$M$2:$N$3,2,FALSE),0)</f>
        <v>0</v>
      </c>
      <c r="Y202" s="6">
        <f>IFERROR(VLOOKUP(通常分様式!Y202,―!$O$2:$P$3,2,FALSE),0)</f>
        <v>0</v>
      </c>
      <c r="Z202" s="6">
        <f>IFERROR(VLOOKUP(通常分様式!Z202,―!$X$2:$Y$31,2,FALSE),0)</f>
        <v>0</v>
      </c>
      <c r="AA202" s="6">
        <f>IFERROR(VLOOKUP(通常分様式!AA202,―!$X$2:$Y$31,2,FALSE),0)</f>
        <v>0</v>
      </c>
      <c r="AF202" s="6">
        <f>IFERROR(VLOOKUP(通常分様式!AG202,―!$AA$2:$AB$14,2,FALSE),0)</f>
        <v>0</v>
      </c>
      <c r="AG202" s="6">
        <f t="shared" si="14"/>
        <v>0</v>
      </c>
      <c r="AH202" s="135">
        <f t="shared" si="15"/>
        <v>0</v>
      </c>
      <c r="AI202" s="135">
        <f t="shared" si="16"/>
        <v>0</v>
      </c>
      <c r="AJ202" s="135">
        <f>IF(通常分様式!C202="",0,IF(B202=1,IF(フラグ管理用!C202=1,"事業終期_通常",IF(C202=2,IF(Y202=2,"事業終期_R3基金・R4","事業終期_通常"),0)),IF(B202=2,"事業終期_R3基金・R4",0)))</f>
        <v>0</v>
      </c>
      <c r="AK202" s="135">
        <f t="shared" si="17"/>
        <v>0</v>
      </c>
      <c r="AL202" s="135">
        <f t="shared" si="18"/>
        <v>0</v>
      </c>
      <c r="AM202" s="135">
        <f t="shared" si="20"/>
        <v>0</v>
      </c>
      <c r="AN202" s="135">
        <f t="shared" si="19"/>
        <v>0</v>
      </c>
      <c r="AO202" s="6" t="str">
        <f>IF(通常分様式!C202="","",IF(PRODUCT(B202:G202,H202:AA202,AF202)=0,"error",""))</f>
        <v/>
      </c>
      <c r="AP202" s="6">
        <f>IF(通常分様式!E202="妊娠出産子育て支援交付金",1,0)</f>
        <v>0</v>
      </c>
    </row>
    <row r="203" spans="1:42" x14ac:dyDescent="0.15">
      <c r="A203" s="6">
        <v>182</v>
      </c>
      <c r="B203" s="6">
        <f>IFERROR(VLOOKUP(通常分様式!B203,―!$AJ$2:$AK$3,2,FALSE),0)</f>
        <v>0</v>
      </c>
      <c r="C203" s="6">
        <f>IFERROR(VLOOKUP(通常分様式!C203,―!$A$2:$B$3,2,FALSE),0)</f>
        <v>0</v>
      </c>
      <c r="D203" s="6">
        <f>IFERROR(VLOOKUP(通常分様式!D203,―!$AD$2:$AE$3,2,FALSE),0)</f>
        <v>0</v>
      </c>
      <c r="E203" s="6"/>
      <c r="G203" s="6">
        <f>IFERROR(VLOOKUP(通常分様式!G203,―!$AF$2:$AG$3,2,FALSE),0)</f>
        <v>0</v>
      </c>
      <c r="H203" s="6">
        <f>IFERROR(VLOOKUP(通常分様式!H203,―!$C$2:$D$2,2,FALSE),0)</f>
        <v>0</v>
      </c>
      <c r="I203" s="6">
        <f>IFERROR(IF(B203=2,VLOOKUP(通常分様式!I203,―!$E$21:$F$25,2,FALSE),VLOOKUP(通常分様式!I203,―!$E$2:$F$19,2,FALSE)),0)</f>
        <v>0</v>
      </c>
      <c r="J203" s="6">
        <f>IFERROR(VLOOKUP(通常分様式!J203,―!$G$2:$H$2,2,FALSE),0)</f>
        <v>0</v>
      </c>
      <c r="K203" s="6">
        <f>IFERROR(VLOOKUP(通常分様式!K203,―!$AH$2:$AI$12,2,FALSE),0)</f>
        <v>0</v>
      </c>
      <c r="V203" s="6">
        <f>IFERROR(IF(通常分様式!C203="単",VLOOKUP(通常分様式!V203,―!$I$2:$J$3,2,FALSE),VLOOKUP(通常分様式!V203,―!$I$4:$J$5,2,FALSE)),0)</f>
        <v>0</v>
      </c>
      <c r="W203" s="6">
        <f>IFERROR(VLOOKUP(通常分様式!W203,―!$K$2:$L$3,2,FALSE),0)</f>
        <v>0</v>
      </c>
      <c r="X203" s="6">
        <f>IFERROR(VLOOKUP(通常分様式!X203,―!$M$2:$N$3,2,FALSE),0)</f>
        <v>0</v>
      </c>
      <c r="Y203" s="6">
        <f>IFERROR(VLOOKUP(通常分様式!Y203,―!$O$2:$P$3,2,FALSE),0)</f>
        <v>0</v>
      </c>
      <c r="Z203" s="6">
        <f>IFERROR(VLOOKUP(通常分様式!Z203,―!$X$2:$Y$31,2,FALSE),0)</f>
        <v>0</v>
      </c>
      <c r="AA203" s="6">
        <f>IFERROR(VLOOKUP(通常分様式!AA203,―!$X$2:$Y$31,2,FALSE),0)</f>
        <v>0</v>
      </c>
      <c r="AF203" s="6">
        <f>IFERROR(VLOOKUP(通常分様式!AG203,―!$AA$2:$AB$14,2,FALSE),0)</f>
        <v>0</v>
      </c>
      <c r="AG203" s="6">
        <f t="shared" si="14"/>
        <v>0</v>
      </c>
      <c r="AH203" s="135">
        <f t="shared" si="15"/>
        <v>0</v>
      </c>
      <c r="AI203" s="135">
        <f t="shared" si="16"/>
        <v>0</v>
      </c>
      <c r="AJ203" s="135">
        <f>IF(通常分様式!C203="",0,IF(B203=1,IF(フラグ管理用!C203=1,"事業終期_通常",IF(C203=2,IF(Y203=2,"事業終期_R3基金・R4","事業終期_通常"),0)),IF(B203=2,"事業終期_R3基金・R4",0)))</f>
        <v>0</v>
      </c>
      <c r="AK203" s="135">
        <f t="shared" si="17"/>
        <v>0</v>
      </c>
      <c r="AL203" s="135">
        <f t="shared" si="18"/>
        <v>0</v>
      </c>
      <c r="AM203" s="135">
        <f t="shared" si="20"/>
        <v>0</v>
      </c>
      <c r="AN203" s="135">
        <f t="shared" si="19"/>
        <v>0</v>
      </c>
      <c r="AO203" s="6" t="str">
        <f>IF(通常分様式!C203="","",IF(PRODUCT(B203:G203,H203:AA203,AF203)=0,"error",""))</f>
        <v/>
      </c>
      <c r="AP203" s="6">
        <f>IF(通常分様式!E203="妊娠出産子育て支援交付金",1,0)</f>
        <v>0</v>
      </c>
    </row>
    <row r="204" spans="1:42" x14ac:dyDescent="0.15">
      <c r="A204" s="6">
        <v>183</v>
      </c>
      <c r="B204" s="6">
        <f>IFERROR(VLOOKUP(通常分様式!B204,―!$AJ$2:$AK$3,2,FALSE),0)</f>
        <v>0</v>
      </c>
      <c r="C204" s="6">
        <f>IFERROR(VLOOKUP(通常分様式!C204,―!$A$2:$B$3,2,FALSE),0)</f>
        <v>0</v>
      </c>
      <c r="D204" s="6">
        <f>IFERROR(VLOOKUP(通常分様式!D204,―!$AD$2:$AE$3,2,FALSE),0)</f>
        <v>0</v>
      </c>
      <c r="E204" s="6"/>
      <c r="G204" s="6">
        <f>IFERROR(VLOOKUP(通常分様式!G204,―!$AF$2:$AG$3,2,FALSE),0)</f>
        <v>0</v>
      </c>
      <c r="H204" s="6">
        <f>IFERROR(VLOOKUP(通常分様式!H204,―!$C$2:$D$2,2,FALSE),0)</f>
        <v>0</v>
      </c>
      <c r="I204" s="6">
        <f>IFERROR(IF(B204=2,VLOOKUP(通常分様式!I204,―!$E$21:$F$25,2,FALSE),VLOOKUP(通常分様式!I204,―!$E$2:$F$19,2,FALSE)),0)</f>
        <v>0</v>
      </c>
      <c r="J204" s="6">
        <f>IFERROR(VLOOKUP(通常分様式!J204,―!$G$2:$H$2,2,FALSE),0)</f>
        <v>0</v>
      </c>
      <c r="K204" s="6">
        <f>IFERROR(VLOOKUP(通常分様式!K204,―!$AH$2:$AI$12,2,FALSE),0)</f>
        <v>0</v>
      </c>
      <c r="V204" s="6">
        <f>IFERROR(IF(通常分様式!C204="単",VLOOKUP(通常分様式!V204,―!$I$2:$J$3,2,FALSE),VLOOKUP(通常分様式!V204,―!$I$4:$J$5,2,FALSE)),0)</f>
        <v>0</v>
      </c>
      <c r="W204" s="6">
        <f>IFERROR(VLOOKUP(通常分様式!W204,―!$K$2:$L$3,2,FALSE),0)</f>
        <v>0</v>
      </c>
      <c r="X204" s="6">
        <f>IFERROR(VLOOKUP(通常分様式!X204,―!$M$2:$N$3,2,FALSE),0)</f>
        <v>0</v>
      </c>
      <c r="Y204" s="6">
        <f>IFERROR(VLOOKUP(通常分様式!Y204,―!$O$2:$P$3,2,FALSE),0)</f>
        <v>0</v>
      </c>
      <c r="Z204" s="6">
        <f>IFERROR(VLOOKUP(通常分様式!Z204,―!$X$2:$Y$31,2,FALSE),0)</f>
        <v>0</v>
      </c>
      <c r="AA204" s="6">
        <f>IFERROR(VLOOKUP(通常分様式!AA204,―!$X$2:$Y$31,2,FALSE),0)</f>
        <v>0</v>
      </c>
      <c r="AF204" s="6">
        <f>IFERROR(VLOOKUP(通常分様式!AG204,―!$AA$2:$AB$14,2,FALSE),0)</f>
        <v>0</v>
      </c>
      <c r="AG204" s="6">
        <f t="shared" si="14"/>
        <v>0</v>
      </c>
      <c r="AH204" s="135">
        <f t="shared" si="15"/>
        <v>0</v>
      </c>
      <c r="AI204" s="135">
        <f t="shared" si="16"/>
        <v>0</v>
      </c>
      <c r="AJ204" s="135">
        <f>IF(通常分様式!C204="",0,IF(B204=1,IF(フラグ管理用!C204=1,"事業終期_通常",IF(C204=2,IF(Y204=2,"事業終期_R3基金・R4","事業終期_通常"),0)),IF(B204=2,"事業終期_R3基金・R4",0)))</f>
        <v>0</v>
      </c>
      <c r="AK204" s="135">
        <f t="shared" si="17"/>
        <v>0</v>
      </c>
      <c r="AL204" s="135">
        <f t="shared" si="18"/>
        <v>0</v>
      </c>
      <c r="AM204" s="135">
        <f t="shared" si="20"/>
        <v>0</v>
      </c>
      <c r="AN204" s="135">
        <f t="shared" si="19"/>
        <v>0</v>
      </c>
      <c r="AO204" s="6" t="str">
        <f>IF(通常分様式!C204="","",IF(PRODUCT(B204:G204,H204:AA204,AF204)=0,"error",""))</f>
        <v/>
      </c>
      <c r="AP204" s="6">
        <f>IF(通常分様式!E204="妊娠出産子育て支援交付金",1,0)</f>
        <v>0</v>
      </c>
    </row>
    <row r="205" spans="1:42" x14ac:dyDescent="0.15">
      <c r="A205" s="6">
        <v>184</v>
      </c>
      <c r="B205" s="6">
        <f>IFERROR(VLOOKUP(通常分様式!B205,―!$AJ$2:$AK$3,2,FALSE),0)</f>
        <v>0</v>
      </c>
      <c r="C205" s="6">
        <f>IFERROR(VLOOKUP(通常分様式!C205,―!$A$2:$B$3,2,FALSE),0)</f>
        <v>0</v>
      </c>
      <c r="D205" s="6">
        <f>IFERROR(VLOOKUP(通常分様式!D205,―!$AD$2:$AE$3,2,FALSE),0)</f>
        <v>0</v>
      </c>
      <c r="E205" s="6"/>
      <c r="G205" s="6">
        <f>IFERROR(VLOOKUP(通常分様式!G205,―!$AF$2:$AG$3,2,FALSE),0)</f>
        <v>0</v>
      </c>
      <c r="H205" s="6">
        <f>IFERROR(VLOOKUP(通常分様式!H205,―!$C$2:$D$2,2,FALSE),0)</f>
        <v>0</v>
      </c>
      <c r="I205" s="6">
        <f>IFERROR(IF(B205=2,VLOOKUP(通常分様式!I205,―!$E$21:$F$25,2,FALSE),VLOOKUP(通常分様式!I205,―!$E$2:$F$19,2,FALSE)),0)</f>
        <v>0</v>
      </c>
      <c r="J205" s="6">
        <f>IFERROR(VLOOKUP(通常分様式!J205,―!$G$2:$H$2,2,FALSE),0)</f>
        <v>0</v>
      </c>
      <c r="K205" s="6">
        <f>IFERROR(VLOOKUP(通常分様式!K205,―!$AH$2:$AI$12,2,FALSE),0)</f>
        <v>0</v>
      </c>
      <c r="V205" s="6">
        <f>IFERROR(IF(通常分様式!C205="単",VLOOKUP(通常分様式!V205,―!$I$2:$J$3,2,FALSE),VLOOKUP(通常分様式!V205,―!$I$4:$J$5,2,FALSE)),0)</f>
        <v>0</v>
      </c>
      <c r="W205" s="6">
        <f>IFERROR(VLOOKUP(通常分様式!W205,―!$K$2:$L$3,2,FALSE),0)</f>
        <v>0</v>
      </c>
      <c r="X205" s="6">
        <f>IFERROR(VLOOKUP(通常分様式!X205,―!$M$2:$N$3,2,FALSE),0)</f>
        <v>0</v>
      </c>
      <c r="Y205" s="6">
        <f>IFERROR(VLOOKUP(通常分様式!Y205,―!$O$2:$P$3,2,FALSE),0)</f>
        <v>0</v>
      </c>
      <c r="Z205" s="6">
        <f>IFERROR(VLOOKUP(通常分様式!Z205,―!$X$2:$Y$31,2,FALSE),0)</f>
        <v>0</v>
      </c>
      <c r="AA205" s="6">
        <f>IFERROR(VLOOKUP(通常分様式!AA205,―!$X$2:$Y$31,2,FALSE),0)</f>
        <v>0</v>
      </c>
      <c r="AF205" s="6">
        <f>IFERROR(VLOOKUP(通常分様式!AG205,―!$AA$2:$AB$14,2,FALSE),0)</f>
        <v>0</v>
      </c>
      <c r="AG205" s="6">
        <f t="shared" si="14"/>
        <v>0</v>
      </c>
      <c r="AH205" s="135">
        <f t="shared" si="15"/>
        <v>0</v>
      </c>
      <c r="AI205" s="135">
        <f t="shared" si="16"/>
        <v>0</v>
      </c>
      <c r="AJ205" s="135">
        <f>IF(通常分様式!C205="",0,IF(B205=1,IF(フラグ管理用!C205=1,"事業終期_通常",IF(C205=2,IF(Y205=2,"事業終期_R3基金・R4","事業終期_通常"),0)),IF(B205=2,"事業終期_R3基金・R4",0)))</f>
        <v>0</v>
      </c>
      <c r="AK205" s="135">
        <f t="shared" si="17"/>
        <v>0</v>
      </c>
      <c r="AL205" s="135">
        <f t="shared" si="18"/>
        <v>0</v>
      </c>
      <c r="AM205" s="135">
        <f t="shared" si="20"/>
        <v>0</v>
      </c>
      <c r="AN205" s="135">
        <f t="shared" si="19"/>
        <v>0</v>
      </c>
      <c r="AO205" s="6" t="str">
        <f>IF(通常分様式!C205="","",IF(PRODUCT(B205:G205,H205:AA205,AF205)=0,"error",""))</f>
        <v/>
      </c>
      <c r="AP205" s="6">
        <f>IF(通常分様式!E205="妊娠出産子育て支援交付金",1,0)</f>
        <v>0</v>
      </c>
    </row>
    <row r="206" spans="1:42" x14ac:dyDescent="0.15">
      <c r="A206" s="6">
        <v>185</v>
      </c>
      <c r="B206" s="6">
        <f>IFERROR(VLOOKUP(通常分様式!B206,―!$AJ$2:$AK$3,2,FALSE),0)</f>
        <v>0</v>
      </c>
      <c r="C206" s="6">
        <f>IFERROR(VLOOKUP(通常分様式!C206,―!$A$2:$B$3,2,FALSE),0)</f>
        <v>0</v>
      </c>
      <c r="D206" s="6">
        <f>IFERROR(VLOOKUP(通常分様式!D206,―!$AD$2:$AE$3,2,FALSE),0)</f>
        <v>0</v>
      </c>
      <c r="E206" s="6"/>
      <c r="G206" s="6">
        <f>IFERROR(VLOOKUP(通常分様式!G206,―!$AF$2:$AG$3,2,FALSE),0)</f>
        <v>0</v>
      </c>
      <c r="H206" s="6">
        <f>IFERROR(VLOOKUP(通常分様式!H206,―!$C$2:$D$2,2,FALSE),0)</f>
        <v>0</v>
      </c>
      <c r="I206" s="6">
        <f>IFERROR(IF(B206=2,VLOOKUP(通常分様式!I206,―!$E$21:$F$25,2,FALSE),VLOOKUP(通常分様式!I206,―!$E$2:$F$19,2,FALSE)),0)</f>
        <v>0</v>
      </c>
      <c r="J206" s="6">
        <f>IFERROR(VLOOKUP(通常分様式!J206,―!$G$2:$H$2,2,FALSE),0)</f>
        <v>0</v>
      </c>
      <c r="K206" s="6">
        <f>IFERROR(VLOOKUP(通常分様式!K206,―!$AH$2:$AI$12,2,FALSE),0)</f>
        <v>0</v>
      </c>
      <c r="V206" s="6">
        <f>IFERROR(IF(通常分様式!C206="単",VLOOKUP(通常分様式!V206,―!$I$2:$J$3,2,FALSE),VLOOKUP(通常分様式!V206,―!$I$4:$J$5,2,FALSE)),0)</f>
        <v>0</v>
      </c>
      <c r="W206" s="6">
        <f>IFERROR(VLOOKUP(通常分様式!W206,―!$K$2:$L$3,2,FALSE),0)</f>
        <v>0</v>
      </c>
      <c r="X206" s="6">
        <f>IFERROR(VLOOKUP(通常分様式!X206,―!$M$2:$N$3,2,FALSE),0)</f>
        <v>0</v>
      </c>
      <c r="Y206" s="6">
        <f>IFERROR(VLOOKUP(通常分様式!Y206,―!$O$2:$P$3,2,FALSE),0)</f>
        <v>0</v>
      </c>
      <c r="Z206" s="6">
        <f>IFERROR(VLOOKUP(通常分様式!Z206,―!$X$2:$Y$31,2,FALSE),0)</f>
        <v>0</v>
      </c>
      <c r="AA206" s="6">
        <f>IFERROR(VLOOKUP(通常分様式!AA206,―!$X$2:$Y$31,2,FALSE),0)</f>
        <v>0</v>
      </c>
      <c r="AF206" s="6">
        <f>IFERROR(VLOOKUP(通常分様式!AG206,―!$AA$2:$AB$14,2,FALSE),0)</f>
        <v>0</v>
      </c>
      <c r="AG206" s="6">
        <f t="shared" si="14"/>
        <v>0</v>
      </c>
      <c r="AH206" s="135">
        <f t="shared" si="15"/>
        <v>0</v>
      </c>
      <c r="AI206" s="135">
        <f t="shared" si="16"/>
        <v>0</v>
      </c>
      <c r="AJ206" s="135">
        <f>IF(通常分様式!C206="",0,IF(B206=1,IF(フラグ管理用!C206=1,"事業終期_通常",IF(C206=2,IF(Y206=2,"事業終期_R3基金・R4","事業終期_通常"),0)),IF(B206=2,"事業終期_R3基金・R4",0)))</f>
        <v>0</v>
      </c>
      <c r="AK206" s="135">
        <f t="shared" si="17"/>
        <v>0</v>
      </c>
      <c r="AL206" s="135">
        <f t="shared" si="18"/>
        <v>0</v>
      </c>
      <c r="AM206" s="135">
        <f t="shared" si="20"/>
        <v>0</v>
      </c>
      <c r="AN206" s="135">
        <f t="shared" si="19"/>
        <v>0</v>
      </c>
      <c r="AO206" s="6" t="str">
        <f>IF(通常分様式!C206="","",IF(PRODUCT(B206:G206,H206:AA206,AF206)=0,"error",""))</f>
        <v/>
      </c>
      <c r="AP206" s="6">
        <f>IF(通常分様式!E206="妊娠出産子育て支援交付金",1,0)</f>
        <v>0</v>
      </c>
    </row>
    <row r="207" spans="1:42" x14ac:dyDescent="0.15">
      <c r="A207" s="6">
        <v>186</v>
      </c>
      <c r="B207" s="6">
        <f>IFERROR(VLOOKUP(通常分様式!B207,―!$AJ$2:$AK$3,2,FALSE),0)</f>
        <v>0</v>
      </c>
      <c r="C207" s="6">
        <f>IFERROR(VLOOKUP(通常分様式!C207,―!$A$2:$B$3,2,FALSE),0)</f>
        <v>0</v>
      </c>
      <c r="D207" s="6">
        <f>IFERROR(VLOOKUP(通常分様式!D207,―!$AD$2:$AE$3,2,FALSE),0)</f>
        <v>0</v>
      </c>
      <c r="E207" s="6"/>
      <c r="G207" s="6">
        <f>IFERROR(VLOOKUP(通常分様式!G207,―!$AF$2:$AG$3,2,FALSE),0)</f>
        <v>0</v>
      </c>
      <c r="H207" s="6">
        <f>IFERROR(VLOOKUP(通常分様式!H207,―!$C$2:$D$2,2,FALSE),0)</f>
        <v>0</v>
      </c>
      <c r="I207" s="6">
        <f>IFERROR(IF(B207=2,VLOOKUP(通常分様式!I207,―!$E$21:$F$25,2,FALSE),VLOOKUP(通常分様式!I207,―!$E$2:$F$19,2,FALSE)),0)</f>
        <v>0</v>
      </c>
      <c r="J207" s="6">
        <f>IFERROR(VLOOKUP(通常分様式!J207,―!$G$2:$H$2,2,FALSE),0)</f>
        <v>0</v>
      </c>
      <c r="K207" s="6">
        <f>IFERROR(VLOOKUP(通常分様式!K207,―!$AH$2:$AI$12,2,FALSE),0)</f>
        <v>0</v>
      </c>
      <c r="V207" s="6">
        <f>IFERROR(IF(通常分様式!C207="単",VLOOKUP(通常分様式!V207,―!$I$2:$J$3,2,FALSE),VLOOKUP(通常分様式!V207,―!$I$4:$J$5,2,FALSE)),0)</f>
        <v>0</v>
      </c>
      <c r="W207" s="6">
        <f>IFERROR(VLOOKUP(通常分様式!W207,―!$K$2:$L$3,2,FALSE),0)</f>
        <v>0</v>
      </c>
      <c r="X207" s="6">
        <f>IFERROR(VLOOKUP(通常分様式!X207,―!$M$2:$N$3,2,FALSE),0)</f>
        <v>0</v>
      </c>
      <c r="Y207" s="6">
        <f>IFERROR(VLOOKUP(通常分様式!Y207,―!$O$2:$P$3,2,FALSE),0)</f>
        <v>0</v>
      </c>
      <c r="Z207" s="6">
        <f>IFERROR(VLOOKUP(通常分様式!Z207,―!$X$2:$Y$31,2,FALSE),0)</f>
        <v>0</v>
      </c>
      <c r="AA207" s="6">
        <f>IFERROR(VLOOKUP(通常分様式!AA207,―!$X$2:$Y$31,2,FALSE),0)</f>
        <v>0</v>
      </c>
      <c r="AF207" s="6">
        <f>IFERROR(VLOOKUP(通常分様式!AG207,―!$AA$2:$AB$14,2,FALSE),0)</f>
        <v>0</v>
      </c>
      <c r="AG207" s="6">
        <f t="shared" si="14"/>
        <v>0</v>
      </c>
      <c r="AH207" s="135">
        <f t="shared" si="15"/>
        <v>0</v>
      </c>
      <c r="AI207" s="135">
        <f t="shared" si="16"/>
        <v>0</v>
      </c>
      <c r="AJ207" s="135">
        <f>IF(通常分様式!C207="",0,IF(B207=1,IF(フラグ管理用!C207=1,"事業終期_通常",IF(C207=2,IF(Y207=2,"事業終期_R3基金・R4","事業終期_通常"),0)),IF(B207=2,"事業終期_R3基金・R4",0)))</f>
        <v>0</v>
      </c>
      <c r="AK207" s="135">
        <f t="shared" si="17"/>
        <v>0</v>
      </c>
      <c r="AL207" s="135">
        <f t="shared" si="18"/>
        <v>0</v>
      </c>
      <c r="AM207" s="135">
        <f t="shared" si="20"/>
        <v>0</v>
      </c>
      <c r="AN207" s="135">
        <f t="shared" si="19"/>
        <v>0</v>
      </c>
      <c r="AO207" s="6" t="str">
        <f>IF(通常分様式!C207="","",IF(PRODUCT(B207:G207,H207:AA207,AF207)=0,"error",""))</f>
        <v/>
      </c>
      <c r="AP207" s="6">
        <f>IF(通常分様式!E207="妊娠出産子育て支援交付金",1,0)</f>
        <v>0</v>
      </c>
    </row>
    <row r="208" spans="1:42" x14ac:dyDescent="0.15">
      <c r="A208" s="6">
        <v>187</v>
      </c>
      <c r="B208" s="6">
        <f>IFERROR(VLOOKUP(通常分様式!B208,―!$AJ$2:$AK$3,2,FALSE),0)</f>
        <v>0</v>
      </c>
      <c r="C208" s="6">
        <f>IFERROR(VLOOKUP(通常分様式!C208,―!$A$2:$B$3,2,FALSE),0)</f>
        <v>0</v>
      </c>
      <c r="D208" s="6">
        <f>IFERROR(VLOOKUP(通常分様式!D208,―!$AD$2:$AE$3,2,FALSE),0)</f>
        <v>0</v>
      </c>
      <c r="E208" s="6"/>
      <c r="G208" s="6">
        <f>IFERROR(VLOOKUP(通常分様式!G208,―!$AF$2:$AG$3,2,FALSE),0)</f>
        <v>0</v>
      </c>
      <c r="H208" s="6">
        <f>IFERROR(VLOOKUP(通常分様式!H208,―!$C$2:$D$2,2,FALSE),0)</f>
        <v>0</v>
      </c>
      <c r="I208" s="6">
        <f>IFERROR(IF(B208=2,VLOOKUP(通常分様式!I208,―!$E$21:$F$25,2,FALSE),VLOOKUP(通常分様式!I208,―!$E$2:$F$19,2,FALSE)),0)</f>
        <v>0</v>
      </c>
      <c r="J208" s="6">
        <f>IFERROR(VLOOKUP(通常分様式!J208,―!$G$2:$H$2,2,FALSE),0)</f>
        <v>0</v>
      </c>
      <c r="K208" s="6">
        <f>IFERROR(VLOOKUP(通常分様式!K208,―!$AH$2:$AI$12,2,FALSE),0)</f>
        <v>0</v>
      </c>
      <c r="V208" s="6">
        <f>IFERROR(IF(通常分様式!C208="単",VLOOKUP(通常分様式!V208,―!$I$2:$J$3,2,FALSE),VLOOKUP(通常分様式!V208,―!$I$4:$J$5,2,FALSE)),0)</f>
        <v>0</v>
      </c>
      <c r="W208" s="6">
        <f>IFERROR(VLOOKUP(通常分様式!W208,―!$K$2:$L$3,2,FALSE),0)</f>
        <v>0</v>
      </c>
      <c r="X208" s="6">
        <f>IFERROR(VLOOKUP(通常分様式!X208,―!$M$2:$N$3,2,FALSE),0)</f>
        <v>0</v>
      </c>
      <c r="Y208" s="6">
        <f>IFERROR(VLOOKUP(通常分様式!Y208,―!$O$2:$P$3,2,FALSE),0)</f>
        <v>0</v>
      </c>
      <c r="Z208" s="6">
        <f>IFERROR(VLOOKUP(通常分様式!Z208,―!$X$2:$Y$31,2,FALSE),0)</f>
        <v>0</v>
      </c>
      <c r="AA208" s="6">
        <f>IFERROR(VLOOKUP(通常分様式!AA208,―!$X$2:$Y$31,2,FALSE),0)</f>
        <v>0</v>
      </c>
      <c r="AF208" s="6">
        <f>IFERROR(VLOOKUP(通常分様式!AG208,―!$AA$2:$AB$14,2,FALSE),0)</f>
        <v>0</v>
      </c>
      <c r="AG208" s="6">
        <f t="shared" si="14"/>
        <v>0</v>
      </c>
      <c r="AH208" s="135">
        <f t="shared" si="15"/>
        <v>0</v>
      </c>
      <c r="AI208" s="135">
        <f t="shared" si="16"/>
        <v>0</v>
      </c>
      <c r="AJ208" s="135">
        <f>IF(通常分様式!C208="",0,IF(B208=1,IF(フラグ管理用!C208=1,"事業終期_通常",IF(C208=2,IF(Y208=2,"事業終期_R3基金・R4","事業終期_通常"),0)),IF(B208=2,"事業終期_R3基金・R4",0)))</f>
        <v>0</v>
      </c>
      <c r="AK208" s="135">
        <f t="shared" si="17"/>
        <v>0</v>
      </c>
      <c r="AL208" s="135">
        <f t="shared" si="18"/>
        <v>0</v>
      </c>
      <c r="AM208" s="135">
        <f t="shared" si="20"/>
        <v>0</v>
      </c>
      <c r="AN208" s="135">
        <f t="shared" si="19"/>
        <v>0</v>
      </c>
      <c r="AO208" s="6" t="str">
        <f>IF(通常分様式!C208="","",IF(PRODUCT(B208:G208,H208:AA208,AF208)=0,"error",""))</f>
        <v/>
      </c>
      <c r="AP208" s="6">
        <f>IF(通常分様式!E208="妊娠出産子育て支援交付金",1,0)</f>
        <v>0</v>
      </c>
    </row>
    <row r="209" spans="1:42" x14ac:dyDescent="0.15">
      <c r="A209" s="6">
        <v>188</v>
      </c>
      <c r="B209" s="6">
        <f>IFERROR(VLOOKUP(通常分様式!B209,―!$AJ$2:$AK$3,2,FALSE),0)</f>
        <v>0</v>
      </c>
      <c r="C209" s="6">
        <f>IFERROR(VLOOKUP(通常分様式!C209,―!$A$2:$B$3,2,FALSE),0)</f>
        <v>0</v>
      </c>
      <c r="D209" s="6">
        <f>IFERROR(VLOOKUP(通常分様式!D209,―!$AD$2:$AE$3,2,FALSE),0)</f>
        <v>0</v>
      </c>
      <c r="E209" s="6"/>
      <c r="G209" s="6">
        <f>IFERROR(VLOOKUP(通常分様式!G209,―!$AF$2:$AG$3,2,FALSE),0)</f>
        <v>0</v>
      </c>
      <c r="H209" s="6">
        <f>IFERROR(VLOOKUP(通常分様式!H209,―!$C$2:$D$2,2,FALSE),0)</f>
        <v>0</v>
      </c>
      <c r="I209" s="6">
        <f>IFERROR(IF(B209=2,VLOOKUP(通常分様式!I209,―!$E$21:$F$25,2,FALSE),VLOOKUP(通常分様式!I209,―!$E$2:$F$19,2,FALSE)),0)</f>
        <v>0</v>
      </c>
      <c r="J209" s="6">
        <f>IFERROR(VLOOKUP(通常分様式!J209,―!$G$2:$H$2,2,FALSE),0)</f>
        <v>0</v>
      </c>
      <c r="K209" s="6">
        <f>IFERROR(VLOOKUP(通常分様式!K209,―!$AH$2:$AI$12,2,FALSE),0)</f>
        <v>0</v>
      </c>
      <c r="V209" s="6">
        <f>IFERROR(IF(通常分様式!C209="単",VLOOKUP(通常分様式!V209,―!$I$2:$J$3,2,FALSE),VLOOKUP(通常分様式!V209,―!$I$4:$J$5,2,FALSE)),0)</f>
        <v>0</v>
      </c>
      <c r="W209" s="6">
        <f>IFERROR(VLOOKUP(通常分様式!W209,―!$K$2:$L$3,2,FALSE),0)</f>
        <v>0</v>
      </c>
      <c r="X209" s="6">
        <f>IFERROR(VLOOKUP(通常分様式!X209,―!$M$2:$N$3,2,FALSE),0)</f>
        <v>0</v>
      </c>
      <c r="Y209" s="6">
        <f>IFERROR(VLOOKUP(通常分様式!Y209,―!$O$2:$P$3,2,FALSE),0)</f>
        <v>0</v>
      </c>
      <c r="Z209" s="6">
        <f>IFERROR(VLOOKUP(通常分様式!Z209,―!$X$2:$Y$31,2,FALSE),0)</f>
        <v>0</v>
      </c>
      <c r="AA209" s="6">
        <f>IFERROR(VLOOKUP(通常分様式!AA209,―!$X$2:$Y$31,2,FALSE),0)</f>
        <v>0</v>
      </c>
      <c r="AF209" s="6">
        <f>IFERROR(VLOOKUP(通常分様式!AG209,―!$AA$2:$AB$14,2,FALSE),0)</f>
        <v>0</v>
      </c>
      <c r="AG209" s="6">
        <f t="shared" si="14"/>
        <v>0</v>
      </c>
      <c r="AH209" s="135">
        <f t="shared" si="15"/>
        <v>0</v>
      </c>
      <c r="AI209" s="135">
        <f t="shared" si="16"/>
        <v>0</v>
      </c>
      <c r="AJ209" s="135">
        <f>IF(通常分様式!C209="",0,IF(B209=1,IF(フラグ管理用!C209=1,"事業終期_通常",IF(C209=2,IF(Y209=2,"事業終期_R3基金・R4","事業終期_通常"),0)),IF(B209=2,"事業終期_R3基金・R4",0)))</f>
        <v>0</v>
      </c>
      <c r="AK209" s="135">
        <f t="shared" si="17"/>
        <v>0</v>
      </c>
      <c r="AL209" s="135">
        <f t="shared" si="18"/>
        <v>0</v>
      </c>
      <c r="AM209" s="135">
        <f t="shared" si="20"/>
        <v>0</v>
      </c>
      <c r="AN209" s="135">
        <f t="shared" si="19"/>
        <v>0</v>
      </c>
      <c r="AO209" s="6" t="str">
        <f>IF(通常分様式!C209="","",IF(PRODUCT(B209:G209,H209:AA209,AF209)=0,"error",""))</f>
        <v/>
      </c>
      <c r="AP209" s="6">
        <f>IF(通常分様式!E209="妊娠出産子育て支援交付金",1,0)</f>
        <v>0</v>
      </c>
    </row>
    <row r="210" spans="1:42" x14ac:dyDescent="0.15">
      <c r="A210" s="6">
        <v>189</v>
      </c>
      <c r="B210" s="6">
        <f>IFERROR(VLOOKUP(通常分様式!B210,―!$AJ$2:$AK$3,2,FALSE),0)</f>
        <v>0</v>
      </c>
      <c r="C210" s="6">
        <f>IFERROR(VLOOKUP(通常分様式!C210,―!$A$2:$B$3,2,FALSE),0)</f>
        <v>0</v>
      </c>
      <c r="D210" s="6">
        <f>IFERROR(VLOOKUP(通常分様式!D210,―!$AD$2:$AE$3,2,FALSE),0)</f>
        <v>0</v>
      </c>
      <c r="E210" s="6"/>
      <c r="G210" s="6">
        <f>IFERROR(VLOOKUP(通常分様式!G210,―!$AF$2:$AG$3,2,FALSE),0)</f>
        <v>0</v>
      </c>
      <c r="H210" s="6">
        <f>IFERROR(VLOOKUP(通常分様式!H210,―!$C$2:$D$2,2,FALSE),0)</f>
        <v>0</v>
      </c>
      <c r="I210" s="6">
        <f>IFERROR(IF(B210=2,VLOOKUP(通常分様式!I210,―!$E$21:$F$25,2,FALSE),VLOOKUP(通常分様式!I210,―!$E$2:$F$19,2,FALSE)),0)</f>
        <v>0</v>
      </c>
      <c r="J210" s="6">
        <f>IFERROR(VLOOKUP(通常分様式!J210,―!$G$2:$H$2,2,FALSE),0)</f>
        <v>0</v>
      </c>
      <c r="K210" s="6">
        <f>IFERROR(VLOOKUP(通常分様式!K210,―!$AH$2:$AI$12,2,FALSE),0)</f>
        <v>0</v>
      </c>
      <c r="V210" s="6">
        <f>IFERROR(IF(通常分様式!C210="単",VLOOKUP(通常分様式!V210,―!$I$2:$J$3,2,FALSE),VLOOKUP(通常分様式!V210,―!$I$4:$J$5,2,FALSE)),0)</f>
        <v>0</v>
      </c>
      <c r="W210" s="6">
        <f>IFERROR(VLOOKUP(通常分様式!W210,―!$K$2:$L$3,2,FALSE),0)</f>
        <v>0</v>
      </c>
      <c r="X210" s="6">
        <f>IFERROR(VLOOKUP(通常分様式!X210,―!$M$2:$N$3,2,FALSE),0)</f>
        <v>0</v>
      </c>
      <c r="Y210" s="6">
        <f>IFERROR(VLOOKUP(通常分様式!Y210,―!$O$2:$P$3,2,FALSE),0)</f>
        <v>0</v>
      </c>
      <c r="Z210" s="6">
        <f>IFERROR(VLOOKUP(通常分様式!Z210,―!$X$2:$Y$31,2,FALSE),0)</f>
        <v>0</v>
      </c>
      <c r="AA210" s="6">
        <f>IFERROR(VLOOKUP(通常分様式!AA210,―!$X$2:$Y$31,2,FALSE),0)</f>
        <v>0</v>
      </c>
      <c r="AF210" s="6">
        <f>IFERROR(VLOOKUP(通常分様式!AG210,―!$AA$2:$AB$14,2,FALSE),0)</f>
        <v>0</v>
      </c>
      <c r="AG210" s="6">
        <f t="shared" si="14"/>
        <v>0</v>
      </c>
      <c r="AH210" s="135">
        <f t="shared" si="15"/>
        <v>0</v>
      </c>
      <c r="AI210" s="135">
        <f t="shared" si="16"/>
        <v>0</v>
      </c>
      <c r="AJ210" s="135">
        <f>IF(通常分様式!C210="",0,IF(B210=1,IF(フラグ管理用!C210=1,"事業終期_通常",IF(C210=2,IF(Y210=2,"事業終期_R3基金・R4","事業終期_通常"),0)),IF(B210=2,"事業終期_R3基金・R4",0)))</f>
        <v>0</v>
      </c>
      <c r="AK210" s="135">
        <f t="shared" si="17"/>
        <v>0</v>
      </c>
      <c r="AL210" s="135">
        <f t="shared" si="18"/>
        <v>0</v>
      </c>
      <c r="AM210" s="135">
        <f t="shared" si="20"/>
        <v>0</v>
      </c>
      <c r="AN210" s="135">
        <f t="shared" si="19"/>
        <v>0</v>
      </c>
      <c r="AO210" s="6" t="str">
        <f>IF(通常分様式!C210="","",IF(PRODUCT(B210:G210,H210:AA210,AF210)=0,"error",""))</f>
        <v/>
      </c>
      <c r="AP210" s="6">
        <f>IF(通常分様式!E210="妊娠出産子育て支援交付金",1,0)</f>
        <v>0</v>
      </c>
    </row>
    <row r="211" spans="1:42" x14ac:dyDescent="0.15">
      <c r="A211" s="6">
        <v>190</v>
      </c>
      <c r="B211" s="6">
        <f>IFERROR(VLOOKUP(通常分様式!B211,―!$AJ$2:$AK$3,2,FALSE),0)</f>
        <v>0</v>
      </c>
      <c r="C211" s="6">
        <f>IFERROR(VLOOKUP(通常分様式!C211,―!$A$2:$B$3,2,FALSE),0)</f>
        <v>0</v>
      </c>
      <c r="D211" s="6">
        <f>IFERROR(VLOOKUP(通常分様式!D211,―!$AD$2:$AE$3,2,FALSE),0)</f>
        <v>0</v>
      </c>
      <c r="E211" s="6"/>
      <c r="G211" s="6">
        <f>IFERROR(VLOOKUP(通常分様式!G211,―!$AF$2:$AG$3,2,FALSE),0)</f>
        <v>0</v>
      </c>
      <c r="H211" s="6">
        <f>IFERROR(VLOOKUP(通常分様式!H211,―!$C$2:$D$2,2,FALSE),0)</f>
        <v>0</v>
      </c>
      <c r="I211" s="6">
        <f>IFERROR(IF(B211=2,VLOOKUP(通常分様式!I211,―!$E$21:$F$25,2,FALSE),VLOOKUP(通常分様式!I211,―!$E$2:$F$19,2,FALSE)),0)</f>
        <v>0</v>
      </c>
      <c r="J211" s="6">
        <f>IFERROR(VLOOKUP(通常分様式!J211,―!$G$2:$H$2,2,FALSE),0)</f>
        <v>0</v>
      </c>
      <c r="K211" s="6">
        <f>IFERROR(VLOOKUP(通常分様式!K211,―!$AH$2:$AI$12,2,FALSE),0)</f>
        <v>0</v>
      </c>
      <c r="V211" s="6">
        <f>IFERROR(IF(通常分様式!C211="単",VLOOKUP(通常分様式!V211,―!$I$2:$J$3,2,FALSE),VLOOKUP(通常分様式!V211,―!$I$4:$J$5,2,FALSE)),0)</f>
        <v>0</v>
      </c>
      <c r="W211" s="6">
        <f>IFERROR(VLOOKUP(通常分様式!W211,―!$K$2:$L$3,2,FALSE),0)</f>
        <v>0</v>
      </c>
      <c r="X211" s="6">
        <f>IFERROR(VLOOKUP(通常分様式!X211,―!$M$2:$N$3,2,FALSE),0)</f>
        <v>0</v>
      </c>
      <c r="Y211" s="6">
        <f>IFERROR(VLOOKUP(通常分様式!Y211,―!$O$2:$P$3,2,FALSE),0)</f>
        <v>0</v>
      </c>
      <c r="Z211" s="6">
        <f>IFERROR(VLOOKUP(通常分様式!Z211,―!$X$2:$Y$31,2,FALSE),0)</f>
        <v>0</v>
      </c>
      <c r="AA211" s="6">
        <f>IFERROR(VLOOKUP(通常分様式!AA211,―!$X$2:$Y$31,2,FALSE),0)</f>
        <v>0</v>
      </c>
      <c r="AF211" s="6">
        <f>IFERROR(VLOOKUP(通常分様式!AG211,―!$AA$2:$AB$14,2,FALSE),0)</f>
        <v>0</v>
      </c>
      <c r="AG211" s="6">
        <f t="shared" si="14"/>
        <v>0</v>
      </c>
      <c r="AH211" s="135">
        <f t="shared" si="15"/>
        <v>0</v>
      </c>
      <c r="AI211" s="135">
        <f t="shared" si="16"/>
        <v>0</v>
      </c>
      <c r="AJ211" s="135">
        <f>IF(通常分様式!C211="",0,IF(B211=1,IF(フラグ管理用!C211=1,"事業終期_通常",IF(C211=2,IF(Y211=2,"事業終期_R3基金・R4","事業終期_通常"),0)),IF(B211=2,"事業終期_R3基金・R4",0)))</f>
        <v>0</v>
      </c>
      <c r="AK211" s="135">
        <f t="shared" si="17"/>
        <v>0</v>
      </c>
      <c r="AL211" s="135">
        <f t="shared" si="18"/>
        <v>0</v>
      </c>
      <c r="AM211" s="135">
        <f t="shared" si="20"/>
        <v>0</v>
      </c>
      <c r="AN211" s="135">
        <f t="shared" si="19"/>
        <v>0</v>
      </c>
      <c r="AO211" s="6" t="str">
        <f>IF(通常分様式!C211="","",IF(PRODUCT(B211:G211,H211:AA211,AF211)=0,"error",""))</f>
        <v/>
      </c>
      <c r="AP211" s="6">
        <f>IF(通常分様式!E211="妊娠出産子育て支援交付金",1,0)</f>
        <v>0</v>
      </c>
    </row>
    <row r="212" spans="1:42" x14ac:dyDescent="0.15">
      <c r="A212" s="6">
        <v>191</v>
      </c>
      <c r="B212" s="6">
        <f>IFERROR(VLOOKUP(通常分様式!B212,―!$AJ$2:$AK$3,2,FALSE),0)</f>
        <v>0</v>
      </c>
      <c r="C212" s="6">
        <f>IFERROR(VLOOKUP(通常分様式!C212,―!$A$2:$B$3,2,FALSE),0)</f>
        <v>0</v>
      </c>
      <c r="D212" s="6">
        <f>IFERROR(VLOOKUP(通常分様式!D212,―!$AD$2:$AE$3,2,FALSE),0)</f>
        <v>0</v>
      </c>
      <c r="E212" s="6"/>
      <c r="G212" s="6">
        <f>IFERROR(VLOOKUP(通常分様式!G212,―!$AF$2:$AG$3,2,FALSE),0)</f>
        <v>0</v>
      </c>
      <c r="H212" s="6">
        <f>IFERROR(VLOOKUP(通常分様式!H212,―!$C$2:$D$2,2,FALSE),0)</f>
        <v>0</v>
      </c>
      <c r="I212" s="6">
        <f>IFERROR(IF(B212=2,VLOOKUP(通常分様式!I212,―!$E$21:$F$25,2,FALSE),VLOOKUP(通常分様式!I212,―!$E$2:$F$19,2,FALSE)),0)</f>
        <v>0</v>
      </c>
      <c r="J212" s="6">
        <f>IFERROR(VLOOKUP(通常分様式!J212,―!$G$2:$H$2,2,FALSE),0)</f>
        <v>0</v>
      </c>
      <c r="K212" s="6">
        <f>IFERROR(VLOOKUP(通常分様式!K212,―!$AH$2:$AI$12,2,FALSE),0)</f>
        <v>0</v>
      </c>
      <c r="V212" s="6">
        <f>IFERROR(IF(通常分様式!C212="単",VLOOKUP(通常分様式!V212,―!$I$2:$J$3,2,FALSE),VLOOKUP(通常分様式!V212,―!$I$4:$J$5,2,FALSE)),0)</f>
        <v>0</v>
      </c>
      <c r="W212" s="6">
        <f>IFERROR(VLOOKUP(通常分様式!W212,―!$K$2:$L$3,2,FALSE),0)</f>
        <v>0</v>
      </c>
      <c r="X212" s="6">
        <f>IFERROR(VLOOKUP(通常分様式!X212,―!$M$2:$N$3,2,FALSE),0)</f>
        <v>0</v>
      </c>
      <c r="Y212" s="6">
        <f>IFERROR(VLOOKUP(通常分様式!Y212,―!$O$2:$P$3,2,FALSE),0)</f>
        <v>0</v>
      </c>
      <c r="Z212" s="6">
        <f>IFERROR(VLOOKUP(通常分様式!Z212,―!$X$2:$Y$31,2,FALSE),0)</f>
        <v>0</v>
      </c>
      <c r="AA212" s="6">
        <f>IFERROR(VLOOKUP(通常分様式!AA212,―!$X$2:$Y$31,2,FALSE),0)</f>
        <v>0</v>
      </c>
      <c r="AF212" s="6">
        <f>IFERROR(VLOOKUP(通常分様式!AG212,―!$AA$2:$AB$14,2,FALSE),0)</f>
        <v>0</v>
      </c>
      <c r="AG212" s="6">
        <f t="shared" si="14"/>
        <v>0</v>
      </c>
      <c r="AH212" s="135">
        <f t="shared" si="15"/>
        <v>0</v>
      </c>
      <c r="AI212" s="135">
        <f t="shared" si="16"/>
        <v>0</v>
      </c>
      <c r="AJ212" s="135">
        <f>IF(通常分様式!C212="",0,IF(B212=1,IF(フラグ管理用!C212=1,"事業終期_通常",IF(C212=2,IF(Y212=2,"事業終期_R3基金・R4","事業終期_通常"),0)),IF(B212=2,"事業終期_R3基金・R4",0)))</f>
        <v>0</v>
      </c>
      <c r="AK212" s="135">
        <f t="shared" si="17"/>
        <v>0</v>
      </c>
      <c r="AL212" s="135">
        <f t="shared" si="18"/>
        <v>0</v>
      </c>
      <c r="AM212" s="135">
        <f t="shared" si="20"/>
        <v>0</v>
      </c>
      <c r="AN212" s="135">
        <f t="shared" si="19"/>
        <v>0</v>
      </c>
      <c r="AO212" s="6" t="str">
        <f>IF(通常分様式!C212="","",IF(PRODUCT(B212:G212,H212:AA212,AF212)=0,"error",""))</f>
        <v/>
      </c>
      <c r="AP212" s="6">
        <f>IF(通常分様式!E212="妊娠出産子育て支援交付金",1,0)</f>
        <v>0</v>
      </c>
    </row>
    <row r="213" spans="1:42" x14ac:dyDescent="0.15">
      <c r="A213" s="6">
        <v>192</v>
      </c>
      <c r="B213" s="6">
        <f>IFERROR(VLOOKUP(通常分様式!B213,―!$AJ$2:$AK$3,2,FALSE),0)</f>
        <v>0</v>
      </c>
      <c r="C213" s="6">
        <f>IFERROR(VLOOKUP(通常分様式!C213,―!$A$2:$B$3,2,FALSE),0)</f>
        <v>0</v>
      </c>
      <c r="D213" s="6">
        <f>IFERROR(VLOOKUP(通常分様式!D213,―!$AD$2:$AE$3,2,FALSE),0)</f>
        <v>0</v>
      </c>
      <c r="E213" s="6"/>
      <c r="G213" s="6">
        <f>IFERROR(VLOOKUP(通常分様式!G213,―!$AF$2:$AG$3,2,FALSE),0)</f>
        <v>0</v>
      </c>
      <c r="H213" s="6">
        <f>IFERROR(VLOOKUP(通常分様式!H213,―!$C$2:$D$2,2,FALSE),0)</f>
        <v>0</v>
      </c>
      <c r="I213" s="6">
        <f>IFERROR(IF(B213=2,VLOOKUP(通常分様式!I213,―!$E$21:$F$25,2,FALSE),VLOOKUP(通常分様式!I213,―!$E$2:$F$19,2,FALSE)),0)</f>
        <v>0</v>
      </c>
      <c r="J213" s="6">
        <f>IFERROR(VLOOKUP(通常分様式!J213,―!$G$2:$H$2,2,FALSE),0)</f>
        <v>0</v>
      </c>
      <c r="K213" s="6">
        <f>IFERROR(VLOOKUP(通常分様式!K213,―!$AH$2:$AI$12,2,FALSE),0)</f>
        <v>0</v>
      </c>
      <c r="V213" s="6">
        <f>IFERROR(IF(通常分様式!C213="単",VLOOKUP(通常分様式!V213,―!$I$2:$J$3,2,FALSE),VLOOKUP(通常分様式!V213,―!$I$4:$J$5,2,FALSE)),0)</f>
        <v>0</v>
      </c>
      <c r="W213" s="6">
        <f>IFERROR(VLOOKUP(通常分様式!W213,―!$K$2:$L$3,2,FALSE),0)</f>
        <v>0</v>
      </c>
      <c r="X213" s="6">
        <f>IFERROR(VLOOKUP(通常分様式!X213,―!$M$2:$N$3,2,FALSE),0)</f>
        <v>0</v>
      </c>
      <c r="Y213" s="6">
        <f>IFERROR(VLOOKUP(通常分様式!Y213,―!$O$2:$P$3,2,FALSE),0)</f>
        <v>0</v>
      </c>
      <c r="Z213" s="6">
        <f>IFERROR(VLOOKUP(通常分様式!Z213,―!$X$2:$Y$31,2,FALSE),0)</f>
        <v>0</v>
      </c>
      <c r="AA213" s="6">
        <f>IFERROR(VLOOKUP(通常分様式!AA213,―!$X$2:$Y$31,2,FALSE),0)</f>
        <v>0</v>
      </c>
      <c r="AF213" s="6">
        <f>IFERROR(VLOOKUP(通常分様式!AG213,―!$AA$2:$AB$14,2,FALSE),0)</f>
        <v>0</v>
      </c>
      <c r="AG213" s="6">
        <f t="shared" si="14"/>
        <v>0</v>
      </c>
      <c r="AH213" s="135">
        <f t="shared" si="15"/>
        <v>0</v>
      </c>
      <c r="AI213" s="135">
        <f t="shared" si="16"/>
        <v>0</v>
      </c>
      <c r="AJ213" s="135">
        <f>IF(通常分様式!C213="",0,IF(B213=1,IF(フラグ管理用!C213=1,"事業終期_通常",IF(C213=2,IF(Y213=2,"事業終期_R3基金・R4","事業終期_通常"),0)),IF(B213=2,"事業終期_R3基金・R4",0)))</f>
        <v>0</v>
      </c>
      <c r="AK213" s="135">
        <f t="shared" si="17"/>
        <v>0</v>
      </c>
      <c r="AL213" s="135">
        <f t="shared" si="18"/>
        <v>0</v>
      </c>
      <c r="AM213" s="135">
        <f t="shared" si="20"/>
        <v>0</v>
      </c>
      <c r="AN213" s="135">
        <f t="shared" si="19"/>
        <v>0</v>
      </c>
      <c r="AO213" s="6" t="str">
        <f>IF(通常分様式!C213="","",IF(PRODUCT(B213:G213,H213:AA213,AF213)=0,"error",""))</f>
        <v/>
      </c>
      <c r="AP213" s="6">
        <f>IF(通常分様式!E213="妊娠出産子育て支援交付金",1,0)</f>
        <v>0</v>
      </c>
    </row>
    <row r="214" spans="1:42" x14ac:dyDescent="0.15">
      <c r="A214" s="6">
        <v>193</v>
      </c>
      <c r="B214" s="6">
        <f>IFERROR(VLOOKUP(通常分様式!B214,―!$AJ$2:$AK$3,2,FALSE),0)</f>
        <v>0</v>
      </c>
      <c r="C214" s="6">
        <f>IFERROR(VLOOKUP(通常分様式!C214,―!$A$2:$B$3,2,FALSE),0)</f>
        <v>0</v>
      </c>
      <c r="D214" s="6">
        <f>IFERROR(VLOOKUP(通常分様式!D214,―!$AD$2:$AE$3,2,FALSE),0)</f>
        <v>0</v>
      </c>
      <c r="E214" s="6"/>
      <c r="G214" s="6">
        <f>IFERROR(VLOOKUP(通常分様式!G214,―!$AF$2:$AG$3,2,FALSE),0)</f>
        <v>0</v>
      </c>
      <c r="H214" s="6">
        <f>IFERROR(VLOOKUP(通常分様式!H214,―!$C$2:$D$2,2,FALSE),0)</f>
        <v>0</v>
      </c>
      <c r="I214" s="6">
        <f>IFERROR(IF(B214=2,VLOOKUP(通常分様式!I214,―!$E$21:$F$25,2,FALSE),VLOOKUP(通常分様式!I214,―!$E$2:$F$19,2,FALSE)),0)</f>
        <v>0</v>
      </c>
      <c r="J214" s="6">
        <f>IFERROR(VLOOKUP(通常分様式!J214,―!$G$2:$H$2,2,FALSE),0)</f>
        <v>0</v>
      </c>
      <c r="K214" s="6">
        <f>IFERROR(VLOOKUP(通常分様式!K214,―!$AH$2:$AI$12,2,FALSE),0)</f>
        <v>0</v>
      </c>
      <c r="V214" s="6">
        <f>IFERROR(IF(通常分様式!C214="単",VLOOKUP(通常分様式!V214,―!$I$2:$J$3,2,FALSE),VLOOKUP(通常分様式!V214,―!$I$4:$J$5,2,FALSE)),0)</f>
        <v>0</v>
      </c>
      <c r="W214" s="6">
        <f>IFERROR(VLOOKUP(通常分様式!W214,―!$K$2:$L$3,2,FALSE),0)</f>
        <v>0</v>
      </c>
      <c r="X214" s="6">
        <f>IFERROR(VLOOKUP(通常分様式!X214,―!$M$2:$N$3,2,FALSE),0)</f>
        <v>0</v>
      </c>
      <c r="Y214" s="6">
        <f>IFERROR(VLOOKUP(通常分様式!Y214,―!$O$2:$P$3,2,FALSE),0)</f>
        <v>0</v>
      </c>
      <c r="Z214" s="6">
        <f>IFERROR(VLOOKUP(通常分様式!Z214,―!$X$2:$Y$31,2,FALSE),0)</f>
        <v>0</v>
      </c>
      <c r="AA214" s="6">
        <f>IFERROR(VLOOKUP(通常分様式!AA214,―!$X$2:$Y$31,2,FALSE),0)</f>
        <v>0</v>
      </c>
      <c r="AF214" s="6">
        <f>IFERROR(VLOOKUP(通常分様式!AG214,―!$AA$2:$AB$14,2,FALSE),0)</f>
        <v>0</v>
      </c>
      <c r="AG214" s="6">
        <f t="shared" ref="AG214:AG277" si="21">IF(C214=1,"協力要請推進枠又は検査促進枠の地方負担分に充当_補助",IF(C214=2,"協力要請推進枠又は検査促進枠の地方負担分に充当_地単",0))</f>
        <v>0</v>
      </c>
      <c r="AH214" s="135">
        <f t="shared" ref="AH214:AH277" si="22">IF(C214=1,"基金_補助",IF(C214=2,IF(V214=2,"基金_地単_協力金等","基金_地単_通常"),0))</f>
        <v>0</v>
      </c>
      <c r="AI214" s="135">
        <f t="shared" ref="AI214:AI277" si="23">IF(C214=1,"事業始期_補助",IF(C214=2,IF(V214=2,"事業始期_協力金等","事業始期_通常"),0))</f>
        <v>0</v>
      </c>
      <c r="AJ214" s="135">
        <f>IF(通常分様式!C214="",0,IF(B214=1,IF(フラグ管理用!C214=1,"事業終期_通常",IF(C214=2,IF(Y214=2,"事業終期_R3基金・R4","事業終期_通常"),0)),IF(B214=2,"事業終期_R3基金・R4",0)))</f>
        <v>0</v>
      </c>
      <c r="AK214" s="135">
        <f t="shared" ref="AK214:AK277" si="24">IF(C214=1,"予算区分_補助",IF(C214=2,IF(V214=2,"予算区分_地単_協力金等","予算区分_地単_通常"),0))</f>
        <v>0</v>
      </c>
      <c r="AL214" s="135">
        <f t="shared" ref="AL214:AL277" si="25">IF(B214=1,"経済対策との関係_通常",IF(B214=2,"経済対策との関係_原油",0))</f>
        <v>0</v>
      </c>
      <c r="AM214" s="135">
        <f t="shared" si="20"/>
        <v>0</v>
      </c>
      <c r="AN214" s="135">
        <f t="shared" ref="AN214:AN277" si="26">IF(G214=1,"種類_通常",IF(G214=2,"種類_重点",0))</f>
        <v>0</v>
      </c>
      <c r="AO214" s="6" t="str">
        <f>IF(通常分様式!C214="","",IF(PRODUCT(B214:G214,H214:AA214,AF214)=0,"error",""))</f>
        <v/>
      </c>
      <c r="AP214" s="6">
        <f>IF(通常分様式!E214="妊娠出産子育て支援交付金",1,0)</f>
        <v>0</v>
      </c>
    </row>
    <row r="215" spans="1:42" x14ac:dyDescent="0.15">
      <c r="A215" s="6">
        <v>194</v>
      </c>
      <c r="B215" s="6">
        <f>IFERROR(VLOOKUP(通常分様式!B215,―!$AJ$2:$AK$3,2,FALSE),0)</f>
        <v>0</v>
      </c>
      <c r="C215" s="6">
        <f>IFERROR(VLOOKUP(通常分様式!C215,―!$A$2:$B$3,2,FALSE),0)</f>
        <v>0</v>
      </c>
      <c r="D215" s="6">
        <f>IFERROR(VLOOKUP(通常分様式!D215,―!$AD$2:$AE$3,2,FALSE),0)</f>
        <v>0</v>
      </c>
      <c r="E215" s="6"/>
      <c r="G215" s="6">
        <f>IFERROR(VLOOKUP(通常分様式!G215,―!$AF$2:$AG$3,2,FALSE),0)</f>
        <v>0</v>
      </c>
      <c r="H215" s="6">
        <f>IFERROR(VLOOKUP(通常分様式!H215,―!$C$2:$D$2,2,FALSE),0)</f>
        <v>0</v>
      </c>
      <c r="I215" s="6">
        <f>IFERROR(IF(B215=2,VLOOKUP(通常分様式!I215,―!$E$21:$F$25,2,FALSE),VLOOKUP(通常分様式!I215,―!$E$2:$F$19,2,FALSE)),0)</f>
        <v>0</v>
      </c>
      <c r="J215" s="6">
        <f>IFERROR(VLOOKUP(通常分様式!J215,―!$G$2:$H$2,2,FALSE),0)</f>
        <v>0</v>
      </c>
      <c r="K215" s="6">
        <f>IFERROR(VLOOKUP(通常分様式!K215,―!$AH$2:$AI$12,2,FALSE),0)</f>
        <v>0</v>
      </c>
      <c r="V215" s="6">
        <f>IFERROR(IF(通常分様式!C215="単",VLOOKUP(通常分様式!V215,―!$I$2:$J$3,2,FALSE),VLOOKUP(通常分様式!V215,―!$I$4:$J$5,2,FALSE)),0)</f>
        <v>0</v>
      </c>
      <c r="W215" s="6">
        <f>IFERROR(VLOOKUP(通常分様式!W215,―!$K$2:$L$3,2,FALSE),0)</f>
        <v>0</v>
      </c>
      <c r="X215" s="6">
        <f>IFERROR(VLOOKUP(通常分様式!X215,―!$M$2:$N$3,2,FALSE),0)</f>
        <v>0</v>
      </c>
      <c r="Y215" s="6">
        <f>IFERROR(VLOOKUP(通常分様式!Y215,―!$O$2:$P$3,2,FALSE),0)</f>
        <v>0</v>
      </c>
      <c r="Z215" s="6">
        <f>IFERROR(VLOOKUP(通常分様式!Z215,―!$X$2:$Y$31,2,FALSE),0)</f>
        <v>0</v>
      </c>
      <c r="AA215" s="6">
        <f>IFERROR(VLOOKUP(通常分様式!AA215,―!$X$2:$Y$31,2,FALSE),0)</f>
        <v>0</v>
      </c>
      <c r="AF215" s="6">
        <f>IFERROR(VLOOKUP(通常分様式!AG215,―!$AA$2:$AB$14,2,FALSE),0)</f>
        <v>0</v>
      </c>
      <c r="AG215" s="6">
        <f t="shared" si="21"/>
        <v>0</v>
      </c>
      <c r="AH215" s="135">
        <f t="shared" si="22"/>
        <v>0</v>
      </c>
      <c r="AI215" s="135">
        <f t="shared" si="23"/>
        <v>0</v>
      </c>
      <c r="AJ215" s="135">
        <f>IF(通常分様式!C215="",0,IF(B215=1,IF(フラグ管理用!C215=1,"事業終期_通常",IF(C215=2,IF(Y215=2,"事業終期_R3基金・R4","事業終期_通常"),0)),IF(B215=2,"事業終期_R3基金・R4",0)))</f>
        <v>0</v>
      </c>
      <c r="AK215" s="135">
        <f t="shared" si="24"/>
        <v>0</v>
      </c>
      <c r="AL215" s="135">
        <f t="shared" si="25"/>
        <v>0</v>
      </c>
      <c r="AM215" s="135">
        <f t="shared" ref="AM215:AM278" si="27">IF(AP215=1,"交付金の区分_高騰",IF(C215=1,"交付金の区分_その他",IF(C215=2,IF(AND(B215=2,D215=2),"交付金の区分_高騰","交付金の区分_その他"),0)))</f>
        <v>0</v>
      </c>
      <c r="AN215" s="135">
        <f t="shared" si="26"/>
        <v>0</v>
      </c>
      <c r="AO215" s="6" t="str">
        <f>IF(通常分様式!C215="","",IF(PRODUCT(B215:G215,H215:AA215,AF215)=0,"error",""))</f>
        <v/>
      </c>
      <c r="AP215" s="6">
        <f>IF(通常分様式!E215="妊娠出産子育て支援交付金",1,0)</f>
        <v>0</v>
      </c>
    </row>
    <row r="216" spans="1:42" x14ac:dyDescent="0.15">
      <c r="A216" s="6">
        <v>195</v>
      </c>
      <c r="B216" s="6">
        <f>IFERROR(VLOOKUP(通常分様式!B216,―!$AJ$2:$AK$3,2,FALSE),0)</f>
        <v>0</v>
      </c>
      <c r="C216" s="6">
        <f>IFERROR(VLOOKUP(通常分様式!C216,―!$A$2:$B$3,2,FALSE),0)</f>
        <v>0</v>
      </c>
      <c r="D216" s="6">
        <f>IFERROR(VLOOKUP(通常分様式!D216,―!$AD$2:$AE$3,2,FALSE),0)</f>
        <v>0</v>
      </c>
      <c r="E216" s="6"/>
      <c r="G216" s="6">
        <f>IFERROR(VLOOKUP(通常分様式!G216,―!$AF$2:$AG$3,2,FALSE),0)</f>
        <v>0</v>
      </c>
      <c r="H216" s="6">
        <f>IFERROR(VLOOKUP(通常分様式!H216,―!$C$2:$D$2,2,FALSE),0)</f>
        <v>0</v>
      </c>
      <c r="I216" s="6">
        <f>IFERROR(IF(B216=2,VLOOKUP(通常分様式!I216,―!$E$21:$F$25,2,FALSE),VLOOKUP(通常分様式!I216,―!$E$2:$F$19,2,FALSE)),0)</f>
        <v>0</v>
      </c>
      <c r="J216" s="6">
        <f>IFERROR(VLOOKUP(通常分様式!J216,―!$G$2:$H$2,2,FALSE),0)</f>
        <v>0</v>
      </c>
      <c r="K216" s="6">
        <f>IFERROR(VLOOKUP(通常分様式!K216,―!$AH$2:$AI$12,2,FALSE),0)</f>
        <v>0</v>
      </c>
      <c r="V216" s="6">
        <f>IFERROR(IF(通常分様式!C216="単",VLOOKUP(通常分様式!V216,―!$I$2:$J$3,2,FALSE),VLOOKUP(通常分様式!V216,―!$I$4:$J$5,2,FALSE)),0)</f>
        <v>0</v>
      </c>
      <c r="W216" s="6">
        <f>IFERROR(VLOOKUP(通常分様式!W216,―!$K$2:$L$3,2,FALSE),0)</f>
        <v>0</v>
      </c>
      <c r="X216" s="6">
        <f>IFERROR(VLOOKUP(通常分様式!X216,―!$M$2:$N$3,2,FALSE),0)</f>
        <v>0</v>
      </c>
      <c r="Y216" s="6">
        <f>IFERROR(VLOOKUP(通常分様式!Y216,―!$O$2:$P$3,2,FALSE),0)</f>
        <v>0</v>
      </c>
      <c r="Z216" s="6">
        <f>IFERROR(VLOOKUP(通常分様式!Z216,―!$X$2:$Y$31,2,FALSE),0)</f>
        <v>0</v>
      </c>
      <c r="AA216" s="6">
        <f>IFERROR(VLOOKUP(通常分様式!AA216,―!$X$2:$Y$31,2,FALSE),0)</f>
        <v>0</v>
      </c>
      <c r="AF216" s="6">
        <f>IFERROR(VLOOKUP(通常分様式!AG216,―!$AA$2:$AB$14,2,FALSE),0)</f>
        <v>0</v>
      </c>
      <c r="AG216" s="6">
        <f t="shared" si="21"/>
        <v>0</v>
      </c>
      <c r="AH216" s="135">
        <f t="shared" si="22"/>
        <v>0</v>
      </c>
      <c r="AI216" s="135">
        <f t="shared" si="23"/>
        <v>0</v>
      </c>
      <c r="AJ216" s="135">
        <f>IF(通常分様式!C216="",0,IF(B216=1,IF(フラグ管理用!C216=1,"事業終期_通常",IF(C216=2,IF(Y216=2,"事業終期_R3基金・R4","事業終期_通常"),0)),IF(B216=2,"事業終期_R3基金・R4",0)))</f>
        <v>0</v>
      </c>
      <c r="AK216" s="135">
        <f t="shared" si="24"/>
        <v>0</v>
      </c>
      <c r="AL216" s="135">
        <f t="shared" si="25"/>
        <v>0</v>
      </c>
      <c r="AM216" s="135">
        <f t="shared" si="27"/>
        <v>0</v>
      </c>
      <c r="AN216" s="135">
        <f t="shared" si="26"/>
        <v>0</v>
      </c>
      <c r="AO216" s="6" t="str">
        <f>IF(通常分様式!C216="","",IF(PRODUCT(B216:G216,H216:AA216,AF216)=0,"error",""))</f>
        <v/>
      </c>
      <c r="AP216" s="6">
        <f>IF(通常分様式!E216="妊娠出産子育て支援交付金",1,0)</f>
        <v>0</v>
      </c>
    </row>
    <row r="217" spans="1:42" x14ac:dyDescent="0.15">
      <c r="A217" s="6">
        <v>196</v>
      </c>
      <c r="B217" s="6">
        <f>IFERROR(VLOOKUP(通常分様式!B217,―!$AJ$2:$AK$3,2,FALSE),0)</f>
        <v>0</v>
      </c>
      <c r="C217" s="6">
        <f>IFERROR(VLOOKUP(通常分様式!C217,―!$A$2:$B$3,2,FALSE),0)</f>
        <v>0</v>
      </c>
      <c r="D217" s="6">
        <f>IFERROR(VLOOKUP(通常分様式!D217,―!$AD$2:$AE$3,2,FALSE),0)</f>
        <v>0</v>
      </c>
      <c r="E217" s="6"/>
      <c r="G217" s="6">
        <f>IFERROR(VLOOKUP(通常分様式!G217,―!$AF$2:$AG$3,2,FALSE),0)</f>
        <v>0</v>
      </c>
      <c r="H217" s="6">
        <f>IFERROR(VLOOKUP(通常分様式!H217,―!$C$2:$D$2,2,FALSE),0)</f>
        <v>0</v>
      </c>
      <c r="I217" s="6">
        <f>IFERROR(IF(B217=2,VLOOKUP(通常分様式!I217,―!$E$21:$F$25,2,FALSE),VLOOKUP(通常分様式!I217,―!$E$2:$F$19,2,FALSE)),0)</f>
        <v>0</v>
      </c>
      <c r="J217" s="6">
        <f>IFERROR(VLOOKUP(通常分様式!J217,―!$G$2:$H$2,2,FALSE),0)</f>
        <v>0</v>
      </c>
      <c r="K217" s="6">
        <f>IFERROR(VLOOKUP(通常分様式!K217,―!$AH$2:$AI$12,2,FALSE),0)</f>
        <v>0</v>
      </c>
      <c r="V217" s="6">
        <f>IFERROR(IF(通常分様式!C217="単",VLOOKUP(通常分様式!V217,―!$I$2:$J$3,2,FALSE),VLOOKUP(通常分様式!V217,―!$I$4:$J$5,2,FALSE)),0)</f>
        <v>0</v>
      </c>
      <c r="W217" s="6">
        <f>IFERROR(VLOOKUP(通常分様式!W217,―!$K$2:$L$3,2,FALSE),0)</f>
        <v>0</v>
      </c>
      <c r="X217" s="6">
        <f>IFERROR(VLOOKUP(通常分様式!X217,―!$M$2:$N$3,2,FALSE),0)</f>
        <v>0</v>
      </c>
      <c r="Y217" s="6">
        <f>IFERROR(VLOOKUP(通常分様式!Y217,―!$O$2:$P$3,2,FALSE),0)</f>
        <v>0</v>
      </c>
      <c r="Z217" s="6">
        <f>IFERROR(VLOOKUP(通常分様式!Z217,―!$X$2:$Y$31,2,FALSE),0)</f>
        <v>0</v>
      </c>
      <c r="AA217" s="6">
        <f>IFERROR(VLOOKUP(通常分様式!AA217,―!$X$2:$Y$31,2,FALSE),0)</f>
        <v>0</v>
      </c>
      <c r="AF217" s="6">
        <f>IFERROR(VLOOKUP(通常分様式!AG217,―!$AA$2:$AB$14,2,FALSE),0)</f>
        <v>0</v>
      </c>
      <c r="AG217" s="6">
        <f t="shared" si="21"/>
        <v>0</v>
      </c>
      <c r="AH217" s="135">
        <f t="shared" si="22"/>
        <v>0</v>
      </c>
      <c r="AI217" s="135">
        <f t="shared" si="23"/>
        <v>0</v>
      </c>
      <c r="AJ217" s="135">
        <f>IF(通常分様式!C217="",0,IF(B217=1,IF(フラグ管理用!C217=1,"事業終期_通常",IF(C217=2,IF(Y217=2,"事業終期_R3基金・R4","事業終期_通常"),0)),IF(B217=2,"事業終期_R3基金・R4",0)))</f>
        <v>0</v>
      </c>
      <c r="AK217" s="135">
        <f t="shared" si="24"/>
        <v>0</v>
      </c>
      <c r="AL217" s="135">
        <f t="shared" si="25"/>
        <v>0</v>
      </c>
      <c r="AM217" s="135">
        <f t="shared" si="27"/>
        <v>0</v>
      </c>
      <c r="AN217" s="135">
        <f t="shared" si="26"/>
        <v>0</v>
      </c>
      <c r="AO217" s="6" t="str">
        <f>IF(通常分様式!C217="","",IF(PRODUCT(B217:G217,H217:AA217,AF217)=0,"error",""))</f>
        <v/>
      </c>
      <c r="AP217" s="6">
        <f>IF(通常分様式!E217="妊娠出産子育て支援交付金",1,0)</f>
        <v>0</v>
      </c>
    </row>
    <row r="218" spans="1:42" x14ac:dyDescent="0.15">
      <c r="A218" s="6">
        <v>197</v>
      </c>
      <c r="B218" s="6">
        <f>IFERROR(VLOOKUP(通常分様式!B218,―!$AJ$2:$AK$3,2,FALSE),0)</f>
        <v>0</v>
      </c>
      <c r="C218" s="6">
        <f>IFERROR(VLOOKUP(通常分様式!C218,―!$A$2:$B$3,2,FALSE),0)</f>
        <v>0</v>
      </c>
      <c r="D218" s="6">
        <f>IFERROR(VLOOKUP(通常分様式!D218,―!$AD$2:$AE$3,2,FALSE),0)</f>
        <v>0</v>
      </c>
      <c r="E218" s="6"/>
      <c r="G218" s="6">
        <f>IFERROR(VLOOKUP(通常分様式!G218,―!$AF$2:$AG$3,2,FALSE),0)</f>
        <v>0</v>
      </c>
      <c r="H218" s="6">
        <f>IFERROR(VLOOKUP(通常分様式!H218,―!$C$2:$D$2,2,FALSE),0)</f>
        <v>0</v>
      </c>
      <c r="I218" s="6">
        <f>IFERROR(IF(B218=2,VLOOKUP(通常分様式!I218,―!$E$21:$F$25,2,FALSE),VLOOKUP(通常分様式!I218,―!$E$2:$F$19,2,FALSE)),0)</f>
        <v>0</v>
      </c>
      <c r="J218" s="6">
        <f>IFERROR(VLOOKUP(通常分様式!J218,―!$G$2:$H$2,2,FALSE),0)</f>
        <v>0</v>
      </c>
      <c r="K218" s="6">
        <f>IFERROR(VLOOKUP(通常分様式!K218,―!$AH$2:$AI$12,2,FALSE),0)</f>
        <v>0</v>
      </c>
      <c r="V218" s="6">
        <f>IFERROR(IF(通常分様式!C218="単",VLOOKUP(通常分様式!V218,―!$I$2:$J$3,2,FALSE),VLOOKUP(通常分様式!V218,―!$I$4:$J$5,2,FALSE)),0)</f>
        <v>0</v>
      </c>
      <c r="W218" s="6">
        <f>IFERROR(VLOOKUP(通常分様式!W218,―!$K$2:$L$3,2,FALSE),0)</f>
        <v>0</v>
      </c>
      <c r="X218" s="6">
        <f>IFERROR(VLOOKUP(通常分様式!X218,―!$M$2:$N$3,2,FALSE),0)</f>
        <v>0</v>
      </c>
      <c r="Y218" s="6">
        <f>IFERROR(VLOOKUP(通常分様式!Y218,―!$O$2:$P$3,2,FALSE),0)</f>
        <v>0</v>
      </c>
      <c r="Z218" s="6">
        <f>IFERROR(VLOOKUP(通常分様式!Z218,―!$X$2:$Y$31,2,FALSE),0)</f>
        <v>0</v>
      </c>
      <c r="AA218" s="6">
        <f>IFERROR(VLOOKUP(通常分様式!AA218,―!$X$2:$Y$31,2,FALSE),0)</f>
        <v>0</v>
      </c>
      <c r="AF218" s="6">
        <f>IFERROR(VLOOKUP(通常分様式!AG218,―!$AA$2:$AB$14,2,FALSE),0)</f>
        <v>0</v>
      </c>
      <c r="AG218" s="6">
        <f t="shared" si="21"/>
        <v>0</v>
      </c>
      <c r="AH218" s="135">
        <f t="shared" si="22"/>
        <v>0</v>
      </c>
      <c r="AI218" s="135">
        <f t="shared" si="23"/>
        <v>0</v>
      </c>
      <c r="AJ218" s="135">
        <f>IF(通常分様式!C218="",0,IF(B218=1,IF(フラグ管理用!C218=1,"事業終期_通常",IF(C218=2,IF(Y218=2,"事業終期_R3基金・R4","事業終期_通常"),0)),IF(B218=2,"事業終期_R3基金・R4",0)))</f>
        <v>0</v>
      </c>
      <c r="AK218" s="135">
        <f t="shared" si="24"/>
        <v>0</v>
      </c>
      <c r="AL218" s="135">
        <f t="shared" si="25"/>
        <v>0</v>
      </c>
      <c r="AM218" s="135">
        <f t="shared" si="27"/>
        <v>0</v>
      </c>
      <c r="AN218" s="135">
        <f t="shared" si="26"/>
        <v>0</v>
      </c>
      <c r="AO218" s="6" t="str">
        <f>IF(通常分様式!C218="","",IF(PRODUCT(B218:G218,H218:AA218,AF218)=0,"error",""))</f>
        <v/>
      </c>
      <c r="AP218" s="6">
        <f>IF(通常分様式!E218="妊娠出産子育て支援交付金",1,0)</f>
        <v>0</v>
      </c>
    </row>
    <row r="219" spans="1:42" x14ac:dyDescent="0.15">
      <c r="A219" s="6">
        <v>198</v>
      </c>
      <c r="B219" s="6">
        <f>IFERROR(VLOOKUP(通常分様式!B219,―!$AJ$2:$AK$3,2,FALSE),0)</f>
        <v>0</v>
      </c>
      <c r="C219" s="6">
        <f>IFERROR(VLOOKUP(通常分様式!C219,―!$A$2:$B$3,2,FALSE),0)</f>
        <v>0</v>
      </c>
      <c r="D219" s="6">
        <f>IFERROR(VLOOKUP(通常分様式!D219,―!$AD$2:$AE$3,2,FALSE),0)</f>
        <v>0</v>
      </c>
      <c r="E219" s="6"/>
      <c r="G219" s="6">
        <f>IFERROR(VLOOKUP(通常分様式!G219,―!$AF$2:$AG$3,2,FALSE),0)</f>
        <v>0</v>
      </c>
      <c r="H219" s="6">
        <f>IFERROR(VLOOKUP(通常分様式!H219,―!$C$2:$D$2,2,FALSE),0)</f>
        <v>0</v>
      </c>
      <c r="I219" s="6">
        <f>IFERROR(IF(B219=2,VLOOKUP(通常分様式!I219,―!$E$21:$F$25,2,FALSE),VLOOKUP(通常分様式!I219,―!$E$2:$F$19,2,FALSE)),0)</f>
        <v>0</v>
      </c>
      <c r="J219" s="6">
        <f>IFERROR(VLOOKUP(通常分様式!J219,―!$G$2:$H$2,2,FALSE),0)</f>
        <v>0</v>
      </c>
      <c r="K219" s="6">
        <f>IFERROR(VLOOKUP(通常分様式!K219,―!$AH$2:$AI$12,2,FALSE),0)</f>
        <v>0</v>
      </c>
      <c r="V219" s="6">
        <f>IFERROR(IF(通常分様式!C219="単",VLOOKUP(通常分様式!V219,―!$I$2:$J$3,2,FALSE),VLOOKUP(通常分様式!V219,―!$I$4:$J$5,2,FALSE)),0)</f>
        <v>0</v>
      </c>
      <c r="W219" s="6">
        <f>IFERROR(VLOOKUP(通常分様式!W219,―!$K$2:$L$3,2,FALSE),0)</f>
        <v>0</v>
      </c>
      <c r="X219" s="6">
        <f>IFERROR(VLOOKUP(通常分様式!X219,―!$M$2:$N$3,2,FALSE),0)</f>
        <v>0</v>
      </c>
      <c r="Y219" s="6">
        <f>IFERROR(VLOOKUP(通常分様式!Y219,―!$O$2:$P$3,2,FALSE),0)</f>
        <v>0</v>
      </c>
      <c r="Z219" s="6">
        <f>IFERROR(VLOOKUP(通常分様式!Z219,―!$X$2:$Y$31,2,FALSE),0)</f>
        <v>0</v>
      </c>
      <c r="AA219" s="6">
        <f>IFERROR(VLOOKUP(通常分様式!AA219,―!$X$2:$Y$31,2,FALSE),0)</f>
        <v>0</v>
      </c>
      <c r="AF219" s="6">
        <f>IFERROR(VLOOKUP(通常分様式!AG219,―!$AA$2:$AB$14,2,FALSE),0)</f>
        <v>0</v>
      </c>
      <c r="AG219" s="6">
        <f t="shared" si="21"/>
        <v>0</v>
      </c>
      <c r="AH219" s="135">
        <f t="shared" si="22"/>
        <v>0</v>
      </c>
      <c r="AI219" s="135">
        <f t="shared" si="23"/>
        <v>0</v>
      </c>
      <c r="AJ219" s="135">
        <f>IF(通常分様式!C219="",0,IF(B219=1,IF(フラグ管理用!C219=1,"事業終期_通常",IF(C219=2,IF(Y219=2,"事業終期_R3基金・R4","事業終期_通常"),0)),IF(B219=2,"事業終期_R3基金・R4",0)))</f>
        <v>0</v>
      </c>
      <c r="AK219" s="135">
        <f t="shared" si="24"/>
        <v>0</v>
      </c>
      <c r="AL219" s="135">
        <f t="shared" si="25"/>
        <v>0</v>
      </c>
      <c r="AM219" s="135">
        <f t="shared" si="27"/>
        <v>0</v>
      </c>
      <c r="AN219" s="135">
        <f t="shared" si="26"/>
        <v>0</v>
      </c>
      <c r="AO219" s="6" t="str">
        <f>IF(通常分様式!C219="","",IF(PRODUCT(B219:G219,H219:AA219,AF219)=0,"error",""))</f>
        <v/>
      </c>
      <c r="AP219" s="6">
        <f>IF(通常分様式!E219="妊娠出産子育て支援交付金",1,0)</f>
        <v>0</v>
      </c>
    </row>
    <row r="220" spans="1:42" x14ac:dyDescent="0.15">
      <c r="A220" s="6">
        <v>199</v>
      </c>
      <c r="B220" s="6">
        <f>IFERROR(VLOOKUP(通常分様式!B220,―!$AJ$2:$AK$3,2,FALSE),0)</f>
        <v>0</v>
      </c>
      <c r="C220" s="6">
        <f>IFERROR(VLOOKUP(通常分様式!C220,―!$A$2:$B$3,2,FALSE),0)</f>
        <v>0</v>
      </c>
      <c r="D220" s="6">
        <f>IFERROR(VLOOKUP(通常分様式!D220,―!$AD$2:$AE$3,2,FALSE),0)</f>
        <v>0</v>
      </c>
      <c r="E220" s="6"/>
      <c r="G220" s="6">
        <f>IFERROR(VLOOKUP(通常分様式!G220,―!$AF$2:$AG$3,2,FALSE),0)</f>
        <v>0</v>
      </c>
      <c r="H220" s="6">
        <f>IFERROR(VLOOKUP(通常分様式!H220,―!$C$2:$D$2,2,FALSE),0)</f>
        <v>0</v>
      </c>
      <c r="I220" s="6">
        <f>IFERROR(IF(B220=2,VLOOKUP(通常分様式!I220,―!$E$21:$F$25,2,FALSE),VLOOKUP(通常分様式!I220,―!$E$2:$F$19,2,FALSE)),0)</f>
        <v>0</v>
      </c>
      <c r="J220" s="6">
        <f>IFERROR(VLOOKUP(通常分様式!J220,―!$G$2:$H$2,2,FALSE),0)</f>
        <v>0</v>
      </c>
      <c r="K220" s="6">
        <f>IFERROR(VLOOKUP(通常分様式!K220,―!$AH$2:$AI$12,2,FALSE),0)</f>
        <v>0</v>
      </c>
      <c r="V220" s="6">
        <f>IFERROR(IF(通常分様式!C220="単",VLOOKUP(通常分様式!V220,―!$I$2:$J$3,2,FALSE),VLOOKUP(通常分様式!V220,―!$I$4:$J$5,2,FALSE)),0)</f>
        <v>0</v>
      </c>
      <c r="W220" s="6">
        <f>IFERROR(VLOOKUP(通常分様式!W220,―!$K$2:$L$3,2,FALSE),0)</f>
        <v>0</v>
      </c>
      <c r="X220" s="6">
        <f>IFERROR(VLOOKUP(通常分様式!X220,―!$M$2:$N$3,2,FALSE),0)</f>
        <v>0</v>
      </c>
      <c r="Y220" s="6">
        <f>IFERROR(VLOOKUP(通常分様式!Y220,―!$O$2:$P$3,2,FALSE),0)</f>
        <v>0</v>
      </c>
      <c r="Z220" s="6">
        <f>IFERROR(VLOOKUP(通常分様式!Z220,―!$X$2:$Y$31,2,FALSE),0)</f>
        <v>0</v>
      </c>
      <c r="AA220" s="6">
        <f>IFERROR(VLOOKUP(通常分様式!AA220,―!$X$2:$Y$31,2,FALSE),0)</f>
        <v>0</v>
      </c>
      <c r="AF220" s="6">
        <f>IFERROR(VLOOKUP(通常分様式!AG220,―!$AA$2:$AB$14,2,FALSE),0)</f>
        <v>0</v>
      </c>
      <c r="AG220" s="6">
        <f t="shared" si="21"/>
        <v>0</v>
      </c>
      <c r="AH220" s="135">
        <f t="shared" si="22"/>
        <v>0</v>
      </c>
      <c r="AI220" s="135">
        <f t="shared" si="23"/>
        <v>0</v>
      </c>
      <c r="AJ220" s="135">
        <f>IF(通常分様式!C220="",0,IF(B220=1,IF(フラグ管理用!C220=1,"事業終期_通常",IF(C220=2,IF(Y220=2,"事業終期_R3基金・R4","事業終期_通常"),0)),IF(B220=2,"事業終期_R3基金・R4",0)))</f>
        <v>0</v>
      </c>
      <c r="AK220" s="135">
        <f t="shared" si="24"/>
        <v>0</v>
      </c>
      <c r="AL220" s="135">
        <f t="shared" si="25"/>
        <v>0</v>
      </c>
      <c r="AM220" s="135">
        <f t="shared" si="27"/>
        <v>0</v>
      </c>
      <c r="AN220" s="135">
        <f t="shared" si="26"/>
        <v>0</v>
      </c>
      <c r="AO220" s="6" t="str">
        <f>IF(通常分様式!C220="","",IF(PRODUCT(B220:G220,H220:AA220,AF220)=0,"error",""))</f>
        <v/>
      </c>
      <c r="AP220" s="6">
        <f>IF(通常分様式!E220="妊娠出産子育て支援交付金",1,0)</f>
        <v>0</v>
      </c>
    </row>
    <row r="221" spans="1:42" x14ac:dyDescent="0.15">
      <c r="A221" s="6">
        <v>200</v>
      </c>
      <c r="B221" s="6">
        <f>IFERROR(VLOOKUP(通常分様式!B221,―!$AJ$2:$AK$3,2,FALSE),0)</f>
        <v>0</v>
      </c>
      <c r="C221" s="6">
        <f>IFERROR(VLOOKUP(通常分様式!C221,―!$A$2:$B$3,2,FALSE),0)</f>
        <v>0</v>
      </c>
      <c r="D221" s="6">
        <f>IFERROR(VLOOKUP(通常分様式!D221,―!$AD$2:$AE$3,2,FALSE),0)</f>
        <v>0</v>
      </c>
      <c r="E221" s="6"/>
      <c r="G221" s="6">
        <f>IFERROR(VLOOKUP(通常分様式!G221,―!$AF$2:$AG$3,2,FALSE),0)</f>
        <v>0</v>
      </c>
      <c r="H221" s="6">
        <f>IFERROR(VLOOKUP(通常分様式!H221,―!$C$2:$D$2,2,FALSE),0)</f>
        <v>0</v>
      </c>
      <c r="I221" s="6">
        <f>IFERROR(IF(B221=2,VLOOKUP(通常分様式!I221,―!$E$21:$F$25,2,FALSE),VLOOKUP(通常分様式!I221,―!$E$2:$F$19,2,FALSE)),0)</f>
        <v>0</v>
      </c>
      <c r="J221" s="6">
        <f>IFERROR(VLOOKUP(通常分様式!J221,―!$G$2:$H$2,2,FALSE),0)</f>
        <v>0</v>
      </c>
      <c r="K221" s="6">
        <f>IFERROR(VLOOKUP(通常分様式!K221,―!$AH$2:$AI$12,2,FALSE),0)</f>
        <v>0</v>
      </c>
      <c r="V221" s="6">
        <f>IFERROR(IF(通常分様式!C221="単",VLOOKUP(通常分様式!V221,―!$I$2:$J$3,2,FALSE),VLOOKUP(通常分様式!V221,―!$I$4:$J$5,2,FALSE)),0)</f>
        <v>0</v>
      </c>
      <c r="W221" s="6">
        <f>IFERROR(VLOOKUP(通常分様式!W221,―!$K$2:$L$3,2,FALSE),0)</f>
        <v>0</v>
      </c>
      <c r="X221" s="6">
        <f>IFERROR(VLOOKUP(通常分様式!X221,―!$M$2:$N$3,2,FALSE),0)</f>
        <v>0</v>
      </c>
      <c r="Y221" s="6">
        <f>IFERROR(VLOOKUP(通常分様式!Y221,―!$O$2:$P$3,2,FALSE),0)</f>
        <v>0</v>
      </c>
      <c r="Z221" s="6">
        <f>IFERROR(VLOOKUP(通常分様式!Z221,―!$X$2:$Y$31,2,FALSE),0)</f>
        <v>0</v>
      </c>
      <c r="AA221" s="6">
        <f>IFERROR(VLOOKUP(通常分様式!AA221,―!$X$2:$Y$31,2,FALSE),0)</f>
        <v>0</v>
      </c>
      <c r="AF221" s="6">
        <f>IFERROR(VLOOKUP(通常分様式!AG221,―!$AA$2:$AB$14,2,FALSE),0)</f>
        <v>0</v>
      </c>
      <c r="AG221" s="6">
        <f t="shared" si="21"/>
        <v>0</v>
      </c>
      <c r="AH221" s="135">
        <f t="shared" si="22"/>
        <v>0</v>
      </c>
      <c r="AI221" s="135">
        <f t="shared" si="23"/>
        <v>0</v>
      </c>
      <c r="AJ221" s="135">
        <f>IF(通常分様式!C221="",0,IF(B221=1,IF(フラグ管理用!C221=1,"事業終期_通常",IF(C221=2,IF(Y221=2,"事業終期_R3基金・R4","事業終期_通常"),0)),IF(B221=2,"事業終期_R3基金・R4",0)))</f>
        <v>0</v>
      </c>
      <c r="AK221" s="135">
        <f t="shared" si="24"/>
        <v>0</v>
      </c>
      <c r="AL221" s="135">
        <f t="shared" si="25"/>
        <v>0</v>
      </c>
      <c r="AM221" s="135">
        <f t="shared" si="27"/>
        <v>0</v>
      </c>
      <c r="AN221" s="135">
        <f t="shared" si="26"/>
        <v>0</v>
      </c>
      <c r="AO221" s="6" t="str">
        <f>IF(通常分様式!C221="","",IF(PRODUCT(B221:G221,H221:AA221,AF221)=0,"error",""))</f>
        <v/>
      </c>
      <c r="AP221" s="6">
        <f>IF(通常分様式!E221="妊娠出産子育て支援交付金",1,0)</f>
        <v>0</v>
      </c>
    </row>
    <row r="222" spans="1:42" x14ac:dyDescent="0.15">
      <c r="A222" s="6">
        <v>201</v>
      </c>
      <c r="B222" s="6">
        <f>IFERROR(VLOOKUP(通常分様式!B222,―!$AJ$2:$AK$3,2,FALSE),0)</f>
        <v>0</v>
      </c>
      <c r="C222" s="6">
        <f>IFERROR(VLOOKUP(通常分様式!C222,―!$A$2:$B$3,2,FALSE),0)</f>
        <v>0</v>
      </c>
      <c r="D222" s="6">
        <f>IFERROR(VLOOKUP(通常分様式!D222,―!$AD$2:$AE$3,2,FALSE),0)</f>
        <v>0</v>
      </c>
      <c r="E222" s="6"/>
      <c r="G222" s="6">
        <f>IFERROR(VLOOKUP(通常分様式!G222,―!$AF$2:$AG$3,2,FALSE),0)</f>
        <v>0</v>
      </c>
      <c r="H222" s="6">
        <f>IFERROR(VLOOKUP(通常分様式!H222,―!$C$2:$D$2,2,FALSE),0)</f>
        <v>0</v>
      </c>
      <c r="I222" s="6">
        <f>IFERROR(IF(B222=2,VLOOKUP(通常分様式!I222,―!$E$21:$F$25,2,FALSE),VLOOKUP(通常分様式!I222,―!$E$2:$F$19,2,FALSE)),0)</f>
        <v>0</v>
      </c>
      <c r="J222" s="6">
        <f>IFERROR(VLOOKUP(通常分様式!J222,―!$G$2:$H$2,2,FALSE),0)</f>
        <v>0</v>
      </c>
      <c r="K222" s="6">
        <f>IFERROR(VLOOKUP(通常分様式!K222,―!$AH$2:$AI$12,2,FALSE),0)</f>
        <v>0</v>
      </c>
      <c r="V222" s="6">
        <f>IFERROR(IF(通常分様式!C222="単",VLOOKUP(通常分様式!V222,―!$I$2:$J$3,2,FALSE),VLOOKUP(通常分様式!V222,―!$I$4:$J$5,2,FALSE)),0)</f>
        <v>0</v>
      </c>
      <c r="W222" s="6">
        <f>IFERROR(VLOOKUP(通常分様式!W222,―!$K$2:$L$3,2,FALSE),0)</f>
        <v>0</v>
      </c>
      <c r="X222" s="6">
        <f>IFERROR(VLOOKUP(通常分様式!X222,―!$M$2:$N$3,2,FALSE),0)</f>
        <v>0</v>
      </c>
      <c r="Y222" s="6">
        <f>IFERROR(VLOOKUP(通常分様式!Y222,―!$O$2:$P$3,2,FALSE),0)</f>
        <v>0</v>
      </c>
      <c r="Z222" s="6">
        <f>IFERROR(VLOOKUP(通常分様式!Z222,―!$X$2:$Y$31,2,FALSE),0)</f>
        <v>0</v>
      </c>
      <c r="AA222" s="6">
        <f>IFERROR(VLOOKUP(通常分様式!AA222,―!$X$2:$Y$31,2,FALSE),0)</f>
        <v>0</v>
      </c>
      <c r="AF222" s="6">
        <f>IFERROR(VLOOKUP(通常分様式!AG222,―!$AA$2:$AB$14,2,FALSE),0)</f>
        <v>0</v>
      </c>
      <c r="AG222" s="6">
        <f t="shared" si="21"/>
        <v>0</v>
      </c>
      <c r="AH222" s="135">
        <f t="shared" si="22"/>
        <v>0</v>
      </c>
      <c r="AI222" s="135">
        <f t="shared" si="23"/>
        <v>0</v>
      </c>
      <c r="AJ222" s="135">
        <f>IF(通常分様式!C222="",0,IF(B222=1,IF(フラグ管理用!C222=1,"事業終期_通常",IF(C222=2,IF(Y222=2,"事業終期_R3基金・R4","事業終期_通常"),0)),IF(B222=2,"事業終期_R3基金・R4",0)))</f>
        <v>0</v>
      </c>
      <c r="AK222" s="135">
        <f t="shared" si="24"/>
        <v>0</v>
      </c>
      <c r="AL222" s="135">
        <f t="shared" si="25"/>
        <v>0</v>
      </c>
      <c r="AM222" s="135">
        <f t="shared" si="27"/>
        <v>0</v>
      </c>
      <c r="AN222" s="135">
        <f t="shared" si="26"/>
        <v>0</v>
      </c>
      <c r="AO222" s="6" t="str">
        <f>IF(通常分様式!C222="","",IF(PRODUCT(B222:G222,H222:AA222,AF222)=0,"error",""))</f>
        <v/>
      </c>
      <c r="AP222" s="6">
        <f>IF(通常分様式!E222="妊娠出産子育て支援交付金",1,0)</f>
        <v>0</v>
      </c>
    </row>
    <row r="223" spans="1:42" x14ac:dyDescent="0.15">
      <c r="A223" s="6">
        <v>202</v>
      </c>
      <c r="B223" s="6">
        <f>IFERROR(VLOOKUP(通常分様式!B223,―!$AJ$2:$AK$3,2,FALSE),0)</f>
        <v>0</v>
      </c>
      <c r="C223" s="6">
        <f>IFERROR(VLOOKUP(通常分様式!C223,―!$A$2:$B$3,2,FALSE),0)</f>
        <v>0</v>
      </c>
      <c r="D223" s="6">
        <f>IFERROR(VLOOKUP(通常分様式!D223,―!$AD$2:$AE$3,2,FALSE),0)</f>
        <v>0</v>
      </c>
      <c r="E223" s="6"/>
      <c r="G223" s="6">
        <f>IFERROR(VLOOKUP(通常分様式!G223,―!$AF$2:$AG$3,2,FALSE),0)</f>
        <v>0</v>
      </c>
      <c r="H223" s="6">
        <f>IFERROR(VLOOKUP(通常分様式!H223,―!$C$2:$D$2,2,FALSE),0)</f>
        <v>0</v>
      </c>
      <c r="I223" s="6">
        <f>IFERROR(IF(B223=2,VLOOKUP(通常分様式!I223,―!$E$21:$F$25,2,FALSE),VLOOKUP(通常分様式!I223,―!$E$2:$F$19,2,FALSE)),0)</f>
        <v>0</v>
      </c>
      <c r="J223" s="6">
        <f>IFERROR(VLOOKUP(通常分様式!J223,―!$G$2:$H$2,2,FALSE),0)</f>
        <v>0</v>
      </c>
      <c r="K223" s="6">
        <f>IFERROR(VLOOKUP(通常分様式!K223,―!$AH$2:$AI$12,2,FALSE),0)</f>
        <v>0</v>
      </c>
      <c r="V223" s="6">
        <f>IFERROR(IF(通常分様式!C223="単",VLOOKUP(通常分様式!V223,―!$I$2:$J$3,2,FALSE),VLOOKUP(通常分様式!V223,―!$I$4:$J$5,2,FALSE)),0)</f>
        <v>0</v>
      </c>
      <c r="W223" s="6">
        <f>IFERROR(VLOOKUP(通常分様式!W223,―!$K$2:$L$3,2,FALSE),0)</f>
        <v>0</v>
      </c>
      <c r="X223" s="6">
        <f>IFERROR(VLOOKUP(通常分様式!X223,―!$M$2:$N$3,2,FALSE),0)</f>
        <v>0</v>
      </c>
      <c r="Y223" s="6">
        <f>IFERROR(VLOOKUP(通常分様式!Y223,―!$O$2:$P$3,2,FALSE),0)</f>
        <v>0</v>
      </c>
      <c r="Z223" s="6">
        <f>IFERROR(VLOOKUP(通常分様式!Z223,―!$X$2:$Y$31,2,FALSE),0)</f>
        <v>0</v>
      </c>
      <c r="AA223" s="6">
        <f>IFERROR(VLOOKUP(通常分様式!AA223,―!$X$2:$Y$31,2,FALSE),0)</f>
        <v>0</v>
      </c>
      <c r="AF223" s="6">
        <f>IFERROR(VLOOKUP(通常分様式!AG223,―!$AA$2:$AB$14,2,FALSE),0)</f>
        <v>0</v>
      </c>
      <c r="AG223" s="6">
        <f t="shared" si="21"/>
        <v>0</v>
      </c>
      <c r="AH223" s="135">
        <f t="shared" si="22"/>
        <v>0</v>
      </c>
      <c r="AI223" s="135">
        <f t="shared" si="23"/>
        <v>0</v>
      </c>
      <c r="AJ223" s="135">
        <f>IF(通常分様式!C223="",0,IF(B223=1,IF(フラグ管理用!C223=1,"事業終期_通常",IF(C223=2,IF(Y223=2,"事業終期_R3基金・R4","事業終期_通常"),0)),IF(B223=2,"事業終期_R3基金・R4",0)))</f>
        <v>0</v>
      </c>
      <c r="AK223" s="135">
        <f t="shared" si="24"/>
        <v>0</v>
      </c>
      <c r="AL223" s="135">
        <f t="shared" si="25"/>
        <v>0</v>
      </c>
      <c r="AM223" s="135">
        <f t="shared" si="27"/>
        <v>0</v>
      </c>
      <c r="AN223" s="135">
        <f t="shared" si="26"/>
        <v>0</v>
      </c>
      <c r="AO223" s="6" t="str">
        <f>IF(通常分様式!C223="","",IF(PRODUCT(B223:G223,H223:AA223,AF223)=0,"error",""))</f>
        <v/>
      </c>
      <c r="AP223" s="6">
        <f>IF(通常分様式!E223="妊娠出産子育て支援交付金",1,0)</f>
        <v>0</v>
      </c>
    </row>
    <row r="224" spans="1:42" x14ac:dyDescent="0.15">
      <c r="A224" s="6">
        <v>203</v>
      </c>
      <c r="B224" s="6">
        <f>IFERROR(VLOOKUP(通常分様式!B224,―!$AJ$2:$AK$3,2,FALSE),0)</f>
        <v>0</v>
      </c>
      <c r="C224" s="6">
        <f>IFERROR(VLOOKUP(通常分様式!C224,―!$A$2:$B$3,2,FALSE),0)</f>
        <v>0</v>
      </c>
      <c r="D224" s="6">
        <f>IFERROR(VLOOKUP(通常分様式!D224,―!$AD$2:$AE$3,2,FALSE),0)</f>
        <v>0</v>
      </c>
      <c r="E224" s="6"/>
      <c r="G224" s="6">
        <f>IFERROR(VLOOKUP(通常分様式!G224,―!$AF$2:$AG$3,2,FALSE),0)</f>
        <v>0</v>
      </c>
      <c r="H224" s="6">
        <f>IFERROR(VLOOKUP(通常分様式!H224,―!$C$2:$D$2,2,FALSE),0)</f>
        <v>0</v>
      </c>
      <c r="I224" s="6">
        <f>IFERROR(IF(B224=2,VLOOKUP(通常分様式!I224,―!$E$21:$F$25,2,FALSE),VLOOKUP(通常分様式!I224,―!$E$2:$F$19,2,FALSE)),0)</f>
        <v>0</v>
      </c>
      <c r="J224" s="6">
        <f>IFERROR(VLOOKUP(通常分様式!J224,―!$G$2:$H$2,2,FALSE),0)</f>
        <v>0</v>
      </c>
      <c r="K224" s="6">
        <f>IFERROR(VLOOKUP(通常分様式!K224,―!$AH$2:$AI$12,2,FALSE),0)</f>
        <v>0</v>
      </c>
      <c r="V224" s="6">
        <f>IFERROR(IF(通常分様式!C224="単",VLOOKUP(通常分様式!V224,―!$I$2:$J$3,2,FALSE),VLOOKUP(通常分様式!V224,―!$I$4:$J$5,2,FALSE)),0)</f>
        <v>0</v>
      </c>
      <c r="W224" s="6">
        <f>IFERROR(VLOOKUP(通常分様式!W224,―!$K$2:$L$3,2,FALSE),0)</f>
        <v>0</v>
      </c>
      <c r="X224" s="6">
        <f>IFERROR(VLOOKUP(通常分様式!X224,―!$M$2:$N$3,2,FALSE),0)</f>
        <v>0</v>
      </c>
      <c r="Y224" s="6">
        <f>IFERROR(VLOOKUP(通常分様式!Y224,―!$O$2:$P$3,2,FALSE),0)</f>
        <v>0</v>
      </c>
      <c r="Z224" s="6">
        <f>IFERROR(VLOOKUP(通常分様式!Z224,―!$X$2:$Y$31,2,FALSE),0)</f>
        <v>0</v>
      </c>
      <c r="AA224" s="6">
        <f>IFERROR(VLOOKUP(通常分様式!AA224,―!$X$2:$Y$31,2,FALSE),0)</f>
        <v>0</v>
      </c>
      <c r="AF224" s="6">
        <f>IFERROR(VLOOKUP(通常分様式!AG224,―!$AA$2:$AB$14,2,FALSE),0)</f>
        <v>0</v>
      </c>
      <c r="AG224" s="6">
        <f t="shared" si="21"/>
        <v>0</v>
      </c>
      <c r="AH224" s="135">
        <f t="shared" si="22"/>
        <v>0</v>
      </c>
      <c r="AI224" s="135">
        <f t="shared" si="23"/>
        <v>0</v>
      </c>
      <c r="AJ224" s="135">
        <f>IF(通常分様式!C224="",0,IF(B224=1,IF(フラグ管理用!C224=1,"事業終期_通常",IF(C224=2,IF(Y224=2,"事業終期_R3基金・R4","事業終期_通常"),0)),IF(B224=2,"事業終期_R3基金・R4",0)))</f>
        <v>0</v>
      </c>
      <c r="AK224" s="135">
        <f t="shared" si="24"/>
        <v>0</v>
      </c>
      <c r="AL224" s="135">
        <f t="shared" si="25"/>
        <v>0</v>
      </c>
      <c r="AM224" s="135">
        <f t="shared" si="27"/>
        <v>0</v>
      </c>
      <c r="AN224" s="135">
        <f t="shared" si="26"/>
        <v>0</v>
      </c>
      <c r="AO224" s="6" t="str">
        <f>IF(通常分様式!C224="","",IF(PRODUCT(B224:G224,H224:AA224,AF224)=0,"error",""))</f>
        <v/>
      </c>
      <c r="AP224" s="6">
        <f>IF(通常分様式!E224="妊娠出産子育て支援交付金",1,0)</f>
        <v>0</v>
      </c>
    </row>
    <row r="225" spans="1:42" x14ac:dyDescent="0.15">
      <c r="A225" s="6">
        <v>204</v>
      </c>
      <c r="B225" s="6">
        <f>IFERROR(VLOOKUP(通常分様式!B225,―!$AJ$2:$AK$3,2,FALSE),0)</f>
        <v>0</v>
      </c>
      <c r="C225" s="6">
        <f>IFERROR(VLOOKUP(通常分様式!C225,―!$A$2:$B$3,2,FALSE),0)</f>
        <v>0</v>
      </c>
      <c r="D225" s="6">
        <f>IFERROR(VLOOKUP(通常分様式!D225,―!$AD$2:$AE$3,2,FALSE),0)</f>
        <v>0</v>
      </c>
      <c r="E225" s="6"/>
      <c r="G225" s="6">
        <f>IFERROR(VLOOKUP(通常分様式!G225,―!$AF$2:$AG$3,2,FALSE),0)</f>
        <v>0</v>
      </c>
      <c r="H225" s="6">
        <f>IFERROR(VLOOKUP(通常分様式!H225,―!$C$2:$D$2,2,FALSE),0)</f>
        <v>0</v>
      </c>
      <c r="I225" s="6">
        <f>IFERROR(IF(B225=2,VLOOKUP(通常分様式!I225,―!$E$21:$F$25,2,FALSE),VLOOKUP(通常分様式!I225,―!$E$2:$F$19,2,FALSE)),0)</f>
        <v>0</v>
      </c>
      <c r="J225" s="6">
        <f>IFERROR(VLOOKUP(通常分様式!J225,―!$G$2:$H$2,2,FALSE),0)</f>
        <v>0</v>
      </c>
      <c r="K225" s="6">
        <f>IFERROR(VLOOKUP(通常分様式!K225,―!$AH$2:$AI$12,2,FALSE),0)</f>
        <v>0</v>
      </c>
      <c r="V225" s="6">
        <f>IFERROR(IF(通常分様式!C225="単",VLOOKUP(通常分様式!V225,―!$I$2:$J$3,2,FALSE),VLOOKUP(通常分様式!V225,―!$I$4:$J$5,2,FALSE)),0)</f>
        <v>0</v>
      </c>
      <c r="W225" s="6">
        <f>IFERROR(VLOOKUP(通常分様式!W225,―!$K$2:$L$3,2,FALSE),0)</f>
        <v>0</v>
      </c>
      <c r="X225" s="6">
        <f>IFERROR(VLOOKUP(通常分様式!X225,―!$M$2:$N$3,2,FALSE),0)</f>
        <v>0</v>
      </c>
      <c r="Y225" s="6">
        <f>IFERROR(VLOOKUP(通常分様式!Y225,―!$O$2:$P$3,2,FALSE),0)</f>
        <v>0</v>
      </c>
      <c r="Z225" s="6">
        <f>IFERROR(VLOOKUP(通常分様式!Z225,―!$X$2:$Y$31,2,FALSE),0)</f>
        <v>0</v>
      </c>
      <c r="AA225" s="6">
        <f>IFERROR(VLOOKUP(通常分様式!AA225,―!$X$2:$Y$31,2,FALSE),0)</f>
        <v>0</v>
      </c>
      <c r="AF225" s="6">
        <f>IFERROR(VLOOKUP(通常分様式!AG225,―!$AA$2:$AB$14,2,FALSE),0)</f>
        <v>0</v>
      </c>
      <c r="AG225" s="6">
        <f t="shared" si="21"/>
        <v>0</v>
      </c>
      <c r="AH225" s="135">
        <f t="shared" si="22"/>
        <v>0</v>
      </c>
      <c r="AI225" s="135">
        <f t="shared" si="23"/>
        <v>0</v>
      </c>
      <c r="AJ225" s="135">
        <f>IF(通常分様式!C225="",0,IF(B225=1,IF(フラグ管理用!C225=1,"事業終期_通常",IF(C225=2,IF(Y225=2,"事業終期_R3基金・R4","事業終期_通常"),0)),IF(B225=2,"事業終期_R3基金・R4",0)))</f>
        <v>0</v>
      </c>
      <c r="AK225" s="135">
        <f t="shared" si="24"/>
        <v>0</v>
      </c>
      <c r="AL225" s="135">
        <f t="shared" si="25"/>
        <v>0</v>
      </c>
      <c r="AM225" s="135">
        <f t="shared" si="27"/>
        <v>0</v>
      </c>
      <c r="AN225" s="135">
        <f t="shared" si="26"/>
        <v>0</v>
      </c>
      <c r="AO225" s="6" t="str">
        <f>IF(通常分様式!C225="","",IF(PRODUCT(B225:G225,H225:AA225,AF225)=0,"error",""))</f>
        <v/>
      </c>
      <c r="AP225" s="6">
        <f>IF(通常分様式!E225="妊娠出産子育て支援交付金",1,0)</f>
        <v>0</v>
      </c>
    </row>
    <row r="226" spans="1:42" x14ac:dyDescent="0.15">
      <c r="A226" s="6">
        <v>205</v>
      </c>
      <c r="B226" s="6">
        <f>IFERROR(VLOOKUP(通常分様式!B226,―!$AJ$2:$AK$3,2,FALSE),0)</f>
        <v>0</v>
      </c>
      <c r="C226" s="6">
        <f>IFERROR(VLOOKUP(通常分様式!C226,―!$A$2:$B$3,2,FALSE),0)</f>
        <v>0</v>
      </c>
      <c r="D226" s="6">
        <f>IFERROR(VLOOKUP(通常分様式!D226,―!$AD$2:$AE$3,2,FALSE),0)</f>
        <v>0</v>
      </c>
      <c r="E226" s="6"/>
      <c r="G226" s="6">
        <f>IFERROR(VLOOKUP(通常分様式!G226,―!$AF$2:$AG$3,2,FALSE),0)</f>
        <v>0</v>
      </c>
      <c r="H226" s="6">
        <f>IFERROR(VLOOKUP(通常分様式!H226,―!$C$2:$D$2,2,FALSE),0)</f>
        <v>0</v>
      </c>
      <c r="I226" s="6">
        <f>IFERROR(IF(B226=2,VLOOKUP(通常分様式!I226,―!$E$21:$F$25,2,FALSE),VLOOKUP(通常分様式!I226,―!$E$2:$F$19,2,FALSE)),0)</f>
        <v>0</v>
      </c>
      <c r="J226" s="6">
        <f>IFERROR(VLOOKUP(通常分様式!J226,―!$G$2:$H$2,2,FALSE),0)</f>
        <v>0</v>
      </c>
      <c r="K226" s="6">
        <f>IFERROR(VLOOKUP(通常分様式!K226,―!$AH$2:$AI$12,2,FALSE),0)</f>
        <v>0</v>
      </c>
      <c r="V226" s="6">
        <f>IFERROR(IF(通常分様式!C226="単",VLOOKUP(通常分様式!V226,―!$I$2:$J$3,2,FALSE),VLOOKUP(通常分様式!V226,―!$I$4:$J$5,2,FALSE)),0)</f>
        <v>0</v>
      </c>
      <c r="W226" s="6">
        <f>IFERROR(VLOOKUP(通常分様式!W226,―!$K$2:$L$3,2,FALSE),0)</f>
        <v>0</v>
      </c>
      <c r="X226" s="6">
        <f>IFERROR(VLOOKUP(通常分様式!X226,―!$M$2:$N$3,2,FALSE),0)</f>
        <v>0</v>
      </c>
      <c r="Y226" s="6">
        <f>IFERROR(VLOOKUP(通常分様式!Y226,―!$O$2:$P$3,2,FALSE),0)</f>
        <v>0</v>
      </c>
      <c r="Z226" s="6">
        <f>IFERROR(VLOOKUP(通常分様式!Z226,―!$X$2:$Y$31,2,FALSE),0)</f>
        <v>0</v>
      </c>
      <c r="AA226" s="6">
        <f>IFERROR(VLOOKUP(通常分様式!AA226,―!$X$2:$Y$31,2,FALSE),0)</f>
        <v>0</v>
      </c>
      <c r="AF226" s="6">
        <f>IFERROR(VLOOKUP(通常分様式!AG226,―!$AA$2:$AB$14,2,FALSE),0)</f>
        <v>0</v>
      </c>
      <c r="AG226" s="6">
        <f t="shared" si="21"/>
        <v>0</v>
      </c>
      <c r="AH226" s="135">
        <f t="shared" si="22"/>
        <v>0</v>
      </c>
      <c r="AI226" s="135">
        <f t="shared" si="23"/>
        <v>0</v>
      </c>
      <c r="AJ226" s="135">
        <f>IF(通常分様式!C226="",0,IF(B226=1,IF(フラグ管理用!C226=1,"事業終期_通常",IF(C226=2,IF(Y226=2,"事業終期_R3基金・R4","事業終期_通常"),0)),IF(B226=2,"事業終期_R3基金・R4",0)))</f>
        <v>0</v>
      </c>
      <c r="AK226" s="135">
        <f t="shared" si="24"/>
        <v>0</v>
      </c>
      <c r="AL226" s="135">
        <f t="shared" si="25"/>
        <v>0</v>
      </c>
      <c r="AM226" s="135">
        <f t="shared" si="27"/>
        <v>0</v>
      </c>
      <c r="AN226" s="135">
        <f t="shared" si="26"/>
        <v>0</v>
      </c>
      <c r="AO226" s="6" t="str">
        <f>IF(通常分様式!C226="","",IF(PRODUCT(B226:G226,H226:AA226,AF226)=0,"error",""))</f>
        <v/>
      </c>
      <c r="AP226" s="6">
        <f>IF(通常分様式!E226="妊娠出産子育て支援交付金",1,0)</f>
        <v>0</v>
      </c>
    </row>
    <row r="227" spans="1:42" x14ac:dyDescent="0.15">
      <c r="A227" s="6">
        <v>206</v>
      </c>
      <c r="B227" s="6">
        <f>IFERROR(VLOOKUP(通常分様式!B227,―!$AJ$2:$AK$3,2,FALSE),0)</f>
        <v>0</v>
      </c>
      <c r="C227" s="6">
        <f>IFERROR(VLOOKUP(通常分様式!C227,―!$A$2:$B$3,2,FALSE),0)</f>
        <v>0</v>
      </c>
      <c r="D227" s="6">
        <f>IFERROR(VLOOKUP(通常分様式!D227,―!$AD$2:$AE$3,2,FALSE),0)</f>
        <v>0</v>
      </c>
      <c r="E227" s="6"/>
      <c r="G227" s="6">
        <f>IFERROR(VLOOKUP(通常分様式!G227,―!$AF$2:$AG$3,2,FALSE),0)</f>
        <v>0</v>
      </c>
      <c r="H227" s="6">
        <f>IFERROR(VLOOKUP(通常分様式!H227,―!$C$2:$D$2,2,FALSE),0)</f>
        <v>0</v>
      </c>
      <c r="I227" s="6">
        <f>IFERROR(IF(B227=2,VLOOKUP(通常分様式!I227,―!$E$21:$F$25,2,FALSE),VLOOKUP(通常分様式!I227,―!$E$2:$F$19,2,FALSE)),0)</f>
        <v>0</v>
      </c>
      <c r="J227" s="6">
        <f>IFERROR(VLOOKUP(通常分様式!J227,―!$G$2:$H$2,2,FALSE),0)</f>
        <v>0</v>
      </c>
      <c r="K227" s="6">
        <f>IFERROR(VLOOKUP(通常分様式!K227,―!$AH$2:$AI$12,2,FALSE),0)</f>
        <v>0</v>
      </c>
      <c r="V227" s="6">
        <f>IFERROR(IF(通常分様式!C227="単",VLOOKUP(通常分様式!V227,―!$I$2:$J$3,2,FALSE),VLOOKUP(通常分様式!V227,―!$I$4:$J$5,2,FALSE)),0)</f>
        <v>0</v>
      </c>
      <c r="W227" s="6">
        <f>IFERROR(VLOOKUP(通常分様式!W227,―!$K$2:$L$3,2,FALSE),0)</f>
        <v>0</v>
      </c>
      <c r="X227" s="6">
        <f>IFERROR(VLOOKUP(通常分様式!X227,―!$M$2:$N$3,2,FALSE),0)</f>
        <v>0</v>
      </c>
      <c r="Y227" s="6">
        <f>IFERROR(VLOOKUP(通常分様式!Y227,―!$O$2:$P$3,2,FALSE),0)</f>
        <v>0</v>
      </c>
      <c r="Z227" s="6">
        <f>IFERROR(VLOOKUP(通常分様式!Z227,―!$X$2:$Y$31,2,FALSE),0)</f>
        <v>0</v>
      </c>
      <c r="AA227" s="6">
        <f>IFERROR(VLOOKUP(通常分様式!AA227,―!$X$2:$Y$31,2,FALSE),0)</f>
        <v>0</v>
      </c>
      <c r="AF227" s="6">
        <f>IFERROR(VLOOKUP(通常分様式!AG227,―!$AA$2:$AB$14,2,FALSE),0)</f>
        <v>0</v>
      </c>
      <c r="AG227" s="6">
        <f t="shared" si="21"/>
        <v>0</v>
      </c>
      <c r="AH227" s="135">
        <f t="shared" si="22"/>
        <v>0</v>
      </c>
      <c r="AI227" s="135">
        <f t="shared" si="23"/>
        <v>0</v>
      </c>
      <c r="AJ227" s="135">
        <f>IF(通常分様式!C227="",0,IF(B227=1,IF(フラグ管理用!C227=1,"事業終期_通常",IF(C227=2,IF(Y227=2,"事業終期_R3基金・R4","事業終期_通常"),0)),IF(B227=2,"事業終期_R3基金・R4",0)))</f>
        <v>0</v>
      </c>
      <c r="AK227" s="135">
        <f t="shared" si="24"/>
        <v>0</v>
      </c>
      <c r="AL227" s="135">
        <f t="shared" si="25"/>
        <v>0</v>
      </c>
      <c r="AM227" s="135">
        <f t="shared" si="27"/>
        <v>0</v>
      </c>
      <c r="AN227" s="135">
        <f t="shared" si="26"/>
        <v>0</v>
      </c>
      <c r="AO227" s="6" t="str">
        <f>IF(通常分様式!C227="","",IF(PRODUCT(B227:G227,H227:AA227,AF227)=0,"error",""))</f>
        <v/>
      </c>
      <c r="AP227" s="6">
        <f>IF(通常分様式!E227="妊娠出産子育て支援交付金",1,0)</f>
        <v>0</v>
      </c>
    </row>
    <row r="228" spans="1:42" x14ac:dyDescent="0.15">
      <c r="A228" s="6">
        <v>207</v>
      </c>
      <c r="B228" s="6">
        <f>IFERROR(VLOOKUP(通常分様式!B228,―!$AJ$2:$AK$3,2,FALSE),0)</f>
        <v>0</v>
      </c>
      <c r="C228" s="6">
        <f>IFERROR(VLOOKUP(通常分様式!C228,―!$A$2:$B$3,2,FALSE),0)</f>
        <v>0</v>
      </c>
      <c r="D228" s="6">
        <f>IFERROR(VLOOKUP(通常分様式!D228,―!$AD$2:$AE$3,2,FALSE),0)</f>
        <v>0</v>
      </c>
      <c r="E228" s="6"/>
      <c r="G228" s="6">
        <f>IFERROR(VLOOKUP(通常分様式!G228,―!$AF$2:$AG$3,2,FALSE),0)</f>
        <v>0</v>
      </c>
      <c r="H228" s="6">
        <f>IFERROR(VLOOKUP(通常分様式!H228,―!$C$2:$D$2,2,FALSE),0)</f>
        <v>0</v>
      </c>
      <c r="I228" s="6">
        <f>IFERROR(IF(B228=2,VLOOKUP(通常分様式!I228,―!$E$21:$F$25,2,FALSE),VLOOKUP(通常分様式!I228,―!$E$2:$F$19,2,FALSE)),0)</f>
        <v>0</v>
      </c>
      <c r="J228" s="6">
        <f>IFERROR(VLOOKUP(通常分様式!J228,―!$G$2:$H$2,2,FALSE),0)</f>
        <v>0</v>
      </c>
      <c r="K228" s="6">
        <f>IFERROR(VLOOKUP(通常分様式!K228,―!$AH$2:$AI$12,2,FALSE),0)</f>
        <v>0</v>
      </c>
      <c r="V228" s="6">
        <f>IFERROR(IF(通常分様式!C228="単",VLOOKUP(通常分様式!V228,―!$I$2:$J$3,2,FALSE),VLOOKUP(通常分様式!V228,―!$I$4:$J$5,2,FALSE)),0)</f>
        <v>0</v>
      </c>
      <c r="W228" s="6">
        <f>IFERROR(VLOOKUP(通常分様式!W228,―!$K$2:$L$3,2,FALSE),0)</f>
        <v>0</v>
      </c>
      <c r="X228" s="6">
        <f>IFERROR(VLOOKUP(通常分様式!X228,―!$M$2:$N$3,2,FALSE),0)</f>
        <v>0</v>
      </c>
      <c r="Y228" s="6">
        <f>IFERROR(VLOOKUP(通常分様式!Y228,―!$O$2:$P$3,2,FALSE),0)</f>
        <v>0</v>
      </c>
      <c r="Z228" s="6">
        <f>IFERROR(VLOOKUP(通常分様式!Z228,―!$X$2:$Y$31,2,FALSE),0)</f>
        <v>0</v>
      </c>
      <c r="AA228" s="6">
        <f>IFERROR(VLOOKUP(通常分様式!AA228,―!$X$2:$Y$31,2,FALSE),0)</f>
        <v>0</v>
      </c>
      <c r="AF228" s="6">
        <f>IFERROR(VLOOKUP(通常分様式!AG228,―!$AA$2:$AB$14,2,FALSE),0)</f>
        <v>0</v>
      </c>
      <c r="AG228" s="6">
        <f t="shared" si="21"/>
        <v>0</v>
      </c>
      <c r="AH228" s="135">
        <f t="shared" si="22"/>
        <v>0</v>
      </c>
      <c r="AI228" s="135">
        <f t="shared" si="23"/>
        <v>0</v>
      </c>
      <c r="AJ228" s="135">
        <f>IF(通常分様式!C228="",0,IF(B228=1,IF(フラグ管理用!C228=1,"事業終期_通常",IF(C228=2,IF(Y228=2,"事業終期_R3基金・R4","事業終期_通常"),0)),IF(B228=2,"事業終期_R3基金・R4",0)))</f>
        <v>0</v>
      </c>
      <c r="AK228" s="135">
        <f t="shared" si="24"/>
        <v>0</v>
      </c>
      <c r="AL228" s="135">
        <f t="shared" si="25"/>
        <v>0</v>
      </c>
      <c r="AM228" s="135">
        <f t="shared" si="27"/>
        <v>0</v>
      </c>
      <c r="AN228" s="135">
        <f t="shared" si="26"/>
        <v>0</v>
      </c>
      <c r="AO228" s="6" t="str">
        <f>IF(通常分様式!C228="","",IF(PRODUCT(B228:G228,H228:AA228,AF228)=0,"error",""))</f>
        <v/>
      </c>
      <c r="AP228" s="6">
        <f>IF(通常分様式!E228="妊娠出産子育て支援交付金",1,0)</f>
        <v>0</v>
      </c>
    </row>
    <row r="229" spans="1:42" x14ac:dyDescent="0.15">
      <c r="A229" s="6">
        <v>208</v>
      </c>
      <c r="B229" s="6">
        <f>IFERROR(VLOOKUP(通常分様式!B229,―!$AJ$2:$AK$3,2,FALSE),0)</f>
        <v>0</v>
      </c>
      <c r="C229" s="6">
        <f>IFERROR(VLOOKUP(通常分様式!C229,―!$A$2:$B$3,2,FALSE),0)</f>
        <v>0</v>
      </c>
      <c r="D229" s="6">
        <f>IFERROR(VLOOKUP(通常分様式!D229,―!$AD$2:$AE$3,2,FALSE),0)</f>
        <v>0</v>
      </c>
      <c r="E229" s="6"/>
      <c r="G229" s="6">
        <f>IFERROR(VLOOKUP(通常分様式!G229,―!$AF$2:$AG$3,2,FALSE),0)</f>
        <v>0</v>
      </c>
      <c r="H229" s="6">
        <f>IFERROR(VLOOKUP(通常分様式!H229,―!$C$2:$D$2,2,FALSE),0)</f>
        <v>0</v>
      </c>
      <c r="I229" s="6">
        <f>IFERROR(IF(B229=2,VLOOKUP(通常分様式!I229,―!$E$21:$F$25,2,FALSE),VLOOKUP(通常分様式!I229,―!$E$2:$F$19,2,FALSE)),0)</f>
        <v>0</v>
      </c>
      <c r="J229" s="6">
        <f>IFERROR(VLOOKUP(通常分様式!J229,―!$G$2:$H$2,2,FALSE),0)</f>
        <v>0</v>
      </c>
      <c r="K229" s="6">
        <f>IFERROR(VLOOKUP(通常分様式!K229,―!$AH$2:$AI$12,2,FALSE),0)</f>
        <v>0</v>
      </c>
      <c r="V229" s="6">
        <f>IFERROR(IF(通常分様式!C229="単",VLOOKUP(通常分様式!V229,―!$I$2:$J$3,2,FALSE),VLOOKUP(通常分様式!V229,―!$I$4:$J$5,2,FALSE)),0)</f>
        <v>0</v>
      </c>
      <c r="W229" s="6">
        <f>IFERROR(VLOOKUP(通常分様式!W229,―!$K$2:$L$3,2,FALSE),0)</f>
        <v>0</v>
      </c>
      <c r="X229" s="6">
        <f>IFERROR(VLOOKUP(通常分様式!X229,―!$M$2:$N$3,2,FALSE),0)</f>
        <v>0</v>
      </c>
      <c r="Y229" s="6">
        <f>IFERROR(VLOOKUP(通常分様式!Y229,―!$O$2:$P$3,2,FALSE),0)</f>
        <v>0</v>
      </c>
      <c r="Z229" s="6">
        <f>IFERROR(VLOOKUP(通常分様式!Z229,―!$X$2:$Y$31,2,FALSE),0)</f>
        <v>0</v>
      </c>
      <c r="AA229" s="6">
        <f>IFERROR(VLOOKUP(通常分様式!AA229,―!$X$2:$Y$31,2,FALSE),0)</f>
        <v>0</v>
      </c>
      <c r="AF229" s="6">
        <f>IFERROR(VLOOKUP(通常分様式!AG229,―!$AA$2:$AB$14,2,FALSE),0)</f>
        <v>0</v>
      </c>
      <c r="AG229" s="6">
        <f t="shared" si="21"/>
        <v>0</v>
      </c>
      <c r="AH229" s="135">
        <f t="shared" si="22"/>
        <v>0</v>
      </c>
      <c r="AI229" s="135">
        <f t="shared" si="23"/>
        <v>0</v>
      </c>
      <c r="AJ229" s="135">
        <f>IF(通常分様式!C229="",0,IF(B229=1,IF(フラグ管理用!C229=1,"事業終期_通常",IF(C229=2,IF(Y229=2,"事業終期_R3基金・R4","事業終期_通常"),0)),IF(B229=2,"事業終期_R3基金・R4",0)))</f>
        <v>0</v>
      </c>
      <c r="AK229" s="135">
        <f t="shared" si="24"/>
        <v>0</v>
      </c>
      <c r="AL229" s="135">
        <f t="shared" si="25"/>
        <v>0</v>
      </c>
      <c r="AM229" s="135">
        <f t="shared" si="27"/>
        <v>0</v>
      </c>
      <c r="AN229" s="135">
        <f t="shared" si="26"/>
        <v>0</v>
      </c>
      <c r="AO229" s="6" t="str">
        <f>IF(通常分様式!C229="","",IF(PRODUCT(B229:G229,H229:AA229,AF229)=0,"error",""))</f>
        <v/>
      </c>
      <c r="AP229" s="6">
        <f>IF(通常分様式!E229="妊娠出産子育て支援交付金",1,0)</f>
        <v>0</v>
      </c>
    </row>
    <row r="230" spans="1:42" x14ac:dyDescent="0.15">
      <c r="A230" s="6">
        <v>209</v>
      </c>
      <c r="B230" s="6">
        <f>IFERROR(VLOOKUP(通常分様式!B230,―!$AJ$2:$AK$3,2,FALSE),0)</f>
        <v>0</v>
      </c>
      <c r="C230" s="6">
        <f>IFERROR(VLOOKUP(通常分様式!C230,―!$A$2:$B$3,2,FALSE),0)</f>
        <v>0</v>
      </c>
      <c r="D230" s="6">
        <f>IFERROR(VLOOKUP(通常分様式!D230,―!$AD$2:$AE$3,2,FALSE),0)</f>
        <v>0</v>
      </c>
      <c r="E230" s="6"/>
      <c r="G230" s="6">
        <f>IFERROR(VLOOKUP(通常分様式!G230,―!$AF$2:$AG$3,2,FALSE),0)</f>
        <v>0</v>
      </c>
      <c r="H230" s="6">
        <f>IFERROR(VLOOKUP(通常分様式!H230,―!$C$2:$D$2,2,FALSE),0)</f>
        <v>0</v>
      </c>
      <c r="I230" s="6">
        <f>IFERROR(IF(B230=2,VLOOKUP(通常分様式!I230,―!$E$21:$F$25,2,FALSE),VLOOKUP(通常分様式!I230,―!$E$2:$F$19,2,FALSE)),0)</f>
        <v>0</v>
      </c>
      <c r="J230" s="6">
        <f>IFERROR(VLOOKUP(通常分様式!J230,―!$G$2:$H$2,2,FALSE),0)</f>
        <v>0</v>
      </c>
      <c r="K230" s="6">
        <f>IFERROR(VLOOKUP(通常分様式!K230,―!$AH$2:$AI$12,2,FALSE),0)</f>
        <v>0</v>
      </c>
      <c r="V230" s="6">
        <f>IFERROR(IF(通常分様式!C230="単",VLOOKUP(通常分様式!V230,―!$I$2:$J$3,2,FALSE),VLOOKUP(通常分様式!V230,―!$I$4:$J$5,2,FALSE)),0)</f>
        <v>0</v>
      </c>
      <c r="W230" s="6">
        <f>IFERROR(VLOOKUP(通常分様式!W230,―!$K$2:$L$3,2,FALSE),0)</f>
        <v>0</v>
      </c>
      <c r="X230" s="6">
        <f>IFERROR(VLOOKUP(通常分様式!X230,―!$M$2:$N$3,2,FALSE),0)</f>
        <v>0</v>
      </c>
      <c r="Y230" s="6">
        <f>IFERROR(VLOOKUP(通常分様式!Y230,―!$O$2:$P$3,2,FALSE),0)</f>
        <v>0</v>
      </c>
      <c r="Z230" s="6">
        <f>IFERROR(VLOOKUP(通常分様式!Z230,―!$X$2:$Y$31,2,FALSE),0)</f>
        <v>0</v>
      </c>
      <c r="AA230" s="6">
        <f>IFERROR(VLOOKUP(通常分様式!AA230,―!$X$2:$Y$31,2,FALSE),0)</f>
        <v>0</v>
      </c>
      <c r="AF230" s="6">
        <f>IFERROR(VLOOKUP(通常分様式!AG230,―!$AA$2:$AB$14,2,FALSE),0)</f>
        <v>0</v>
      </c>
      <c r="AG230" s="6">
        <f t="shared" si="21"/>
        <v>0</v>
      </c>
      <c r="AH230" s="135">
        <f t="shared" si="22"/>
        <v>0</v>
      </c>
      <c r="AI230" s="135">
        <f t="shared" si="23"/>
        <v>0</v>
      </c>
      <c r="AJ230" s="135">
        <f>IF(通常分様式!C230="",0,IF(B230=1,IF(フラグ管理用!C230=1,"事業終期_通常",IF(C230=2,IF(Y230=2,"事業終期_R3基金・R4","事業終期_通常"),0)),IF(B230=2,"事業終期_R3基金・R4",0)))</f>
        <v>0</v>
      </c>
      <c r="AK230" s="135">
        <f t="shared" si="24"/>
        <v>0</v>
      </c>
      <c r="AL230" s="135">
        <f t="shared" si="25"/>
        <v>0</v>
      </c>
      <c r="AM230" s="135">
        <f t="shared" si="27"/>
        <v>0</v>
      </c>
      <c r="AN230" s="135">
        <f t="shared" si="26"/>
        <v>0</v>
      </c>
      <c r="AO230" s="6" t="str">
        <f>IF(通常分様式!C230="","",IF(PRODUCT(B230:G230,H230:AA230,AF230)=0,"error",""))</f>
        <v/>
      </c>
      <c r="AP230" s="6">
        <f>IF(通常分様式!E230="妊娠出産子育て支援交付金",1,0)</f>
        <v>0</v>
      </c>
    </row>
    <row r="231" spans="1:42" x14ac:dyDescent="0.15">
      <c r="A231" s="6">
        <v>210</v>
      </c>
      <c r="B231" s="6">
        <f>IFERROR(VLOOKUP(通常分様式!B231,―!$AJ$2:$AK$3,2,FALSE),0)</f>
        <v>0</v>
      </c>
      <c r="C231" s="6">
        <f>IFERROR(VLOOKUP(通常分様式!C231,―!$A$2:$B$3,2,FALSE),0)</f>
        <v>0</v>
      </c>
      <c r="D231" s="6">
        <f>IFERROR(VLOOKUP(通常分様式!D231,―!$AD$2:$AE$3,2,FALSE),0)</f>
        <v>0</v>
      </c>
      <c r="E231" s="6"/>
      <c r="G231" s="6">
        <f>IFERROR(VLOOKUP(通常分様式!G231,―!$AF$2:$AG$3,2,FALSE),0)</f>
        <v>0</v>
      </c>
      <c r="H231" s="6">
        <f>IFERROR(VLOOKUP(通常分様式!H231,―!$C$2:$D$2,2,FALSE),0)</f>
        <v>0</v>
      </c>
      <c r="I231" s="6">
        <f>IFERROR(IF(B231=2,VLOOKUP(通常分様式!I231,―!$E$21:$F$25,2,FALSE),VLOOKUP(通常分様式!I231,―!$E$2:$F$19,2,FALSE)),0)</f>
        <v>0</v>
      </c>
      <c r="J231" s="6">
        <f>IFERROR(VLOOKUP(通常分様式!J231,―!$G$2:$H$2,2,FALSE),0)</f>
        <v>0</v>
      </c>
      <c r="K231" s="6">
        <f>IFERROR(VLOOKUP(通常分様式!K231,―!$AH$2:$AI$12,2,FALSE),0)</f>
        <v>0</v>
      </c>
      <c r="V231" s="6">
        <f>IFERROR(IF(通常分様式!C231="単",VLOOKUP(通常分様式!V231,―!$I$2:$J$3,2,FALSE),VLOOKUP(通常分様式!V231,―!$I$4:$J$5,2,FALSE)),0)</f>
        <v>0</v>
      </c>
      <c r="W231" s="6">
        <f>IFERROR(VLOOKUP(通常分様式!W231,―!$K$2:$L$3,2,FALSE),0)</f>
        <v>0</v>
      </c>
      <c r="X231" s="6">
        <f>IFERROR(VLOOKUP(通常分様式!X231,―!$M$2:$N$3,2,FALSE),0)</f>
        <v>0</v>
      </c>
      <c r="Y231" s="6">
        <f>IFERROR(VLOOKUP(通常分様式!Y231,―!$O$2:$P$3,2,FALSE),0)</f>
        <v>0</v>
      </c>
      <c r="Z231" s="6">
        <f>IFERROR(VLOOKUP(通常分様式!Z231,―!$X$2:$Y$31,2,FALSE),0)</f>
        <v>0</v>
      </c>
      <c r="AA231" s="6">
        <f>IFERROR(VLOOKUP(通常分様式!AA231,―!$X$2:$Y$31,2,FALSE),0)</f>
        <v>0</v>
      </c>
      <c r="AF231" s="6">
        <f>IFERROR(VLOOKUP(通常分様式!AG231,―!$AA$2:$AB$14,2,FALSE),0)</f>
        <v>0</v>
      </c>
      <c r="AG231" s="6">
        <f t="shared" si="21"/>
        <v>0</v>
      </c>
      <c r="AH231" s="135">
        <f t="shared" si="22"/>
        <v>0</v>
      </c>
      <c r="AI231" s="135">
        <f t="shared" si="23"/>
        <v>0</v>
      </c>
      <c r="AJ231" s="135">
        <f>IF(通常分様式!C231="",0,IF(B231=1,IF(フラグ管理用!C231=1,"事業終期_通常",IF(C231=2,IF(Y231=2,"事業終期_R3基金・R4","事業終期_通常"),0)),IF(B231=2,"事業終期_R3基金・R4",0)))</f>
        <v>0</v>
      </c>
      <c r="AK231" s="135">
        <f t="shared" si="24"/>
        <v>0</v>
      </c>
      <c r="AL231" s="135">
        <f t="shared" si="25"/>
        <v>0</v>
      </c>
      <c r="AM231" s="135">
        <f t="shared" si="27"/>
        <v>0</v>
      </c>
      <c r="AN231" s="135">
        <f t="shared" si="26"/>
        <v>0</v>
      </c>
      <c r="AO231" s="6" t="str">
        <f>IF(通常分様式!C231="","",IF(PRODUCT(B231:G231,H231:AA231,AF231)=0,"error",""))</f>
        <v/>
      </c>
      <c r="AP231" s="6">
        <f>IF(通常分様式!E231="妊娠出産子育て支援交付金",1,0)</f>
        <v>0</v>
      </c>
    </row>
    <row r="232" spans="1:42" x14ac:dyDescent="0.15">
      <c r="A232" s="6">
        <v>211</v>
      </c>
      <c r="B232" s="6">
        <f>IFERROR(VLOOKUP(通常分様式!B232,―!$AJ$2:$AK$3,2,FALSE),0)</f>
        <v>0</v>
      </c>
      <c r="C232" s="6">
        <f>IFERROR(VLOOKUP(通常分様式!C232,―!$A$2:$B$3,2,FALSE),0)</f>
        <v>0</v>
      </c>
      <c r="D232" s="6">
        <f>IFERROR(VLOOKUP(通常分様式!D232,―!$AD$2:$AE$3,2,FALSE),0)</f>
        <v>0</v>
      </c>
      <c r="E232" s="6"/>
      <c r="G232" s="6">
        <f>IFERROR(VLOOKUP(通常分様式!G232,―!$AF$2:$AG$3,2,FALSE),0)</f>
        <v>0</v>
      </c>
      <c r="H232" s="6">
        <f>IFERROR(VLOOKUP(通常分様式!H232,―!$C$2:$D$2,2,FALSE),0)</f>
        <v>0</v>
      </c>
      <c r="I232" s="6">
        <f>IFERROR(IF(B232=2,VLOOKUP(通常分様式!I232,―!$E$21:$F$25,2,FALSE),VLOOKUP(通常分様式!I232,―!$E$2:$F$19,2,FALSE)),0)</f>
        <v>0</v>
      </c>
      <c r="J232" s="6">
        <f>IFERROR(VLOOKUP(通常分様式!J232,―!$G$2:$H$2,2,FALSE),0)</f>
        <v>0</v>
      </c>
      <c r="K232" s="6">
        <f>IFERROR(VLOOKUP(通常分様式!K232,―!$AH$2:$AI$12,2,FALSE),0)</f>
        <v>0</v>
      </c>
      <c r="V232" s="6">
        <f>IFERROR(IF(通常分様式!C232="単",VLOOKUP(通常分様式!V232,―!$I$2:$J$3,2,FALSE),VLOOKUP(通常分様式!V232,―!$I$4:$J$5,2,FALSE)),0)</f>
        <v>0</v>
      </c>
      <c r="W232" s="6">
        <f>IFERROR(VLOOKUP(通常分様式!W232,―!$K$2:$L$3,2,FALSE),0)</f>
        <v>0</v>
      </c>
      <c r="X232" s="6">
        <f>IFERROR(VLOOKUP(通常分様式!X232,―!$M$2:$N$3,2,FALSE),0)</f>
        <v>0</v>
      </c>
      <c r="Y232" s="6">
        <f>IFERROR(VLOOKUP(通常分様式!Y232,―!$O$2:$P$3,2,FALSE),0)</f>
        <v>0</v>
      </c>
      <c r="Z232" s="6">
        <f>IFERROR(VLOOKUP(通常分様式!Z232,―!$X$2:$Y$31,2,FALSE),0)</f>
        <v>0</v>
      </c>
      <c r="AA232" s="6">
        <f>IFERROR(VLOOKUP(通常分様式!AA232,―!$X$2:$Y$31,2,FALSE),0)</f>
        <v>0</v>
      </c>
      <c r="AF232" s="6">
        <f>IFERROR(VLOOKUP(通常分様式!AG232,―!$AA$2:$AB$14,2,FALSE),0)</f>
        <v>0</v>
      </c>
      <c r="AG232" s="6">
        <f t="shared" si="21"/>
        <v>0</v>
      </c>
      <c r="AH232" s="135">
        <f t="shared" si="22"/>
        <v>0</v>
      </c>
      <c r="AI232" s="135">
        <f t="shared" si="23"/>
        <v>0</v>
      </c>
      <c r="AJ232" s="135">
        <f>IF(通常分様式!C232="",0,IF(B232=1,IF(フラグ管理用!C232=1,"事業終期_通常",IF(C232=2,IF(Y232=2,"事業終期_R3基金・R4","事業終期_通常"),0)),IF(B232=2,"事業終期_R3基金・R4",0)))</f>
        <v>0</v>
      </c>
      <c r="AK232" s="135">
        <f t="shared" si="24"/>
        <v>0</v>
      </c>
      <c r="AL232" s="135">
        <f t="shared" si="25"/>
        <v>0</v>
      </c>
      <c r="AM232" s="135">
        <f t="shared" si="27"/>
        <v>0</v>
      </c>
      <c r="AN232" s="135">
        <f t="shared" si="26"/>
        <v>0</v>
      </c>
      <c r="AO232" s="6" t="str">
        <f>IF(通常分様式!C232="","",IF(PRODUCT(B232:G232,H232:AA232,AF232)=0,"error",""))</f>
        <v/>
      </c>
      <c r="AP232" s="6">
        <f>IF(通常分様式!E232="妊娠出産子育て支援交付金",1,0)</f>
        <v>0</v>
      </c>
    </row>
    <row r="233" spans="1:42" x14ac:dyDescent="0.15">
      <c r="A233" s="6">
        <v>212</v>
      </c>
      <c r="B233" s="6">
        <f>IFERROR(VLOOKUP(通常分様式!B233,―!$AJ$2:$AK$3,2,FALSE),0)</f>
        <v>0</v>
      </c>
      <c r="C233" s="6">
        <f>IFERROR(VLOOKUP(通常分様式!C233,―!$A$2:$B$3,2,FALSE),0)</f>
        <v>0</v>
      </c>
      <c r="D233" s="6">
        <f>IFERROR(VLOOKUP(通常分様式!D233,―!$AD$2:$AE$3,2,FALSE),0)</f>
        <v>0</v>
      </c>
      <c r="E233" s="6"/>
      <c r="G233" s="6">
        <f>IFERROR(VLOOKUP(通常分様式!G233,―!$AF$2:$AG$3,2,FALSE),0)</f>
        <v>0</v>
      </c>
      <c r="H233" s="6">
        <f>IFERROR(VLOOKUP(通常分様式!H233,―!$C$2:$D$2,2,FALSE),0)</f>
        <v>0</v>
      </c>
      <c r="I233" s="6">
        <f>IFERROR(IF(B233=2,VLOOKUP(通常分様式!I233,―!$E$21:$F$25,2,FALSE),VLOOKUP(通常分様式!I233,―!$E$2:$F$19,2,FALSE)),0)</f>
        <v>0</v>
      </c>
      <c r="J233" s="6">
        <f>IFERROR(VLOOKUP(通常分様式!J233,―!$G$2:$H$2,2,FALSE),0)</f>
        <v>0</v>
      </c>
      <c r="K233" s="6">
        <f>IFERROR(VLOOKUP(通常分様式!K233,―!$AH$2:$AI$12,2,FALSE),0)</f>
        <v>0</v>
      </c>
      <c r="V233" s="6">
        <f>IFERROR(IF(通常分様式!C233="単",VLOOKUP(通常分様式!V233,―!$I$2:$J$3,2,FALSE),VLOOKUP(通常分様式!V233,―!$I$4:$J$5,2,FALSE)),0)</f>
        <v>0</v>
      </c>
      <c r="W233" s="6">
        <f>IFERROR(VLOOKUP(通常分様式!W233,―!$K$2:$L$3,2,FALSE),0)</f>
        <v>0</v>
      </c>
      <c r="X233" s="6">
        <f>IFERROR(VLOOKUP(通常分様式!X233,―!$M$2:$N$3,2,FALSE),0)</f>
        <v>0</v>
      </c>
      <c r="Y233" s="6">
        <f>IFERROR(VLOOKUP(通常分様式!Y233,―!$O$2:$P$3,2,FALSE),0)</f>
        <v>0</v>
      </c>
      <c r="Z233" s="6">
        <f>IFERROR(VLOOKUP(通常分様式!Z233,―!$X$2:$Y$31,2,FALSE),0)</f>
        <v>0</v>
      </c>
      <c r="AA233" s="6">
        <f>IFERROR(VLOOKUP(通常分様式!AA233,―!$X$2:$Y$31,2,FALSE),0)</f>
        <v>0</v>
      </c>
      <c r="AF233" s="6">
        <f>IFERROR(VLOOKUP(通常分様式!AG233,―!$AA$2:$AB$14,2,FALSE),0)</f>
        <v>0</v>
      </c>
      <c r="AG233" s="6">
        <f t="shared" si="21"/>
        <v>0</v>
      </c>
      <c r="AH233" s="135">
        <f t="shared" si="22"/>
        <v>0</v>
      </c>
      <c r="AI233" s="135">
        <f t="shared" si="23"/>
        <v>0</v>
      </c>
      <c r="AJ233" s="135">
        <f>IF(通常分様式!C233="",0,IF(B233=1,IF(フラグ管理用!C233=1,"事業終期_通常",IF(C233=2,IF(Y233=2,"事業終期_R3基金・R4","事業終期_通常"),0)),IF(B233=2,"事業終期_R3基金・R4",0)))</f>
        <v>0</v>
      </c>
      <c r="AK233" s="135">
        <f t="shared" si="24"/>
        <v>0</v>
      </c>
      <c r="AL233" s="135">
        <f t="shared" si="25"/>
        <v>0</v>
      </c>
      <c r="AM233" s="135">
        <f t="shared" si="27"/>
        <v>0</v>
      </c>
      <c r="AN233" s="135">
        <f t="shared" si="26"/>
        <v>0</v>
      </c>
      <c r="AO233" s="6" t="str">
        <f>IF(通常分様式!C233="","",IF(PRODUCT(B233:G233,H233:AA233,AF233)=0,"error",""))</f>
        <v/>
      </c>
      <c r="AP233" s="6">
        <f>IF(通常分様式!E233="妊娠出産子育て支援交付金",1,0)</f>
        <v>0</v>
      </c>
    </row>
    <row r="234" spans="1:42" x14ac:dyDescent="0.15">
      <c r="A234" s="6">
        <v>213</v>
      </c>
      <c r="B234" s="6">
        <f>IFERROR(VLOOKUP(通常分様式!B234,―!$AJ$2:$AK$3,2,FALSE),0)</f>
        <v>0</v>
      </c>
      <c r="C234" s="6">
        <f>IFERROR(VLOOKUP(通常分様式!C234,―!$A$2:$B$3,2,FALSE),0)</f>
        <v>0</v>
      </c>
      <c r="D234" s="6">
        <f>IFERROR(VLOOKUP(通常分様式!D234,―!$AD$2:$AE$3,2,FALSE),0)</f>
        <v>0</v>
      </c>
      <c r="E234" s="6"/>
      <c r="G234" s="6">
        <f>IFERROR(VLOOKUP(通常分様式!G234,―!$AF$2:$AG$3,2,FALSE),0)</f>
        <v>0</v>
      </c>
      <c r="H234" s="6">
        <f>IFERROR(VLOOKUP(通常分様式!H234,―!$C$2:$D$2,2,FALSE),0)</f>
        <v>0</v>
      </c>
      <c r="I234" s="6">
        <f>IFERROR(IF(B234=2,VLOOKUP(通常分様式!I234,―!$E$21:$F$25,2,FALSE),VLOOKUP(通常分様式!I234,―!$E$2:$F$19,2,FALSE)),0)</f>
        <v>0</v>
      </c>
      <c r="J234" s="6">
        <f>IFERROR(VLOOKUP(通常分様式!J234,―!$G$2:$H$2,2,FALSE),0)</f>
        <v>0</v>
      </c>
      <c r="K234" s="6">
        <f>IFERROR(VLOOKUP(通常分様式!K234,―!$AH$2:$AI$12,2,FALSE),0)</f>
        <v>0</v>
      </c>
      <c r="V234" s="6">
        <f>IFERROR(IF(通常分様式!C234="単",VLOOKUP(通常分様式!V234,―!$I$2:$J$3,2,FALSE),VLOOKUP(通常分様式!V234,―!$I$4:$J$5,2,FALSE)),0)</f>
        <v>0</v>
      </c>
      <c r="W234" s="6">
        <f>IFERROR(VLOOKUP(通常分様式!W234,―!$K$2:$L$3,2,FALSE),0)</f>
        <v>0</v>
      </c>
      <c r="X234" s="6">
        <f>IFERROR(VLOOKUP(通常分様式!X234,―!$M$2:$N$3,2,FALSE),0)</f>
        <v>0</v>
      </c>
      <c r="Y234" s="6">
        <f>IFERROR(VLOOKUP(通常分様式!Y234,―!$O$2:$P$3,2,FALSE),0)</f>
        <v>0</v>
      </c>
      <c r="Z234" s="6">
        <f>IFERROR(VLOOKUP(通常分様式!Z234,―!$X$2:$Y$31,2,FALSE),0)</f>
        <v>0</v>
      </c>
      <c r="AA234" s="6">
        <f>IFERROR(VLOOKUP(通常分様式!AA234,―!$X$2:$Y$31,2,FALSE),0)</f>
        <v>0</v>
      </c>
      <c r="AF234" s="6">
        <f>IFERROR(VLOOKUP(通常分様式!AG234,―!$AA$2:$AB$14,2,FALSE),0)</f>
        <v>0</v>
      </c>
      <c r="AG234" s="6">
        <f t="shared" si="21"/>
        <v>0</v>
      </c>
      <c r="AH234" s="135">
        <f t="shared" si="22"/>
        <v>0</v>
      </c>
      <c r="AI234" s="135">
        <f t="shared" si="23"/>
        <v>0</v>
      </c>
      <c r="AJ234" s="135">
        <f>IF(通常分様式!C234="",0,IF(B234=1,IF(フラグ管理用!C234=1,"事業終期_通常",IF(C234=2,IF(Y234=2,"事業終期_R3基金・R4","事業終期_通常"),0)),IF(B234=2,"事業終期_R3基金・R4",0)))</f>
        <v>0</v>
      </c>
      <c r="AK234" s="135">
        <f t="shared" si="24"/>
        <v>0</v>
      </c>
      <c r="AL234" s="135">
        <f t="shared" si="25"/>
        <v>0</v>
      </c>
      <c r="AM234" s="135">
        <f t="shared" si="27"/>
        <v>0</v>
      </c>
      <c r="AN234" s="135">
        <f t="shared" si="26"/>
        <v>0</v>
      </c>
      <c r="AO234" s="6" t="str">
        <f>IF(通常分様式!C234="","",IF(PRODUCT(B234:G234,H234:AA234,AF234)=0,"error",""))</f>
        <v/>
      </c>
      <c r="AP234" s="6">
        <f>IF(通常分様式!E234="妊娠出産子育て支援交付金",1,0)</f>
        <v>0</v>
      </c>
    </row>
    <row r="235" spans="1:42" x14ac:dyDescent="0.15">
      <c r="A235" s="6">
        <v>214</v>
      </c>
      <c r="B235" s="6">
        <f>IFERROR(VLOOKUP(通常分様式!B235,―!$AJ$2:$AK$3,2,FALSE),0)</f>
        <v>0</v>
      </c>
      <c r="C235" s="6">
        <f>IFERROR(VLOOKUP(通常分様式!C235,―!$A$2:$B$3,2,FALSE),0)</f>
        <v>0</v>
      </c>
      <c r="D235" s="6">
        <f>IFERROR(VLOOKUP(通常分様式!D235,―!$AD$2:$AE$3,2,FALSE),0)</f>
        <v>0</v>
      </c>
      <c r="E235" s="6"/>
      <c r="G235" s="6">
        <f>IFERROR(VLOOKUP(通常分様式!G235,―!$AF$2:$AG$3,2,FALSE),0)</f>
        <v>0</v>
      </c>
      <c r="H235" s="6">
        <f>IFERROR(VLOOKUP(通常分様式!H235,―!$C$2:$D$2,2,FALSE),0)</f>
        <v>0</v>
      </c>
      <c r="I235" s="6">
        <f>IFERROR(IF(B235=2,VLOOKUP(通常分様式!I235,―!$E$21:$F$25,2,FALSE),VLOOKUP(通常分様式!I235,―!$E$2:$F$19,2,FALSE)),0)</f>
        <v>0</v>
      </c>
      <c r="J235" s="6">
        <f>IFERROR(VLOOKUP(通常分様式!J235,―!$G$2:$H$2,2,FALSE),0)</f>
        <v>0</v>
      </c>
      <c r="K235" s="6">
        <f>IFERROR(VLOOKUP(通常分様式!K235,―!$AH$2:$AI$12,2,FALSE),0)</f>
        <v>0</v>
      </c>
      <c r="V235" s="6">
        <f>IFERROR(IF(通常分様式!C235="単",VLOOKUP(通常分様式!V235,―!$I$2:$J$3,2,FALSE),VLOOKUP(通常分様式!V235,―!$I$4:$J$5,2,FALSE)),0)</f>
        <v>0</v>
      </c>
      <c r="W235" s="6">
        <f>IFERROR(VLOOKUP(通常分様式!W235,―!$K$2:$L$3,2,FALSE),0)</f>
        <v>0</v>
      </c>
      <c r="X235" s="6">
        <f>IFERROR(VLOOKUP(通常分様式!X235,―!$M$2:$N$3,2,FALSE),0)</f>
        <v>0</v>
      </c>
      <c r="Y235" s="6">
        <f>IFERROR(VLOOKUP(通常分様式!Y235,―!$O$2:$P$3,2,FALSE),0)</f>
        <v>0</v>
      </c>
      <c r="Z235" s="6">
        <f>IFERROR(VLOOKUP(通常分様式!Z235,―!$X$2:$Y$31,2,FALSE),0)</f>
        <v>0</v>
      </c>
      <c r="AA235" s="6">
        <f>IFERROR(VLOOKUP(通常分様式!AA235,―!$X$2:$Y$31,2,FALSE),0)</f>
        <v>0</v>
      </c>
      <c r="AF235" s="6">
        <f>IFERROR(VLOOKUP(通常分様式!AG235,―!$AA$2:$AB$14,2,FALSE),0)</f>
        <v>0</v>
      </c>
      <c r="AG235" s="6">
        <f t="shared" si="21"/>
        <v>0</v>
      </c>
      <c r="AH235" s="135">
        <f t="shared" si="22"/>
        <v>0</v>
      </c>
      <c r="AI235" s="135">
        <f t="shared" si="23"/>
        <v>0</v>
      </c>
      <c r="AJ235" s="135">
        <f>IF(通常分様式!C235="",0,IF(B235=1,IF(フラグ管理用!C235=1,"事業終期_通常",IF(C235=2,IF(Y235=2,"事業終期_R3基金・R4","事業終期_通常"),0)),IF(B235=2,"事業終期_R3基金・R4",0)))</f>
        <v>0</v>
      </c>
      <c r="AK235" s="135">
        <f t="shared" si="24"/>
        <v>0</v>
      </c>
      <c r="AL235" s="135">
        <f t="shared" si="25"/>
        <v>0</v>
      </c>
      <c r="AM235" s="135">
        <f t="shared" si="27"/>
        <v>0</v>
      </c>
      <c r="AN235" s="135">
        <f t="shared" si="26"/>
        <v>0</v>
      </c>
      <c r="AO235" s="6" t="str">
        <f>IF(通常分様式!C235="","",IF(PRODUCT(B235:G235,H235:AA235,AF235)=0,"error",""))</f>
        <v/>
      </c>
      <c r="AP235" s="6">
        <f>IF(通常分様式!E235="妊娠出産子育て支援交付金",1,0)</f>
        <v>0</v>
      </c>
    </row>
    <row r="236" spans="1:42" x14ac:dyDescent="0.15">
      <c r="A236" s="6">
        <v>215</v>
      </c>
      <c r="B236" s="6">
        <f>IFERROR(VLOOKUP(通常分様式!B236,―!$AJ$2:$AK$3,2,FALSE),0)</f>
        <v>0</v>
      </c>
      <c r="C236" s="6">
        <f>IFERROR(VLOOKUP(通常分様式!C236,―!$A$2:$B$3,2,FALSE),0)</f>
        <v>0</v>
      </c>
      <c r="D236" s="6">
        <f>IFERROR(VLOOKUP(通常分様式!D236,―!$AD$2:$AE$3,2,FALSE),0)</f>
        <v>0</v>
      </c>
      <c r="E236" s="6"/>
      <c r="G236" s="6">
        <f>IFERROR(VLOOKUP(通常分様式!G236,―!$AF$2:$AG$3,2,FALSE),0)</f>
        <v>0</v>
      </c>
      <c r="H236" s="6">
        <f>IFERROR(VLOOKUP(通常分様式!H236,―!$C$2:$D$2,2,FALSE),0)</f>
        <v>0</v>
      </c>
      <c r="I236" s="6">
        <f>IFERROR(IF(B236=2,VLOOKUP(通常分様式!I236,―!$E$21:$F$25,2,FALSE),VLOOKUP(通常分様式!I236,―!$E$2:$F$19,2,FALSE)),0)</f>
        <v>0</v>
      </c>
      <c r="J236" s="6">
        <f>IFERROR(VLOOKUP(通常分様式!J236,―!$G$2:$H$2,2,FALSE),0)</f>
        <v>0</v>
      </c>
      <c r="K236" s="6">
        <f>IFERROR(VLOOKUP(通常分様式!K236,―!$AH$2:$AI$12,2,FALSE),0)</f>
        <v>0</v>
      </c>
      <c r="V236" s="6">
        <f>IFERROR(IF(通常分様式!C236="単",VLOOKUP(通常分様式!V236,―!$I$2:$J$3,2,FALSE),VLOOKUP(通常分様式!V236,―!$I$4:$J$5,2,FALSE)),0)</f>
        <v>0</v>
      </c>
      <c r="W236" s="6">
        <f>IFERROR(VLOOKUP(通常分様式!W236,―!$K$2:$L$3,2,FALSE),0)</f>
        <v>0</v>
      </c>
      <c r="X236" s="6">
        <f>IFERROR(VLOOKUP(通常分様式!X236,―!$M$2:$N$3,2,FALSE),0)</f>
        <v>0</v>
      </c>
      <c r="Y236" s="6">
        <f>IFERROR(VLOOKUP(通常分様式!Y236,―!$O$2:$P$3,2,FALSE),0)</f>
        <v>0</v>
      </c>
      <c r="Z236" s="6">
        <f>IFERROR(VLOOKUP(通常分様式!Z236,―!$X$2:$Y$31,2,FALSE),0)</f>
        <v>0</v>
      </c>
      <c r="AA236" s="6">
        <f>IFERROR(VLOOKUP(通常分様式!AA236,―!$X$2:$Y$31,2,FALSE),0)</f>
        <v>0</v>
      </c>
      <c r="AF236" s="6">
        <f>IFERROR(VLOOKUP(通常分様式!AG236,―!$AA$2:$AB$14,2,FALSE),0)</f>
        <v>0</v>
      </c>
      <c r="AG236" s="6">
        <f t="shared" si="21"/>
        <v>0</v>
      </c>
      <c r="AH236" s="135">
        <f t="shared" si="22"/>
        <v>0</v>
      </c>
      <c r="AI236" s="135">
        <f t="shared" si="23"/>
        <v>0</v>
      </c>
      <c r="AJ236" s="135">
        <f>IF(通常分様式!C236="",0,IF(B236=1,IF(フラグ管理用!C236=1,"事業終期_通常",IF(C236=2,IF(Y236=2,"事業終期_R3基金・R4","事業終期_通常"),0)),IF(B236=2,"事業終期_R3基金・R4",0)))</f>
        <v>0</v>
      </c>
      <c r="AK236" s="135">
        <f t="shared" si="24"/>
        <v>0</v>
      </c>
      <c r="AL236" s="135">
        <f t="shared" si="25"/>
        <v>0</v>
      </c>
      <c r="AM236" s="135">
        <f t="shared" si="27"/>
        <v>0</v>
      </c>
      <c r="AN236" s="135">
        <f t="shared" si="26"/>
        <v>0</v>
      </c>
      <c r="AO236" s="6" t="str">
        <f>IF(通常分様式!C236="","",IF(PRODUCT(B236:G236,H236:AA236,AF236)=0,"error",""))</f>
        <v/>
      </c>
      <c r="AP236" s="6">
        <f>IF(通常分様式!E236="妊娠出産子育て支援交付金",1,0)</f>
        <v>0</v>
      </c>
    </row>
    <row r="237" spans="1:42" x14ac:dyDescent="0.15">
      <c r="A237" s="6">
        <v>216</v>
      </c>
      <c r="B237" s="6">
        <f>IFERROR(VLOOKUP(通常分様式!B237,―!$AJ$2:$AK$3,2,FALSE),0)</f>
        <v>0</v>
      </c>
      <c r="C237" s="6">
        <f>IFERROR(VLOOKUP(通常分様式!C237,―!$A$2:$B$3,2,FALSE),0)</f>
        <v>0</v>
      </c>
      <c r="D237" s="6">
        <f>IFERROR(VLOOKUP(通常分様式!D237,―!$AD$2:$AE$3,2,FALSE),0)</f>
        <v>0</v>
      </c>
      <c r="E237" s="6"/>
      <c r="G237" s="6">
        <f>IFERROR(VLOOKUP(通常分様式!G237,―!$AF$2:$AG$3,2,FALSE),0)</f>
        <v>0</v>
      </c>
      <c r="H237" s="6">
        <f>IFERROR(VLOOKUP(通常分様式!H237,―!$C$2:$D$2,2,FALSE),0)</f>
        <v>0</v>
      </c>
      <c r="I237" s="6">
        <f>IFERROR(IF(B237=2,VLOOKUP(通常分様式!I237,―!$E$21:$F$25,2,FALSE),VLOOKUP(通常分様式!I237,―!$E$2:$F$19,2,FALSE)),0)</f>
        <v>0</v>
      </c>
      <c r="J237" s="6">
        <f>IFERROR(VLOOKUP(通常分様式!J237,―!$G$2:$H$2,2,FALSE),0)</f>
        <v>0</v>
      </c>
      <c r="K237" s="6">
        <f>IFERROR(VLOOKUP(通常分様式!K237,―!$AH$2:$AI$12,2,FALSE),0)</f>
        <v>0</v>
      </c>
      <c r="V237" s="6">
        <f>IFERROR(IF(通常分様式!C237="単",VLOOKUP(通常分様式!V237,―!$I$2:$J$3,2,FALSE),VLOOKUP(通常分様式!V237,―!$I$4:$J$5,2,FALSE)),0)</f>
        <v>0</v>
      </c>
      <c r="W237" s="6">
        <f>IFERROR(VLOOKUP(通常分様式!W237,―!$K$2:$L$3,2,FALSE),0)</f>
        <v>0</v>
      </c>
      <c r="X237" s="6">
        <f>IFERROR(VLOOKUP(通常分様式!X237,―!$M$2:$N$3,2,FALSE),0)</f>
        <v>0</v>
      </c>
      <c r="Y237" s="6">
        <f>IFERROR(VLOOKUP(通常分様式!Y237,―!$O$2:$P$3,2,FALSE),0)</f>
        <v>0</v>
      </c>
      <c r="Z237" s="6">
        <f>IFERROR(VLOOKUP(通常分様式!Z237,―!$X$2:$Y$31,2,FALSE),0)</f>
        <v>0</v>
      </c>
      <c r="AA237" s="6">
        <f>IFERROR(VLOOKUP(通常分様式!AA237,―!$X$2:$Y$31,2,FALSE),0)</f>
        <v>0</v>
      </c>
      <c r="AF237" s="6">
        <f>IFERROR(VLOOKUP(通常分様式!AG237,―!$AA$2:$AB$14,2,FALSE),0)</f>
        <v>0</v>
      </c>
      <c r="AG237" s="6">
        <f t="shared" si="21"/>
        <v>0</v>
      </c>
      <c r="AH237" s="135">
        <f t="shared" si="22"/>
        <v>0</v>
      </c>
      <c r="AI237" s="135">
        <f t="shared" si="23"/>
        <v>0</v>
      </c>
      <c r="AJ237" s="135">
        <f>IF(通常分様式!C237="",0,IF(B237=1,IF(フラグ管理用!C237=1,"事業終期_通常",IF(C237=2,IF(Y237=2,"事業終期_R3基金・R4","事業終期_通常"),0)),IF(B237=2,"事業終期_R3基金・R4",0)))</f>
        <v>0</v>
      </c>
      <c r="AK237" s="135">
        <f t="shared" si="24"/>
        <v>0</v>
      </c>
      <c r="AL237" s="135">
        <f t="shared" si="25"/>
        <v>0</v>
      </c>
      <c r="AM237" s="135">
        <f t="shared" si="27"/>
        <v>0</v>
      </c>
      <c r="AN237" s="135">
        <f t="shared" si="26"/>
        <v>0</v>
      </c>
      <c r="AO237" s="6" t="str">
        <f>IF(通常分様式!C237="","",IF(PRODUCT(B237:G237,H237:AA237,AF237)=0,"error",""))</f>
        <v/>
      </c>
      <c r="AP237" s="6">
        <f>IF(通常分様式!E237="妊娠出産子育て支援交付金",1,0)</f>
        <v>0</v>
      </c>
    </row>
    <row r="238" spans="1:42" x14ac:dyDescent="0.15">
      <c r="A238" s="6">
        <v>217</v>
      </c>
      <c r="B238" s="6">
        <f>IFERROR(VLOOKUP(通常分様式!B238,―!$AJ$2:$AK$3,2,FALSE),0)</f>
        <v>0</v>
      </c>
      <c r="C238" s="6">
        <f>IFERROR(VLOOKUP(通常分様式!C238,―!$A$2:$B$3,2,FALSE),0)</f>
        <v>0</v>
      </c>
      <c r="D238" s="6">
        <f>IFERROR(VLOOKUP(通常分様式!D238,―!$AD$2:$AE$3,2,FALSE),0)</f>
        <v>0</v>
      </c>
      <c r="E238" s="6"/>
      <c r="G238" s="6">
        <f>IFERROR(VLOOKUP(通常分様式!G238,―!$AF$2:$AG$3,2,FALSE),0)</f>
        <v>0</v>
      </c>
      <c r="H238" s="6">
        <f>IFERROR(VLOOKUP(通常分様式!H238,―!$C$2:$D$2,2,FALSE),0)</f>
        <v>0</v>
      </c>
      <c r="I238" s="6">
        <f>IFERROR(IF(B238=2,VLOOKUP(通常分様式!I238,―!$E$21:$F$25,2,FALSE),VLOOKUP(通常分様式!I238,―!$E$2:$F$19,2,FALSE)),0)</f>
        <v>0</v>
      </c>
      <c r="J238" s="6">
        <f>IFERROR(VLOOKUP(通常分様式!J238,―!$G$2:$H$2,2,FALSE),0)</f>
        <v>0</v>
      </c>
      <c r="K238" s="6">
        <f>IFERROR(VLOOKUP(通常分様式!K238,―!$AH$2:$AI$12,2,FALSE),0)</f>
        <v>0</v>
      </c>
      <c r="V238" s="6">
        <f>IFERROR(IF(通常分様式!C238="単",VLOOKUP(通常分様式!V238,―!$I$2:$J$3,2,FALSE),VLOOKUP(通常分様式!V238,―!$I$4:$J$5,2,FALSE)),0)</f>
        <v>0</v>
      </c>
      <c r="W238" s="6">
        <f>IFERROR(VLOOKUP(通常分様式!W238,―!$K$2:$L$3,2,FALSE),0)</f>
        <v>0</v>
      </c>
      <c r="X238" s="6">
        <f>IFERROR(VLOOKUP(通常分様式!X238,―!$M$2:$N$3,2,FALSE),0)</f>
        <v>0</v>
      </c>
      <c r="Y238" s="6">
        <f>IFERROR(VLOOKUP(通常分様式!Y238,―!$O$2:$P$3,2,FALSE),0)</f>
        <v>0</v>
      </c>
      <c r="Z238" s="6">
        <f>IFERROR(VLOOKUP(通常分様式!Z238,―!$X$2:$Y$31,2,FALSE),0)</f>
        <v>0</v>
      </c>
      <c r="AA238" s="6">
        <f>IFERROR(VLOOKUP(通常分様式!AA238,―!$X$2:$Y$31,2,FALSE),0)</f>
        <v>0</v>
      </c>
      <c r="AF238" s="6">
        <f>IFERROR(VLOOKUP(通常分様式!AG238,―!$AA$2:$AB$14,2,FALSE),0)</f>
        <v>0</v>
      </c>
      <c r="AG238" s="6">
        <f t="shared" si="21"/>
        <v>0</v>
      </c>
      <c r="AH238" s="135">
        <f t="shared" si="22"/>
        <v>0</v>
      </c>
      <c r="AI238" s="135">
        <f t="shared" si="23"/>
        <v>0</v>
      </c>
      <c r="AJ238" s="135">
        <f>IF(通常分様式!C238="",0,IF(B238=1,IF(フラグ管理用!C238=1,"事業終期_通常",IF(C238=2,IF(Y238=2,"事業終期_R3基金・R4","事業終期_通常"),0)),IF(B238=2,"事業終期_R3基金・R4",0)))</f>
        <v>0</v>
      </c>
      <c r="AK238" s="135">
        <f t="shared" si="24"/>
        <v>0</v>
      </c>
      <c r="AL238" s="135">
        <f t="shared" si="25"/>
        <v>0</v>
      </c>
      <c r="AM238" s="135">
        <f t="shared" si="27"/>
        <v>0</v>
      </c>
      <c r="AN238" s="135">
        <f t="shared" si="26"/>
        <v>0</v>
      </c>
      <c r="AO238" s="6" t="str">
        <f>IF(通常分様式!C238="","",IF(PRODUCT(B238:G238,H238:AA238,AF238)=0,"error",""))</f>
        <v/>
      </c>
      <c r="AP238" s="6">
        <f>IF(通常分様式!E238="妊娠出産子育て支援交付金",1,0)</f>
        <v>0</v>
      </c>
    </row>
    <row r="239" spans="1:42" x14ac:dyDescent="0.15">
      <c r="A239" s="6">
        <v>218</v>
      </c>
      <c r="B239" s="6">
        <f>IFERROR(VLOOKUP(通常分様式!B239,―!$AJ$2:$AK$3,2,FALSE),0)</f>
        <v>0</v>
      </c>
      <c r="C239" s="6">
        <f>IFERROR(VLOOKUP(通常分様式!C239,―!$A$2:$B$3,2,FALSE),0)</f>
        <v>0</v>
      </c>
      <c r="D239" s="6">
        <f>IFERROR(VLOOKUP(通常分様式!D239,―!$AD$2:$AE$3,2,FALSE),0)</f>
        <v>0</v>
      </c>
      <c r="E239" s="6"/>
      <c r="G239" s="6">
        <f>IFERROR(VLOOKUP(通常分様式!G239,―!$AF$2:$AG$3,2,FALSE),0)</f>
        <v>0</v>
      </c>
      <c r="H239" s="6">
        <f>IFERROR(VLOOKUP(通常分様式!H239,―!$C$2:$D$2,2,FALSE),0)</f>
        <v>0</v>
      </c>
      <c r="I239" s="6">
        <f>IFERROR(IF(B239=2,VLOOKUP(通常分様式!I239,―!$E$21:$F$25,2,FALSE),VLOOKUP(通常分様式!I239,―!$E$2:$F$19,2,FALSE)),0)</f>
        <v>0</v>
      </c>
      <c r="J239" s="6">
        <f>IFERROR(VLOOKUP(通常分様式!J239,―!$G$2:$H$2,2,FALSE),0)</f>
        <v>0</v>
      </c>
      <c r="K239" s="6">
        <f>IFERROR(VLOOKUP(通常分様式!K239,―!$AH$2:$AI$12,2,FALSE),0)</f>
        <v>0</v>
      </c>
      <c r="V239" s="6">
        <f>IFERROR(IF(通常分様式!C239="単",VLOOKUP(通常分様式!V239,―!$I$2:$J$3,2,FALSE),VLOOKUP(通常分様式!V239,―!$I$4:$J$5,2,FALSE)),0)</f>
        <v>0</v>
      </c>
      <c r="W239" s="6">
        <f>IFERROR(VLOOKUP(通常分様式!W239,―!$K$2:$L$3,2,FALSE),0)</f>
        <v>0</v>
      </c>
      <c r="X239" s="6">
        <f>IFERROR(VLOOKUP(通常分様式!X239,―!$M$2:$N$3,2,FALSE),0)</f>
        <v>0</v>
      </c>
      <c r="Y239" s="6">
        <f>IFERROR(VLOOKUP(通常分様式!Y239,―!$O$2:$P$3,2,FALSE),0)</f>
        <v>0</v>
      </c>
      <c r="Z239" s="6">
        <f>IFERROR(VLOOKUP(通常分様式!Z239,―!$X$2:$Y$31,2,FALSE),0)</f>
        <v>0</v>
      </c>
      <c r="AA239" s="6">
        <f>IFERROR(VLOOKUP(通常分様式!AA239,―!$X$2:$Y$31,2,FALSE),0)</f>
        <v>0</v>
      </c>
      <c r="AF239" s="6">
        <f>IFERROR(VLOOKUP(通常分様式!AG239,―!$AA$2:$AB$14,2,FALSE),0)</f>
        <v>0</v>
      </c>
      <c r="AG239" s="6">
        <f t="shared" si="21"/>
        <v>0</v>
      </c>
      <c r="AH239" s="135">
        <f t="shared" si="22"/>
        <v>0</v>
      </c>
      <c r="AI239" s="135">
        <f t="shared" si="23"/>
        <v>0</v>
      </c>
      <c r="AJ239" s="135">
        <f>IF(通常分様式!C239="",0,IF(B239=1,IF(フラグ管理用!C239=1,"事業終期_通常",IF(C239=2,IF(Y239=2,"事業終期_R3基金・R4","事業終期_通常"),0)),IF(B239=2,"事業終期_R3基金・R4",0)))</f>
        <v>0</v>
      </c>
      <c r="AK239" s="135">
        <f t="shared" si="24"/>
        <v>0</v>
      </c>
      <c r="AL239" s="135">
        <f t="shared" si="25"/>
        <v>0</v>
      </c>
      <c r="AM239" s="135">
        <f t="shared" si="27"/>
        <v>0</v>
      </c>
      <c r="AN239" s="135">
        <f t="shared" si="26"/>
        <v>0</v>
      </c>
      <c r="AO239" s="6" t="str">
        <f>IF(通常分様式!C239="","",IF(PRODUCT(B239:G239,H239:AA239,AF239)=0,"error",""))</f>
        <v/>
      </c>
      <c r="AP239" s="6">
        <f>IF(通常分様式!E239="妊娠出産子育て支援交付金",1,0)</f>
        <v>0</v>
      </c>
    </row>
    <row r="240" spans="1:42" x14ac:dyDescent="0.15">
      <c r="A240" s="6">
        <v>219</v>
      </c>
      <c r="B240" s="6">
        <f>IFERROR(VLOOKUP(通常分様式!B240,―!$AJ$2:$AK$3,2,FALSE),0)</f>
        <v>0</v>
      </c>
      <c r="C240" s="6">
        <f>IFERROR(VLOOKUP(通常分様式!C240,―!$A$2:$B$3,2,FALSE),0)</f>
        <v>0</v>
      </c>
      <c r="D240" s="6">
        <f>IFERROR(VLOOKUP(通常分様式!D240,―!$AD$2:$AE$3,2,FALSE),0)</f>
        <v>0</v>
      </c>
      <c r="E240" s="6"/>
      <c r="G240" s="6">
        <f>IFERROR(VLOOKUP(通常分様式!G240,―!$AF$2:$AG$3,2,FALSE),0)</f>
        <v>0</v>
      </c>
      <c r="H240" s="6">
        <f>IFERROR(VLOOKUP(通常分様式!H240,―!$C$2:$D$2,2,FALSE),0)</f>
        <v>0</v>
      </c>
      <c r="I240" s="6">
        <f>IFERROR(IF(B240=2,VLOOKUP(通常分様式!I240,―!$E$21:$F$25,2,FALSE),VLOOKUP(通常分様式!I240,―!$E$2:$F$19,2,FALSE)),0)</f>
        <v>0</v>
      </c>
      <c r="J240" s="6">
        <f>IFERROR(VLOOKUP(通常分様式!J240,―!$G$2:$H$2,2,FALSE),0)</f>
        <v>0</v>
      </c>
      <c r="K240" s="6">
        <f>IFERROR(VLOOKUP(通常分様式!K240,―!$AH$2:$AI$12,2,FALSE),0)</f>
        <v>0</v>
      </c>
      <c r="V240" s="6">
        <f>IFERROR(IF(通常分様式!C240="単",VLOOKUP(通常分様式!V240,―!$I$2:$J$3,2,FALSE),VLOOKUP(通常分様式!V240,―!$I$4:$J$5,2,FALSE)),0)</f>
        <v>0</v>
      </c>
      <c r="W240" s="6">
        <f>IFERROR(VLOOKUP(通常分様式!W240,―!$K$2:$L$3,2,FALSE),0)</f>
        <v>0</v>
      </c>
      <c r="X240" s="6">
        <f>IFERROR(VLOOKUP(通常分様式!X240,―!$M$2:$N$3,2,FALSE),0)</f>
        <v>0</v>
      </c>
      <c r="Y240" s="6">
        <f>IFERROR(VLOOKUP(通常分様式!Y240,―!$O$2:$P$3,2,FALSE),0)</f>
        <v>0</v>
      </c>
      <c r="Z240" s="6">
        <f>IFERROR(VLOOKUP(通常分様式!Z240,―!$X$2:$Y$31,2,FALSE),0)</f>
        <v>0</v>
      </c>
      <c r="AA240" s="6">
        <f>IFERROR(VLOOKUP(通常分様式!AA240,―!$X$2:$Y$31,2,FALSE),0)</f>
        <v>0</v>
      </c>
      <c r="AF240" s="6">
        <f>IFERROR(VLOOKUP(通常分様式!AG240,―!$AA$2:$AB$14,2,FALSE),0)</f>
        <v>0</v>
      </c>
      <c r="AG240" s="6">
        <f t="shared" si="21"/>
        <v>0</v>
      </c>
      <c r="AH240" s="135">
        <f t="shared" si="22"/>
        <v>0</v>
      </c>
      <c r="AI240" s="135">
        <f t="shared" si="23"/>
        <v>0</v>
      </c>
      <c r="AJ240" s="135">
        <f>IF(通常分様式!C240="",0,IF(B240=1,IF(フラグ管理用!C240=1,"事業終期_通常",IF(C240=2,IF(Y240=2,"事業終期_R3基金・R4","事業終期_通常"),0)),IF(B240=2,"事業終期_R3基金・R4",0)))</f>
        <v>0</v>
      </c>
      <c r="AK240" s="135">
        <f t="shared" si="24"/>
        <v>0</v>
      </c>
      <c r="AL240" s="135">
        <f t="shared" si="25"/>
        <v>0</v>
      </c>
      <c r="AM240" s="135">
        <f t="shared" si="27"/>
        <v>0</v>
      </c>
      <c r="AN240" s="135">
        <f t="shared" si="26"/>
        <v>0</v>
      </c>
      <c r="AO240" s="6" t="str">
        <f>IF(通常分様式!C240="","",IF(PRODUCT(B240:G240,H240:AA240,AF240)=0,"error",""))</f>
        <v/>
      </c>
      <c r="AP240" s="6">
        <f>IF(通常分様式!E240="妊娠出産子育て支援交付金",1,0)</f>
        <v>0</v>
      </c>
    </row>
    <row r="241" spans="1:42" x14ac:dyDescent="0.15">
      <c r="A241" s="6">
        <v>220</v>
      </c>
      <c r="B241" s="6">
        <f>IFERROR(VLOOKUP(通常分様式!B241,―!$AJ$2:$AK$3,2,FALSE),0)</f>
        <v>0</v>
      </c>
      <c r="C241" s="6">
        <f>IFERROR(VLOOKUP(通常分様式!C241,―!$A$2:$B$3,2,FALSE),0)</f>
        <v>0</v>
      </c>
      <c r="D241" s="6">
        <f>IFERROR(VLOOKUP(通常分様式!D241,―!$AD$2:$AE$3,2,FALSE),0)</f>
        <v>0</v>
      </c>
      <c r="E241" s="6"/>
      <c r="G241" s="6">
        <f>IFERROR(VLOOKUP(通常分様式!G241,―!$AF$2:$AG$3,2,FALSE),0)</f>
        <v>0</v>
      </c>
      <c r="H241" s="6">
        <f>IFERROR(VLOOKUP(通常分様式!H241,―!$C$2:$D$2,2,FALSE),0)</f>
        <v>0</v>
      </c>
      <c r="I241" s="6">
        <f>IFERROR(IF(B241=2,VLOOKUP(通常分様式!I241,―!$E$21:$F$25,2,FALSE),VLOOKUP(通常分様式!I241,―!$E$2:$F$19,2,FALSE)),0)</f>
        <v>0</v>
      </c>
      <c r="J241" s="6">
        <f>IFERROR(VLOOKUP(通常分様式!J241,―!$G$2:$H$2,2,FALSE),0)</f>
        <v>0</v>
      </c>
      <c r="K241" s="6">
        <f>IFERROR(VLOOKUP(通常分様式!K241,―!$AH$2:$AI$12,2,FALSE),0)</f>
        <v>0</v>
      </c>
      <c r="V241" s="6">
        <f>IFERROR(IF(通常分様式!C241="単",VLOOKUP(通常分様式!V241,―!$I$2:$J$3,2,FALSE),VLOOKUP(通常分様式!V241,―!$I$4:$J$5,2,FALSE)),0)</f>
        <v>0</v>
      </c>
      <c r="W241" s="6">
        <f>IFERROR(VLOOKUP(通常分様式!W241,―!$K$2:$L$3,2,FALSE),0)</f>
        <v>0</v>
      </c>
      <c r="X241" s="6">
        <f>IFERROR(VLOOKUP(通常分様式!X241,―!$M$2:$N$3,2,FALSE),0)</f>
        <v>0</v>
      </c>
      <c r="Y241" s="6">
        <f>IFERROR(VLOOKUP(通常分様式!Y241,―!$O$2:$P$3,2,FALSE),0)</f>
        <v>0</v>
      </c>
      <c r="Z241" s="6">
        <f>IFERROR(VLOOKUP(通常分様式!Z241,―!$X$2:$Y$31,2,FALSE),0)</f>
        <v>0</v>
      </c>
      <c r="AA241" s="6">
        <f>IFERROR(VLOOKUP(通常分様式!AA241,―!$X$2:$Y$31,2,FALSE),0)</f>
        <v>0</v>
      </c>
      <c r="AF241" s="6">
        <f>IFERROR(VLOOKUP(通常分様式!AG241,―!$AA$2:$AB$14,2,FALSE),0)</f>
        <v>0</v>
      </c>
      <c r="AG241" s="6">
        <f t="shared" si="21"/>
        <v>0</v>
      </c>
      <c r="AH241" s="135">
        <f t="shared" si="22"/>
        <v>0</v>
      </c>
      <c r="AI241" s="135">
        <f t="shared" si="23"/>
        <v>0</v>
      </c>
      <c r="AJ241" s="135">
        <f>IF(通常分様式!C241="",0,IF(B241=1,IF(フラグ管理用!C241=1,"事業終期_通常",IF(C241=2,IF(Y241=2,"事業終期_R3基金・R4","事業終期_通常"),0)),IF(B241=2,"事業終期_R3基金・R4",0)))</f>
        <v>0</v>
      </c>
      <c r="AK241" s="135">
        <f t="shared" si="24"/>
        <v>0</v>
      </c>
      <c r="AL241" s="135">
        <f t="shared" si="25"/>
        <v>0</v>
      </c>
      <c r="AM241" s="135">
        <f t="shared" si="27"/>
        <v>0</v>
      </c>
      <c r="AN241" s="135">
        <f t="shared" si="26"/>
        <v>0</v>
      </c>
      <c r="AO241" s="6" t="str">
        <f>IF(通常分様式!C241="","",IF(PRODUCT(B241:G241,H241:AA241,AF241)=0,"error",""))</f>
        <v/>
      </c>
      <c r="AP241" s="6">
        <f>IF(通常分様式!E241="妊娠出産子育て支援交付金",1,0)</f>
        <v>0</v>
      </c>
    </row>
    <row r="242" spans="1:42" x14ac:dyDescent="0.15">
      <c r="A242" s="6">
        <v>221</v>
      </c>
      <c r="B242" s="6">
        <f>IFERROR(VLOOKUP(通常分様式!B242,―!$AJ$2:$AK$3,2,FALSE),0)</f>
        <v>0</v>
      </c>
      <c r="C242" s="6">
        <f>IFERROR(VLOOKUP(通常分様式!C242,―!$A$2:$B$3,2,FALSE),0)</f>
        <v>0</v>
      </c>
      <c r="D242" s="6">
        <f>IFERROR(VLOOKUP(通常分様式!D242,―!$AD$2:$AE$3,2,FALSE),0)</f>
        <v>0</v>
      </c>
      <c r="E242" s="6"/>
      <c r="G242" s="6">
        <f>IFERROR(VLOOKUP(通常分様式!G242,―!$AF$2:$AG$3,2,FALSE),0)</f>
        <v>0</v>
      </c>
      <c r="H242" s="6">
        <f>IFERROR(VLOOKUP(通常分様式!H242,―!$C$2:$D$2,2,FALSE),0)</f>
        <v>0</v>
      </c>
      <c r="I242" s="6">
        <f>IFERROR(IF(B242=2,VLOOKUP(通常分様式!I242,―!$E$21:$F$25,2,FALSE),VLOOKUP(通常分様式!I242,―!$E$2:$F$19,2,FALSE)),0)</f>
        <v>0</v>
      </c>
      <c r="J242" s="6">
        <f>IFERROR(VLOOKUP(通常分様式!J242,―!$G$2:$H$2,2,FALSE),0)</f>
        <v>0</v>
      </c>
      <c r="K242" s="6">
        <f>IFERROR(VLOOKUP(通常分様式!K242,―!$AH$2:$AI$12,2,FALSE),0)</f>
        <v>0</v>
      </c>
      <c r="V242" s="6">
        <f>IFERROR(IF(通常分様式!C242="単",VLOOKUP(通常分様式!V242,―!$I$2:$J$3,2,FALSE),VLOOKUP(通常分様式!V242,―!$I$4:$J$5,2,FALSE)),0)</f>
        <v>0</v>
      </c>
      <c r="W242" s="6">
        <f>IFERROR(VLOOKUP(通常分様式!W242,―!$K$2:$L$3,2,FALSE),0)</f>
        <v>0</v>
      </c>
      <c r="X242" s="6">
        <f>IFERROR(VLOOKUP(通常分様式!X242,―!$M$2:$N$3,2,FALSE),0)</f>
        <v>0</v>
      </c>
      <c r="Y242" s="6">
        <f>IFERROR(VLOOKUP(通常分様式!Y242,―!$O$2:$P$3,2,FALSE),0)</f>
        <v>0</v>
      </c>
      <c r="Z242" s="6">
        <f>IFERROR(VLOOKUP(通常分様式!Z242,―!$X$2:$Y$31,2,FALSE),0)</f>
        <v>0</v>
      </c>
      <c r="AA242" s="6">
        <f>IFERROR(VLOOKUP(通常分様式!AA242,―!$X$2:$Y$31,2,FALSE),0)</f>
        <v>0</v>
      </c>
      <c r="AF242" s="6">
        <f>IFERROR(VLOOKUP(通常分様式!AG242,―!$AA$2:$AB$14,2,FALSE),0)</f>
        <v>0</v>
      </c>
      <c r="AG242" s="6">
        <f t="shared" si="21"/>
        <v>0</v>
      </c>
      <c r="AH242" s="135">
        <f t="shared" si="22"/>
        <v>0</v>
      </c>
      <c r="AI242" s="135">
        <f t="shared" si="23"/>
        <v>0</v>
      </c>
      <c r="AJ242" s="135">
        <f>IF(通常分様式!C242="",0,IF(B242=1,IF(フラグ管理用!C242=1,"事業終期_通常",IF(C242=2,IF(Y242=2,"事業終期_R3基金・R4","事業終期_通常"),0)),IF(B242=2,"事業終期_R3基金・R4",0)))</f>
        <v>0</v>
      </c>
      <c r="AK242" s="135">
        <f t="shared" si="24"/>
        <v>0</v>
      </c>
      <c r="AL242" s="135">
        <f t="shared" si="25"/>
        <v>0</v>
      </c>
      <c r="AM242" s="135">
        <f t="shared" si="27"/>
        <v>0</v>
      </c>
      <c r="AN242" s="135">
        <f t="shared" si="26"/>
        <v>0</v>
      </c>
      <c r="AO242" s="6" t="str">
        <f>IF(通常分様式!C242="","",IF(PRODUCT(B242:G242,H242:AA242,AF242)=0,"error",""))</f>
        <v/>
      </c>
      <c r="AP242" s="6">
        <f>IF(通常分様式!E242="妊娠出産子育て支援交付金",1,0)</f>
        <v>0</v>
      </c>
    </row>
    <row r="243" spans="1:42" x14ac:dyDescent="0.15">
      <c r="A243" s="6">
        <v>222</v>
      </c>
      <c r="B243" s="6">
        <f>IFERROR(VLOOKUP(通常分様式!B243,―!$AJ$2:$AK$3,2,FALSE),0)</f>
        <v>0</v>
      </c>
      <c r="C243" s="6">
        <f>IFERROR(VLOOKUP(通常分様式!C243,―!$A$2:$B$3,2,FALSE),0)</f>
        <v>0</v>
      </c>
      <c r="D243" s="6">
        <f>IFERROR(VLOOKUP(通常分様式!D243,―!$AD$2:$AE$3,2,FALSE),0)</f>
        <v>0</v>
      </c>
      <c r="E243" s="6"/>
      <c r="G243" s="6">
        <f>IFERROR(VLOOKUP(通常分様式!G243,―!$AF$2:$AG$3,2,FALSE),0)</f>
        <v>0</v>
      </c>
      <c r="H243" s="6">
        <f>IFERROR(VLOOKUP(通常分様式!H243,―!$C$2:$D$2,2,FALSE),0)</f>
        <v>0</v>
      </c>
      <c r="I243" s="6">
        <f>IFERROR(IF(B243=2,VLOOKUP(通常分様式!I243,―!$E$21:$F$25,2,FALSE),VLOOKUP(通常分様式!I243,―!$E$2:$F$19,2,FALSE)),0)</f>
        <v>0</v>
      </c>
      <c r="J243" s="6">
        <f>IFERROR(VLOOKUP(通常分様式!J243,―!$G$2:$H$2,2,FALSE),0)</f>
        <v>0</v>
      </c>
      <c r="K243" s="6">
        <f>IFERROR(VLOOKUP(通常分様式!K243,―!$AH$2:$AI$12,2,FALSE),0)</f>
        <v>0</v>
      </c>
      <c r="V243" s="6">
        <f>IFERROR(IF(通常分様式!C243="単",VLOOKUP(通常分様式!V243,―!$I$2:$J$3,2,FALSE),VLOOKUP(通常分様式!V243,―!$I$4:$J$5,2,FALSE)),0)</f>
        <v>0</v>
      </c>
      <c r="W243" s="6">
        <f>IFERROR(VLOOKUP(通常分様式!W243,―!$K$2:$L$3,2,FALSE),0)</f>
        <v>0</v>
      </c>
      <c r="X243" s="6">
        <f>IFERROR(VLOOKUP(通常分様式!X243,―!$M$2:$N$3,2,FALSE),0)</f>
        <v>0</v>
      </c>
      <c r="Y243" s="6">
        <f>IFERROR(VLOOKUP(通常分様式!Y243,―!$O$2:$P$3,2,FALSE),0)</f>
        <v>0</v>
      </c>
      <c r="Z243" s="6">
        <f>IFERROR(VLOOKUP(通常分様式!Z243,―!$X$2:$Y$31,2,FALSE),0)</f>
        <v>0</v>
      </c>
      <c r="AA243" s="6">
        <f>IFERROR(VLOOKUP(通常分様式!AA243,―!$X$2:$Y$31,2,FALSE),0)</f>
        <v>0</v>
      </c>
      <c r="AF243" s="6">
        <f>IFERROR(VLOOKUP(通常分様式!AG243,―!$AA$2:$AB$14,2,FALSE),0)</f>
        <v>0</v>
      </c>
      <c r="AG243" s="6">
        <f t="shared" si="21"/>
        <v>0</v>
      </c>
      <c r="AH243" s="135">
        <f t="shared" si="22"/>
        <v>0</v>
      </c>
      <c r="AI243" s="135">
        <f t="shared" si="23"/>
        <v>0</v>
      </c>
      <c r="AJ243" s="135">
        <f>IF(通常分様式!C243="",0,IF(B243=1,IF(フラグ管理用!C243=1,"事業終期_通常",IF(C243=2,IF(Y243=2,"事業終期_R3基金・R4","事業終期_通常"),0)),IF(B243=2,"事業終期_R3基金・R4",0)))</f>
        <v>0</v>
      </c>
      <c r="AK243" s="135">
        <f t="shared" si="24"/>
        <v>0</v>
      </c>
      <c r="AL243" s="135">
        <f t="shared" si="25"/>
        <v>0</v>
      </c>
      <c r="AM243" s="135">
        <f t="shared" si="27"/>
        <v>0</v>
      </c>
      <c r="AN243" s="135">
        <f t="shared" si="26"/>
        <v>0</v>
      </c>
      <c r="AO243" s="6" t="str">
        <f>IF(通常分様式!C243="","",IF(PRODUCT(B243:G243,H243:AA243,AF243)=0,"error",""))</f>
        <v/>
      </c>
      <c r="AP243" s="6">
        <f>IF(通常分様式!E243="妊娠出産子育て支援交付金",1,0)</f>
        <v>0</v>
      </c>
    </row>
    <row r="244" spans="1:42" x14ac:dyDescent="0.15">
      <c r="A244" s="6">
        <v>223</v>
      </c>
      <c r="B244" s="6">
        <f>IFERROR(VLOOKUP(通常分様式!B244,―!$AJ$2:$AK$3,2,FALSE),0)</f>
        <v>0</v>
      </c>
      <c r="C244" s="6">
        <f>IFERROR(VLOOKUP(通常分様式!C244,―!$A$2:$B$3,2,FALSE),0)</f>
        <v>0</v>
      </c>
      <c r="D244" s="6">
        <f>IFERROR(VLOOKUP(通常分様式!D244,―!$AD$2:$AE$3,2,FALSE),0)</f>
        <v>0</v>
      </c>
      <c r="E244" s="6"/>
      <c r="G244" s="6">
        <f>IFERROR(VLOOKUP(通常分様式!G244,―!$AF$2:$AG$3,2,FALSE),0)</f>
        <v>0</v>
      </c>
      <c r="H244" s="6">
        <f>IFERROR(VLOOKUP(通常分様式!H244,―!$C$2:$D$2,2,FALSE),0)</f>
        <v>0</v>
      </c>
      <c r="I244" s="6">
        <f>IFERROR(IF(B244=2,VLOOKUP(通常分様式!I244,―!$E$21:$F$25,2,FALSE),VLOOKUP(通常分様式!I244,―!$E$2:$F$19,2,FALSE)),0)</f>
        <v>0</v>
      </c>
      <c r="J244" s="6">
        <f>IFERROR(VLOOKUP(通常分様式!J244,―!$G$2:$H$2,2,FALSE),0)</f>
        <v>0</v>
      </c>
      <c r="K244" s="6">
        <f>IFERROR(VLOOKUP(通常分様式!K244,―!$AH$2:$AI$12,2,FALSE),0)</f>
        <v>0</v>
      </c>
      <c r="V244" s="6">
        <f>IFERROR(IF(通常分様式!C244="単",VLOOKUP(通常分様式!V244,―!$I$2:$J$3,2,FALSE),VLOOKUP(通常分様式!V244,―!$I$4:$J$5,2,FALSE)),0)</f>
        <v>0</v>
      </c>
      <c r="W244" s="6">
        <f>IFERROR(VLOOKUP(通常分様式!W244,―!$K$2:$L$3,2,FALSE),0)</f>
        <v>0</v>
      </c>
      <c r="X244" s="6">
        <f>IFERROR(VLOOKUP(通常分様式!X244,―!$M$2:$N$3,2,FALSE),0)</f>
        <v>0</v>
      </c>
      <c r="Y244" s="6">
        <f>IFERROR(VLOOKUP(通常分様式!Y244,―!$O$2:$P$3,2,FALSE),0)</f>
        <v>0</v>
      </c>
      <c r="Z244" s="6">
        <f>IFERROR(VLOOKUP(通常分様式!Z244,―!$X$2:$Y$31,2,FALSE),0)</f>
        <v>0</v>
      </c>
      <c r="AA244" s="6">
        <f>IFERROR(VLOOKUP(通常分様式!AA244,―!$X$2:$Y$31,2,FALSE),0)</f>
        <v>0</v>
      </c>
      <c r="AF244" s="6">
        <f>IFERROR(VLOOKUP(通常分様式!AG244,―!$AA$2:$AB$14,2,FALSE),0)</f>
        <v>0</v>
      </c>
      <c r="AG244" s="6">
        <f t="shared" si="21"/>
        <v>0</v>
      </c>
      <c r="AH244" s="135">
        <f t="shared" si="22"/>
        <v>0</v>
      </c>
      <c r="AI244" s="135">
        <f t="shared" si="23"/>
        <v>0</v>
      </c>
      <c r="AJ244" s="135">
        <f>IF(通常分様式!C244="",0,IF(B244=1,IF(フラグ管理用!C244=1,"事業終期_通常",IF(C244=2,IF(Y244=2,"事業終期_R3基金・R4","事業終期_通常"),0)),IF(B244=2,"事業終期_R3基金・R4",0)))</f>
        <v>0</v>
      </c>
      <c r="AK244" s="135">
        <f t="shared" si="24"/>
        <v>0</v>
      </c>
      <c r="AL244" s="135">
        <f t="shared" si="25"/>
        <v>0</v>
      </c>
      <c r="AM244" s="135">
        <f t="shared" si="27"/>
        <v>0</v>
      </c>
      <c r="AN244" s="135">
        <f t="shared" si="26"/>
        <v>0</v>
      </c>
      <c r="AO244" s="6" t="str">
        <f>IF(通常分様式!C244="","",IF(PRODUCT(B244:G244,H244:AA244,AF244)=0,"error",""))</f>
        <v/>
      </c>
      <c r="AP244" s="6">
        <f>IF(通常分様式!E244="妊娠出産子育て支援交付金",1,0)</f>
        <v>0</v>
      </c>
    </row>
    <row r="245" spans="1:42" x14ac:dyDescent="0.15">
      <c r="A245" s="6">
        <v>224</v>
      </c>
      <c r="B245" s="6">
        <f>IFERROR(VLOOKUP(通常分様式!B245,―!$AJ$2:$AK$3,2,FALSE),0)</f>
        <v>0</v>
      </c>
      <c r="C245" s="6">
        <f>IFERROR(VLOOKUP(通常分様式!C245,―!$A$2:$B$3,2,FALSE),0)</f>
        <v>0</v>
      </c>
      <c r="D245" s="6">
        <f>IFERROR(VLOOKUP(通常分様式!D245,―!$AD$2:$AE$3,2,FALSE),0)</f>
        <v>0</v>
      </c>
      <c r="E245" s="6"/>
      <c r="G245" s="6">
        <f>IFERROR(VLOOKUP(通常分様式!G245,―!$AF$2:$AG$3,2,FALSE),0)</f>
        <v>0</v>
      </c>
      <c r="H245" s="6">
        <f>IFERROR(VLOOKUP(通常分様式!H245,―!$C$2:$D$2,2,FALSE),0)</f>
        <v>0</v>
      </c>
      <c r="I245" s="6">
        <f>IFERROR(IF(B245=2,VLOOKUP(通常分様式!I245,―!$E$21:$F$25,2,FALSE),VLOOKUP(通常分様式!I245,―!$E$2:$F$19,2,FALSE)),0)</f>
        <v>0</v>
      </c>
      <c r="J245" s="6">
        <f>IFERROR(VLOOKUP(通常分様式!J245,―!$G$2:$H$2,2,FALSE),0)</f>
        <v>0</v>
      </c>
      <c r="K245" s="6">
        <f>IFERROR(VLOOKUP(通常分様式!K245,―!$AH$2:$AI$12,2,FALSE),0)</f>
        <v>0</v>
      </c>
      <c r="V245" s="6">
        <f>IFERROR(IF(通常分様式!C245="単",VLOOKUP(通常分様式!V245,―!$I$2:$J$3,2,FALSE),VLOOKUP(通常分様式!V245,―!$I$4:$J$5,2,FALSE)),0)</f>
        <v>0</v>
      </c>
      <c r="W245" s="6">
        <f>IFERROR(VLOOKUP(通常分様式!W245,―!$K$2:$L$3,2,FALSE),0)</f>
        <v>0</v>
      </c>
      <c r="X245" s="6">
        <f>IFERROR(VLOOKUP(通常分様式!X245,―!$M$2:$N$3,2,FALSE),0)</f>
        <v>0</v>
      </c>
      <c r="Y245" s="6">
        <f>IFERROR(VLOOKUP(通常分様式!Y245,―!$O$2:$P$3,2,FALSE),0)</f>
        <v>0</v>
      </c>
      <c r="Z245" s="6">
        <f>IFERROR(VLOOKUP(通常分様式!Z245,―!$X$2:$Y$31,2,FALSE),0)</f>
        <v>0</v>
      </c>
      <c r="AA245" s="6">
        <f>IFERROR(VLOOKUP(通常分様式!AA245,―!$X$2:$Y$31,2,FALSE),0)</f>
        <v>0</v>
      </c>
      <c r="AF245" s="6">
        <f>IFERROR(VLOOKUP(通常分様式!AG245,―!$AA$2:$AB$14,2,FALSE),0)</f>
        <v>0</v>
      </c>
      <c r="AG245" s="6">
        <f t="shared" si="21"/>
        <v>0</v>
      </c>
      <c r="AH245" s="135">
        <f t="shared" si="22"/>
        <v>0</v>
      </c>
      <c r="AI245" s="135">
        <f t="shared" si="23"/>
        <v>0</v>
      </c>
      <c r="AJ245" s="135">
        <f>IF(通常分様式!C245="",0,IF(B245=1,IF(フラグ管理用!C245=1,"事業終期_通常",IF(C245=2,IF(Y245=2,"事業終期_R3基金・R4","事業終期_通常"),0)),IF(B245=2,"事業終期_R3基金・R4",0)))</f>
        <v>0</v>
      </c>
      <c r="AK245" s="135">
        <f t="shared" si="24"/>
        <v>0</v>
      </c>
      <c r="AL245" s="135">
        <f t="shared" si="25"/>
        <v>0</v>
      </c>
      <c r="AM245" s="135">
        <f t="shared" si="27"/>
        <v>0</v>
      </c>
      <c r="AN245" s="135">
        <f t="shared" si="26"/>
        <v>0</v>
      </c>
      <c r="AO245" s="6" t="str">
        <f>IF(通常分様式!C245="","",IF(PRODUCT(B245:G245,H245:AA245,AF245)=0,"error",""))</f>
        <v/>
      </c>
      <c r="AP245" s="6">
        <f>IF(通常分様式!E245="妊娠出産子育て支援交付金",1,0)</f>
        <v>0</v>
      </c>
    </row>
    <row r="246" spans="1:42" x14ac:dyDescent="0.15">
      <c r="A246" s="6">
        <v>225</v>
      </c>
      <c r="B246" s="6">
        <f>IFERROR(VLOOKUP(通常分様式!B246,―!$AJ$2:$AK$3,2,FALSE),0)</f>
        <v>0</v>
      </c>
      <c r="C246" s="6">
        <f>IFERROR(VLOOKUP(通常分様式!C246,―!$A$2:$B$3,2,FALSE),0)</f>
        <v>0</v>
      </c>
      <c r="D246" s="6">
        <f>IFERROR(VLOOKUP(通常分様式!D246,―!$AD$2:$AE$3,2,FALSE),0)</f>
        <v>0</v>
      </c>
      <c r="E246" s="6"/>
      <c r="G246" s="6">
        <f>IFERROR(VLOOKUP(通常分様式!G246,―!$AF$2:$AG$3,2,FALSE),0)</f>
        <v>0</v>
      </c>
      <c r="H246" s="6">
        <f>IFERROR(VLOOKUP(通常分様式!H246,―!$C$2:$D$2,2,FALSE),0)</f>
        <v>0</v>
      </c>
      <c r="I246" s="6">
        <f>IFERROR(IF(B246=2,VLOOKUP(通常分様式!I246,―!$E$21:$F$25,2,FALSE),VLOOKUP(通常分様式!I246,―!$E$2:$F$19,2,FALSE)),0)</f>
        <v>0</v>
      </c>
      <c r="J246" s="6">
        <f>IFERROR(VLOOKUP(通常分様式!J246,―!$G$2:$H$2,2,FALSE),0)</f>
        <v>0</v>
      </c>
      <c r="K246" s="6">
        <f>IFERROR(VLOOKUP(通常分様式!K246,―!$AH$2:$AI$12,2,FALSE),0)</f>
        <v>0</v>
      </c>
      <c r="V246" s="6">
        <f>IFERROR(IF(通常分様式!C246="単",VLOOKUP(通常分様式!V246,―!$I$2:$J$3,2,FALSE),VLOOKUP(通常分様式!V246,―!$I$4:$J$5,2,FALSE)),0)</f>
        <v>0</v>
      </c>
      <c r="W246" s="6">
        <f>IFERROR(VLOOKUP(通常分様式!W246,―!$K$2:$L$3,2,FALSE),0)</f>
        <v>0</v>
      </c>
      <c r="X246" s="6">
        <f>IFERROR(VLOOKUP(通常分様式!X246,―!$M$2:$N$3,2,FALSE),0)</f>
        <v>0</v>
      </c>
      <c r="Y246" s="6">
        <f>IFERROR(VLOOKUP(通常分様式!Y246,―!$O$2:$P$3,2,FALSE),0)</f>
        <v>0</v>
      </c>
      <c r="Z246" s="6">
        <f>IFERROR(VLOOKUP(通常分様式!Z246,―!$X$2:$Y$31,2,FALSE),0)</f>
        <v>0</v>
      </c>
      <c r="AA246" s="6">
        <f>IFERROR(VLOOKUP(通常分様式!AA246,―!$X$2:$Y$31,2,FALSE),0)</f>
        <v>0</v>
      </c>
      <c r="AF246" s="6">
        <f>IFERROR(VLOOKUP(通常分様式!AG246,―!$AA$2:$AB$14,2,FALSE),0)</f>
        <v>0</v>
      </c>
      <c r="AG246" s="6">
        <f t="shared" si="21"/>
        <v>0</v>
      </c>
      <c r="AH246" s="135">
        <f t="shared" si="22"/>
        <v>0</v>
      </c>
      <c r="AI246" s="135">
        <f t="shared" si="23"/>
        <v>0</v>
      </c>
      <c r="AJ246" s="135">
        <f>IF(通常分様式!C246="",0,IF(B246=1,IF(フラグ管理用!C246=1,"事業終期_通常",IF(C246=2,IF(Y246=2,"事業終期_R3基金・R4","事業終期_通常"),0)),IF(B246=2,"事業終期_R3基金・R4",0)))</f>
        <v>0</v>
      </c>
      <c r="AK246" s="135">
        <f t="shared" si="24"/>
        <v>0</v>
      </c>
      <c r="AL246" s="135">
        <f t="shared" si="25"/>
        <v>0</v>
      </c>
      <c r="AM246" s="135">
        <f t="shared" si="27"/>
        <v>0</v>
      </c>
      <c r="AN246" s="135">
        <f t="shared" si="26"/>
        <v>0</v>
      </c>
      <c r="AO246" s="6" t="str">
        <f>IF(通常分様式!C246="","",IF(PRODUCT(B246:G246,H246:AA246,AF246)=0,"error",""))</f>
        <v/>
      </c>
      <c r="AP246" s="6">
        <f>IF(通常分様式!E246="妊娠出産子育て支援交付金",1,0)</f>
        <v>0</v>
      </c>
    </row>
    <row r="247" spans="1:42" x14ac:dyDescent="0.15">
      <c r="A247" s="6">
        <v>226</v>
      </c>
      <c r="B247" s="6">
        <f>IFERROR(VLOOKUP(通常分様式!B247,―!$AJ$2:$AK$3,2,FALSE),0)</f>
        <v>0</v>
      </c>
      <c r="C247" s="6">
        <f>IFERROR(VLOOKUP(通常分様式!C247,―!$A$2:$B$3,2,FALSE),0)</f>
        <v>0</v>
      </c>
      <c r="D247" s="6">
        <f>IFERROR(VLOOKUP(通常分様式!D247,―!$AD$2:$AE$3,2,FALSE),0)</f>
        <v>0</v>
      </c>
      <c r="E247" s="6"/>
      <c r="G247" s="6">
        <f>IFERROR(VLOOKUP(通常分様式!G247,―!$AF$2:$AG$3,2,FALSE),0)</f>
        <v>0</v>
      </c>
      <c r="H247" s="6">
        <f>IFERROR(VLOOKUP(通常分様式!H247,―!$C$2:$D$2,2,FALSE),0)</f>
        <v>0</v>
      </c>
      <c r="I247" s="6">
        <f>IFERROR(IF(B247=2,VLOOKUP(通常分様式!I247,―!$E$21:$F$25,2,FALSE),VLOOKUP(通常分様式!I247,―!$E$2:$F$19,2,FALSE)),0)</f>
        <v>0</v>
      </c>
      <c r="J247" s="6">
        <f>IFERROR(VLOOKUP(通常分様式!J247,―!$G$2:$H$2,2,FALSE),0)</f>
        <v>0</v>
      </c>
      <c r="K247" s="6">
        <f>IFERROR(VLOOKUP(通常分様式!K247,―!$AH$2:$AI$12,2,FALSE),0)</f>
        <v>0</v>
      </c>
      <c r="V247" s="6">
        <f>IFERROR(IF(通常分様式!C247="単",VLOOKUP(通常分様式!V247,―!$I$2:$J$3,2,FALSE),VLOOKUP(通常分様式!V247,―!$I$4:$J$5,2,FALSE)),0)</f>
        <v>0</v>
      </c>
      <c r="W247" s="6">
        <f>IFERROR(VLOOKUP(通常分様式!W247,―!$K$2:$L$3,2,FALSE),0)</f>
        <v>0</v>
      </c>
      <c r="X247" s="6">
        <f>IFERROR(VLOOKUP(通常分様式!X247,―!$M$2:$N$3,2,FALSE),0)</f>
        <v>0</v>
      </c>
      <c r="Y247" s="6">
        <f>IFERROR(VLOOKUP(通常分様式!Y247,―!$O$2:$P$3,2,FALSE),0)</f>
        <v>0</v>
      </c>
      <c r="Z247" s="6">
        <f>IFERROR(VLOOKUP(通常分様式!Z247,―!$X$2:$Y$31,2,FALSE),0)</f>
        <v>0</v>
      </c>
      <c r="AA247" s="6">
        <f>IFERROR(VLOOKUP(通常分様式!AA247,―!$X$2:$Y$31,2,FALSE),0)</f>
        <v>0</v>
      </c>
      <c r="AF247" s="6">
        <f>IFERROR(VLOOKUP(通常分様式!AG247,―!$AA$2:$AB$14,2,FALSE),0)</f>
        <v>0</v>
      </c>
      <c r="AG247" s="6">
        <f t="shared" si="21"/>
        <v>0</v>
      </c>
      <c r="AH247" s="135">
        <f t="shared" si="22"/>
        <v>0</v>
      </c>
      <c r="AI247" s="135">
        <f t="shared" si="23"/>
        <v>0</v>
      </c>
      <c r="AJ247" s="135">
        <f>IF(通常分様式!C247="",0,IF(B247=1,IF(フラグ管理用!C247=1,"事業終期_通常",IF(C247=2,IF(Y247=2,"事業終期_R3基金・R4","事業終期_通常"),0)),IF(B247=2,"事業終期_R3基金・R4",0)))</f>
        <v>0</v>
      </c>
      <c r="AK247" s="135">
        <f t="shared" si="24"/>
        <v>0</v>
      </c>
      <c r="AL247" s="135">
        <f t="shared" si="25"/>
        <v>0</v>
      </c>
      <c r="AM247" s="135">
        <f t="shared" si="27"/>
        <v>0</v>
      </c>
      <c r="AN247" s="135">
        <f t="shared" si="26"/>
        <v>0</v>
      </c>
      <c r="AO247" s="6" t="str">
        <f>IF(通常分様式!C247="","",IF(PRODUCT(B247:G247,H247:AA247,AF247)=0,"error",""))</f>
        <v/>
      </c>
      <c r="AP247" s="6">
        <f>IF(通常分様式!E247="妊娠出産子育て支援交付金",1,0)</f>
        <v>0</v>
      </c>
    </row>
    <row r="248" spans="1:42" x14ac:dyDescent="0.15">
      <c r="A248" s="6">
        <v>227</v>
      </c>
      <c r="B248" s="6">
        <f>IFERROR(VLOOKUP(通常分様式!B248,―!$AJ$2:$AK$3,2,FALSE),0)</f>
        <v>0</v>
      </c>
      <c r="C248" s="6">
        <f>IFERROR(VLOOKUP(通常分様式!C248,―!$A$2:$B$3,2,FALSE),0)</f>
        <v>0</v>
      </c>
      <c r="D248" s="6">
        <f>IFERROR(VLOOKUP(通常分様式!D248,―!$AD$2:$AE$3,2,FALSE),0)</f>
        <v>0</v>
      </c>
      <c r="E248" s="6"/>
      <c r="G248" s="6">
        <f>IFERROR(VLOOKUP(通常分様式!G248,―!$AF$2:$AG$3,2,FALSE),0)</f>
        <v>0</v>
      </c>
      <c r="H248" s="6">
        <f>IFERROR(VLOOKUP(通常分様式!H248,―!$C$2:$D$2,2,FALSE),0)</f>
        <v>0</v>
      </c>
      <c r="I248" s="6">
        <f>IFERROR(IF(B248=2,VLOOKUP(通常分様式!I248,―!$E$21:$F$25,2,FALSE),VLOOKUP(通常分様式!I248,―!$E$2:$F$19,2,FALSE)),0)</f>
        <v>0</v>
      </c>
      <c r="J248" s="6">
        <f>IFERROR(VLOOKUP(通常分様式!J248,―!$G$2:$H$2,2,FALSE),0)</f>
        <v>0</v>
      </c>
      <c r="K248" s="6">
        <f>IFERROR(VLOOKUP(通常分様式!K248,―!$AH$2:$AI$12,2,FALSE),0)</f>
        <v>0</v>
      </c>
      <c r="V248" s="6">
        <f>IFERROR(IF(通常分様式!C248="単",VLOOKUP(通常分様式!V248,―!$I$2:$J$3,2,FALSE),VLOOKUP(通常分様式!V248,―!$I$4:$J$5,2,FALSE)),0)</f>
        <v>0</v>
      </c>
      <c r="W248" s="6">
        <f>IFERROR(VLOOKUP(通常分様式!W248,―!$K$2:$L$3,2,FALSE),0)</f>
        <v>0</v>
      </c>
      <c r="X248" s="6">
        <f>IFERROR(VLOOKUP(通常分様式!X248,―!$M$2:$N$3,2,FALSE),0)</f>
        <v>0</v>
      </c>
      <c r="Y248" s="6">
        <f>IFERROR(VLOOKUP(通常分様式!Y248,―!$O$2:$P$3,2,FALSE),0)</f>
        <v>0</v>
      </c>
      <c r="Z248" s="6">
        <f>IFERROR(VLOOKUP(通常分様式!Z248,―!$X$2:$Y$31,2,FALSE),0)</f>
        <v>0</v>
      </c>
      <c r="AA248" s="6">
        <f>IFERROR(VLOOKUP(通常分様式!AA248,―!$X$2:$Y$31,2,FALSE),0)</f>
        <v>0</v>
      </c>
      <c r="AF248" s="6">
        <f>IFERROR(VLOOKUP(通常分様式!AG248,―!$AA$2:$AB$14,2,FALSE),0)</f>
        <v>0</v>
      </c>
      <c r="AG248" s="6">
        <f t="shared" si="21"/>
        <v>0</v>
      </c>
      <c r="AH248" s="135">
        <f t="shared" si="22"/>
        <v>0</v>
      </c>
      <c r="AI248" s="135">
        <f t="shared" si="23"/>
        <v>0</v>
      </c>
      <c r="AJ248" s="135">
        <f>IF(通常分様式!C248="",0,IF(B248=1,IF(フラグ管理用!C248=1,"事業終期_通常",IF(C248=2,IF(Y248=2,"事業終期_R3基金・R4","事業終期_通常"),0)),IF(B248=2,"事業終期_R3基金・R4",0)))</f>
        <v>0</v>
      </c>
      <c r="AK248" s="135">
        <f t="shared" si="24"/>
        <v>0</v>
      </c>
      <c r="AL248" s="135">
        <f t="shared" si="25"/>
        <v>0</v>
      </c>
      <c r="AM248" s="135">
        <f t="shared" si="27"/>
        <v>0</v>
      </c>
      <c r="AN248" s="135">
        <f t="shared" si="26"/>
        <v>0</v>
      </c>
      <c r="AO248" s="6" t="str">
        <f>IF(通常分様式!C248="","",IF(PRODUCT(B248:G248,H248:AA248,AF248)=0,"error",""))</f>
        <v/>
      </c>
      <c r="AP248" s="6">
        <f>IF(通常分様式!E248="妊娠出産子育て支援交付金",1,0)</f>
        <v>0</v>
      </c>
    </row>
    <row r="249" spans="1:42" x14ac:dyDescent="0.15">
      <c r="A249" s="6">
        <v>228</v>
      </c>
      <c r="B249" s="6">
        <f>IFERROR(VLOOKUP(通常分様式!B249,―!$AJ$2:$AK$3,2,FALSE),0)</f>
        <v>0</v>
      </c>
      <c r="C249" s="6">
        <f>IFERROR(VLOOKUP(通常分様式!C249,―!$A$2:$B$3,2,FALSE),0)</f>
        <v>0</v>
      </c>
      <c r="D249" s="6">
        <f>IFERROR(VLOOKUP(通常分様式!D249,―!$AD$2:$AE$3,2,FALSE),0)</f>
        <v>0</v>
      </c>
      <c r="E249" s="6"/>
      <c r="G249" s="6">
        <f>IFERROR(VLOOKUP(通常分様式!G249,―!$AF$2:$AG$3,2,FALSE),0)</f>
        <v>0</v>
      </c>
      <c r="H249" s="6">
        <f>IFERROR(VLOOKUP(通常分様式!H249,―!$C$2:$D$2,2,FALSE),0)</f>
        <v>0</v>
      </c>
      <c r="I249" s="6">
        <f>IFERROR(IF(B249=2,VLOOKUP(通常分様式!I249,―!$E$21:$F$25,2,FALSE),VLOOKUP(通常分様式!I249,―!$E$2:$F$19,2,FALSE)),0)</f>
        <v>0</v>
      </c>
      <c r="J249" s="6">
        <f>IFERROR(VLOOKUP(通常分様式!J249,―!$G$2:$H$2,2,FALSE),0)</f>
        <v>0</v>
      </c>
      <c r="K249" s="6">
        <f>IFERROR(VLOOKUP(通常分様式!K249,―!$AH$2:$AI$12,2,FALSE),0)</f>
        <v>0</v>
      </c>
      <c r="V249" s="6">
        <f>IFERROR(IF(通常分様式!C249="単",VLOOKUP(通常分様式!V249,―!$I$2:$J$3,2,FALSE),VLOOKUP(通常分様式!V249,―!$I$4:$J$5,2,FALSE)),0)</f>
        <v>0</v>
      </c>
      <c r="W249" s="6">
        <f>IFERROR(VLOOKUP(通常分様式!W249,―!$K$2:$L$3,2,FALSE),0)</f>
        <v>0</v>
      </c>
      <c r="X249" s="6">
        <f>IFERROR(VLOOKUP(通常分様式!X249,―!$M$2:$N$3,2,FALSE),0)</f>
        <v>0</v>
      </c>
      <c r="Y249" s="6">
        <f>IFERROR(VLOOKUP(通常分様式!Y249,―!$O$2:$P$3,2,FALSE),0)</f>
        <v>0</v>
      </c>
      <c r="Z249" s="6">
        <f>IFERROR(VLOOKUP(通常分様式!Z249,―!$X$2:$Y$31,2,FALSE),0)</f>
        <v>0</v>
      </c>
      <c r="AA249" s="6">
        <f>IFERROR(VLOOKUP(通常分様式!AA249,―!$X$2:$Y$31,2,FALSE),0)</f>
        <v>0</v>
      </c>
      <c r="AF249" s="6">
        <f>IFERROR(VLOOKUP(通常分様式!AG249,―!$AA$2:$AB$14,2,FALSE),0)</f>
        <v>0</v>
      </c>
      <c r="AG249" s="6">
        <f t="shared" si="21"/>
        <v>0</v>
      </c>
      <c r="AH249" s="135">
        <f t="shared" si="22"/>
        <v>0</v>
      </c>
      <c r="AI249" s="135">
        <f t="shared" si="23"/>
        <v>0</v>
      </c>
      <c r="AJ249" s="135">
        <f>IF(通常分様式!C249="",0,IF(B249=1,IF(フラグ管理用!C249=1,"事業終期_通常",IF(C249=2,IF(Y249=2,"事業終期_R3基金・R4","事業終期_通常"),0)),IF(B249=2,"事業終期_R3基金・R4",0)))</f>
        <v>0</v>
      </c>
      <c r="AK249" s="135">
        <f t="shared" si="24"/>
        <v>0</v>
      </c>
      <c r="AL249" s="135">
        <f t="shared" si="25"/>
        <v>0</v>
      </c>
      <c r="AM249" s="135">
        <f t="shared" si="27"/>
        <v>0</v>
      </c>
      <c r="AN249" s="135">
        <f t="shared" si="26"/>
        <v>0</v>
      </c>
      <c r="AO249" s="6" t="str">
        <f>IF(通常分様式!C249="","",IF(PRODUCT(B249:G249,H249:AA249,AF249)=0,"error",""))</f>
        <v/>
      </c>
      <c r="AP249" s="6">
        <f>IF(通常分様式!E249="妊娠出産子育て支援交付金",1,0)</f>
        <v>0</v>
      </c>
    </row>
    <row r="250" spans="1:42" x14ac:dyDescent="0.15">
      <c r="A250" s="6">
        <v>229</v>
      </c>
      <c r="B250" s="6">
        <f>IFERROR(VLOOKUP(通常分様式!B250,―!$AJ$2:$AK$3,2,FALSE),0)</f>
        <v>0</v>
      </c>
      <c r="C250" s="6">
        <f>IFERROR(VLOOKUP(通常分様式!C250,―!$A$2:$B$3,2,FALSE),0)</f>
        <v>0</v>
      </c>
      <c r="D250" s="6">
        <f>IFERROR(VLOOKUP(通常分様式!D250,―!$AD$2:$AE$3,2,FALSE),0)</f>
        <v>0</v>
      </c>
      <c r="E250" s="6"/>
      <c r="G250" s="6">
        <f>IFERROR(VLOOKUP(通常分様式!G250,―!$AF$2:$AG$3,2,FALSE),0)</f>
        <v>0</v>
      </c>
      <c r="H250" s="6">
        <f>IFERROR(VLOOKUP(通常分様式!H250,―!$C$2:$D$2,2,FALSE),0)</f>
        <v>0</v>
      </c>
      <c r="I250" s="6">
        <f>IFERROR(IF(B250=2,VLOOKUP(通常分様式!I250,―!$E$21:$F$25,2,FALSE),VLOOKUP(通常分様式!I250,―!$E$2:$F$19,2,FALSE)),0)</f>
        <v>0</v>
      </c>
      <c r="J250" s="6">
        <f>IFERROR(VLOOKUP(通常分様式!J250,―!$G$2:$H$2,2,FALSE),0)</f>
        <v>0</v>
      </c>
      <c r="K250" s="6">
        <f>IFERROR(VLOOKUP(通常分様式!K250,―!$AH$2:$AI$12,2,FALSE),0)</f>
        <v>0</v>
      </c>
      <c r="V250" s="6">
        <f>IFERROR(IF(通常分様式!C250="単",VLOOKUP(通常分様式!V250,―!$I$2:$J$3,2,FALSE),VLOOKUP(通常分様式!V250,―!$I$4:$J$5,2,FALSE)),0)</f>
        <v>0</v>
      </c>
      <c r="W250" s="6">
        <f>IFERROR(VLOOKUP(通常分様式!W250,―!$K$2:$L$3,2,FALSE),0)</f>
        <v>0</v>
      </c>
      <c r="X250" s="6">
        <f>IFERROR(VLOOKUP(通常分様式!X250,―!$M$2:$N$3,2,FALSE),0)</f>
        <v>0</v>
      </c>
      <c r="Y250" s="6">
        <f>IFERROR(VLOOKUP(通常分様式!Y250,―!$O$2:$P$3,2,FALSE),0)</f>
        <v>0</v>
      </c>
      <c r="Z250" s="6">
        <f>IFERROR(VLOOKUP(通常分様式!Z250,―!$X$2:$Y$31,2,FALSE),0)</f>
        <v>0</v>
      </c>
      <c r="AA250" s="6">
        <f>IFERROR(VLOOKUP(通常分様式!AA250,―!$X$2:$Y$31,2,FALSE),0)</f>
        <v>0</v>
      </c>
      <c r="AF250" s="6">
        <f>IFERROR(VLOOKUP(通常分様式!AG250,―!$AA$2:$AB$14,2,FALSE),0)</f>
        <v>0</v>
      </c>
      <c r="AG250" s="6">
        <f t="shared" si="21"/>
        <v>0</v>
      </c>
      <c r="AH250" s="135">
        <f t="shared" si="22"/>
        <v>0</v>
      </c>
      <c r="AI250" s="135">
        <f t="shared" si="23"/>
        <v>0</v>
      </c>
      <c r="AJ250" s="135">
        <f>IF(通常分様式!C250="",0,IF(B250=1,IF(フラグ管理用!C250=1,"事業終期_通常",IF(C250=2,IF(Y250=2,"事業終期_R3基金・R4","事業終期_通常"),0)),IF(B250=2,"事業終期_R3基金・R4",0)))</f>
        <v>0</v>
      </c>
      <c r="AK250" s="135">
        <f t="shared" si="24"/>
        <v>0</v>
      </c>
      <c r="AL250" s="135">
        <f t="shared" si="25"/>
        <v>0</v>
      </c>
      <c r="AM250" s="135">
        <f t="shared" si="27"/>
        <v>0</v>
      </c>
      <c r="AN250" s="135">
        <f t="shared" si="26"/>
        <v>0</v>
      </c>
      <c r="AO250" s="6" t="str">
        <f>IF(通常分様式!C250="","",IF(PRODUCT(B250:G250,H250:AA250,AF250)=0,"error",""))</f>
        <v/>
      </c>
      <c r="AP250" s="6">
        <f>IF(通常分様式!E250="妊娠出産子育て支援交付金",1,0)</f>
        <v>0</v>
      </c>
    </row>
    <row r="251" spans="1:42" x14ac:dyDescent="0.15">
      <c r="A251" s="6">
        <v>230</v>
      </c>
      <c r="B251" s="6">
        <f>IFERROR(VLOOKUP(通常分様式!B251,―!$AJ$2:$AK$3,2,FALSE),0)</f>
        <v>0</v>
      </c>
      <c r="C251" s="6">
        <f>IFERROR(VLOOKUP(通常分様式!C251,―!$A$2:$B$3,2,FALSE),0)</f>
        <v>0</v>
      </c>
      <c r="D251" s="6">
        <f>IFERROR(VLOOKUP(通常分様式!D251,―!$AD$2:$AE$3,2,FALSE),0)</f>
        <v>0</v>
      </c>
      <c r="E251" s="6"/>
      <c r="G251" s="6">
        <f>IFERROR(VLOOKUP(通常分様式!G251,―!$AF$2:$AG$3,2,FALSE),0)</f>
        <v>0</v>
      </c>
      <c r="H251" s="6">
        <f>IFERROR(VLOOKUP(通常分様式!H251,―!$C$2:$D$2,2,FALSE),0)</f>
        <v>0</v>
      </c>
      <c r="I251" s="6">
        <f>IFERROR(IF(B251=2,VLOOKUP(通常分様式!I251,―!$E$21:$F$25,2,FALSE),VLOOKUP(通常分様式!I251,―!$E$2:$F$19,2,FALSE)),0)</f>
        <v>0</v>
      </c>
      <c r="J251" s="6">
        <f>IFERROR(VLOOKUP(通常分様式!J251,―!$G$2:$H$2,2,FALSE),0)</f>
        <v>0</v>
      </c>
      <c r="K251" s="6">
        <f>IFERROR(VLOOKUP(通常分様式!K251,―!$AH$2:$AI$12,2,FALSE),0)</f>
        <v>0</v>
      </c>
      <c r="V251" s="6">
        <f>IFERROR(IF(通常分様式!C251="単",VLOOKUP(通常分様式!V251,―!$I$2:$J$3,2,FALSE),VLOOKUP(通常分様式!V251,―!$I$4:$J$5,2,FALSE)),0)</f>
        <v>0</v>
      </c>
      <c r="W251" s="6">
        <f>IFERROR(VLOOKUP(通常分様式!W251,―!$K$2:$L$3,2,FALSE),0)</f>
        <v>0</v>
      </c>
      <c r="X251" s="6">
        <f>IFERROR(VLOOKUP(通常分様式!X251,―!$M$2:$N$3,2,FALSE),0)</f>
        <v>0</v>
      </c>
      <c r="Y251" s="6">
        <f>IFERROR(VLOOKUP(通常分様式!Y251,―!$O$2:$P$3,2,FALSE),0)</f>
        <v>0</v>
      </c>
      <c r="Z251" s="6">
        <f>IFERROR(VLOOKUP(通常分様式!Z251,―!$X$2:$Y$31,2,FALSE),0)</f>
        <v>0</v>
      </c>
      <c r="AA251" s="6">
        <f>IFERROR(VLOOKUP(通常分様式!AA251,―!$X$2:$Y$31,2,FALSE),0)</f>
        <v>0</v>
      </c>
      <c r="AF251" s="6">
        <f>IFERROR(VLOOKUP(通常分様式!AG251,―!$AA$2:$AB$14,2,FALSE),0)</f>
        <v>0</v>
      </c>
      <c r="AG251" s="6">
        <f t="shared" si="21"/>
        <v>0</v>
      </c>
      <c r="AH251" s="135">
        <f t="shared" si="22"/>
        <v>0</v>
      </c>
      <c r="AI251" s="135">
        <f t="shared" si="23"/>
        <v>0</v>
      </c>
      <c r="AJ251" s="135">
        <f>IF(通常分様式!C251="",0,IF(B251=1,IF(フラグ管理用!C251=1,"事業終期_通常",IF(C251=2,IF(Y251=2,"事業終期_R3基金・R4","事業終期_通常"),0)),IF(B251=2,"事業終期_R3基金・R4",0)))</f>
        <v>0</v>
      </c>
      <c r="AK251" s="135">
        <f t="shared" si="24"/>
        <v>0</v>
      </c>
      <c r="AL251" s="135">
        <f t="shared" si="25"/>
        <v>0</v>
      </c>
      <c r="AM251" s="135">
        <f t="shared" si="27"/>
        <v>0</v>
      </c>
      <c r="AN251" s="135">
        <f t="shared" si="26"/>
        <v>0</v>
      </c>
      <c r="AO251" s="6" t="str">
        <f>IF(通常分様式!C251="","",IF(PRODUCT(B251:G251,H251:AA251,AF251)=0,"error",""))</f>
        <v/>
      </c>
      <c r="AP251" s="6">
        <f>IF(通常分様式!E251="妊娠出産子育て支援交付金",1,0)</f>
        <v>0</v>
      </c>
    </row>
    <row r="252" spans="1:42" x14ac:dyDescent="0.15">
      <c r="A252" s="6">
        <v>231</v>
      </c>
      <c r="B252" s="6">
        <f>IFERROR(VLOOKUP(通常分様式!B252,―!$AJ$2:$AK$3,2,FALSE),0)</f>
        <v>0</v>
      </c>
      <c r="C252" s="6">
        <f>IFERROR(VLOOKUP(通常分様式!C252,―!$A$2:$B$3,2,FALSE),0)</f>
        <v>0</v>
      </c>
      <c r="D252" s="6">
        <f>IFERROR(VLOOKUP(通常分様式!D252,―!$AD$2:$AE$3,2,FALSE),0)</f>
        <v>0</v>
      </c>
      <c r="E252" s="6"/>
      <c r="G252" s="6">
        <f>IFERROR(VLOOKUP(通常分様式!G252,―!$AF$2:$AG$3,2,FALSE),0)</f>
        <v>0</v>
      </c>
      <c r="H252" s="6">
        <f>IFERROR(VLOOKUP(通常分様式!H252,―!$C$2:$D$2,2,FALSE),0)</f>
        <v>0</v>
      </c>
      <c r="I252" s="6">
        <f>IFERROR(IF(B252=2,VLOOKUP(通常分様式!I252,―!$E$21:$F$25,2,FALSE),VLOOKUP(通常分様式!I252,―!$E$2:$F$19,2,FALSE)),0)</f>
        <v>0</v>
      </c>
      <c r="J252" s="6">
        <f>IFERROR(VLOOKUP(通常分様式!J252,―!$G$2:$H$2,2,FALSE),0)</f>
        <v>0</v>
      </c>
      <c r="K252" s="6">
        <f>IFERROR(VLOOKUP(通常分様式!K252,―!$AH$2:$AI$12,2,FALSE),0)</f>
        <v>0</v>
      </c>
      <c r="V252" s="6">
        <f>IFERROR(IF(通常分様式!C252="単",VLOOKUP(通常分様式!V252,―!$I$2:$J$3,2,FALSE),VLOOKUP(通常分様式!V252,―!$I$4:$J$5,2,FALSE)),0)</f>
        <v>0</v>
      </c>
      <c r="W252" s="6">
        <f>IFERROR(VLOOKUP(通常分様式!W252,―!$K$2:$L$3,2,FALSE),0)</f>
        <v>0</v>
      </c>
      <c r="X252" s="6">
        <f>IFERROR(VLOOKUP(通常分様式!X252,―!$M$2:$N$3,2,FALSE),0)</f>
        <v>0</v>
      </c>
      <c r="Y252" s="6">
        <f>IFERROR(VLOOKUP(通常分様式!Y252,―!$O$2:$P$3,2,FALSE),0)</f>
        <v>0</v>
      </c>
      <c r="Z252" s="6">
        <f>IFERROR(VLOOKUP(通常分様式!Z252,―!$X$2:$Y$31,2,FALSE),0)</f>
        <v>0</v>
      </c>
      <c r="AA252" s="6">
        <f>IFERROR(VLOOKUP(通常分様式!AA252,―!$X$2:$Y$31,2,FALSE),0)</f>
        <v>0</v>
      </c>
      <c r="AF252" s="6">
        <f>IFERROR(VLOOKUP(通常分様式!AG252,―!$AA$2:$AB$14,2,FALSE),0)</f>
        <v>0</v>
      </c>
      <c r="AG252" s="6">
        <f t="shared" si="21"/>
        <v>0</v>
      </c>
      <c r="AH252" s="135">
        <f t="shared" si="22"/>
        <v>0</v>
      </c>
      <c r="AI252" s="135">
        <f t="shared" si="23"/>
        <v>0</v>
      </c>
      <c r="AJ252" s="135">
        <f>IF(通常分様式!C252="",0,IF(B252=1,IF(フラグ管理用!C252=1,"事業終期_通常",IF(C252=2,IF(Y252=2,"事業終期_R3基金・R4","事業終期_通常"),0)),IF(B252=2,"事業終期_R3基金・R4",0)))</f>
        <v>0</v>
      </c>
      <c r="AK252" s="135">
        <f t="shared" si="24"/>
        <v>0</v>
      </c>
      <c r="AL252" s="135">
        <f t="shared" si="25"/>
        <v>0</v>
      </c>
      <c r="AM252" s="135">
        <f t="shared" si="27"/>
        <v>0</v>
      </c>
      <c r="AN252" s="135">
        <f t="shared" si="26"/>
        <v>0</v>
      </c>
      <c r="AO252" s="6" t="str">
        <f>IF(通常分様式!C252="","",IF(PRODUCT(B252:G252,H252:AA252,AF252)=0,"error",""))</f>
        <v/>
      </c>
      <c r="AP252" s="6">
        <f>IF(通常分様式!E252="妊娠出産子育て支援交付金",1,0)</f>
        <v>0</v>
      </c>
    </row>
    <row r="253" spans="1:42" x14ac:dyDescent="0.15">
      <c r="A253" s="6">
        <v>232</v>
      </c>
      <c r="B253" s="6">
        <f>IFERROR(VLOOKUP(通常分様式!B253,―!$AJ$2:$AK$3,2,FALSE),0)</f>
        <v>0</v>
      </c>
      <c r="C253" s="6">
        <f>IFERROR(VLOOKUP(通常分様式!C253,―!$A$2:$B$3,2,FALSE),0)</f>
        <v>0</v>
      </c>
      <c r="D253" s="6">
        <f>IFERROR(VLOOKUP(通常分様式!D253,―!$AD$2:$AE$3,2,FALSE),0)</f>
        <v>0</v>
      </c>
      <c r="E253" s="6"/>
      <c r="G253" s="6">
        <f>IFERROR(VLOOKUP(通常分様式!G253,―!$AF$2:$AG$3,2,FALSE),0)</f>
        <v>0</v>
      </c>
      <c r="H253" s="6">
        <f>IFERROR(VLOOKUP(通常分様式!H253,―!$C$2:$D$2,2,FALSE),0)</f>
        <v>0</v>
      </c>
      <c r="I253" s="6">
        <f>IFERROR(IF(B253=2,VLOOKUP(通常分様式!I253,―!$E$21:$F$25,2,FALSE),VLOOKUP(通常分様式!I253,―!$E$2:$F$19,2,FALSE)),0)</f>
        <v>0</v>
      </c>
      <c r="J253" s="6">
        <f>IFERROR(VLOOKUP(通常分様式!J253,―!$G$2:$H$2,2,FALSE),0)</f>
        <v>0</v>
      </c>
      <c r="K253" s="6">
        <f>IFERROR(VLOOKUP(通常分様式!K253,―!$AH$2:$AI$12,2,FALSE),0)</f>
        <v>0</v>
      </c>
      <c r="V253" s="6">
        <f>IFERROR(IF(通常分様式!C253="単",VLOOKUP(通常分様式!V253,―!$I$2:$J$3,2,FALSE),VLOOKUP(通常分様式!V253,―!$I$4:$J$5,2,FALSE)),0)</f>
        <v>0</v>
      </c>
      <c r="W253" s="6">
        <f>IFERROR(VLOOKUP(通常分様式!W253,―!$K$2:$L$3,2,FALSE),0)</f>
        <v>0</v>
      </c>
      <c r="X253" s="6">
        <f>IFERROR(VLOOKUP(通常分様式!X253,―!$M$2:$N$3,2,FALSE),0)</f>
        <v>0</v>
      </c>
      <c r="Y253" s="6">
        <f>IFERROR(VLOOKUP(通常分様式!Y253,―!$O$2:$P$3,2,FALSE),0)</f>
        <v>0</v>
      </c>
      <c r="Z253" s="6">
        <f>IFERROR(VLOOKUP(通常分様式!Z253,―!$X$2:$Y$31,2,FALSE),0)</f>
        <v>0</v>
      </c>
      <c r="AA253" s="6">
        <f>IFERROR(VLOOKUP(通常分様式!AA253,―!$X$2:$Y$31,2,FALSE),0)</f>
        <v>0</v>
      </c>
      <c r="AF253" s="6">
        <f>IFERROR(VLOOKUP(通常分様式!AG253,―!$AA$2:$AB$14,2,FALSE),0)</f>
        <v>0</v>
      </c>
      <c r="AG253" s="6">
        <f t="shared" si="21"/>
        <v>0</v>
      </c>
      <c r="AH253" s="135">
        <f t="shared" si="22"/>
        <v>0</v>
      </c>
      <c r="AI253" s="135">
        <f t="shared" si="23"/>
        <v>0</v>
      </c>
      <c r="AJ253" s="135">
        <f>IF(通常分様式!C253="",0,IF(B253=1,IF(フラグ管理用!C253=1,"事業終期_通常",IF(C253=2,IF(Y253=2,"事業終期_R3基金・R4","事業終期_通常"),0)),IF(B253=2,"事業終期_R3基金・R4",0)))</f>
        <v>0</v>
      </c>
      <c r="AK253" s="135">
        <f t="shared" si="24"/>
        <v>0</v>
      </c>
      <c r="AL253" s="135">
        <f t="shared" si="25"/>
        <v>0</v>
      </c>
      <c r="AM253" s="135">
        <f t="shared" si="27"/>
        <v>0</v>
      </c>
      <c r="AN253" s="135">
        <f t="shared" si="26"/>
        <v>0</v>
      </c>
      <c r="AO253" s="6" t="str">
        <f>IF(通常分様式!C253="","",IF(PRODUCT(B253:G253,H253:AA253,AF253)=0,"error",""))</f>
        <v/>
      </c>
      <c r="AP253" s="6">
        <f>IF(通常分様式!E253="妊娠出産子育て支援交付金",1,0)</f>
        <v>0</v>
      </c>
    </row>
    <row r="254" spans="1:42" x14ac:dyDescent="0.15">
      <c r="A254" s="6">
        <v>233</v>
      </c>
      <c r="B254" s="6">
        <f>IFERROR(VLOOKUP(通常分様式!B254,―!$AJ$2:$AK$3,2,FALSE),0)</f>
        <v>0</v>
      </c>
      <c r="C254" s="6">
        <f>IFERROR(VLOOKUP(通常分様式!C254,―!$A$2:$B$3,2,FALSE),0)</f>
        <v>0</v>
      </c>
      <c r="D254" s="6">
        <f>IFERROR(VLOOKUP(通常分様式!D254,―!$AD$2:$AE$3,2,FALSE),0)</f>
        <v>0</v>
      </c>
      <c r="E254" s="6"/>
      <c r="G254" s="6">
        <f>IFERROR(VLOOKUP(通常分様式!G254,―!$AF$2:$AG$3,2,FALSE),0)</f>
        <v>0</v>
      </c>
      <c r="H254" s="6">
        <f>IFERROR(VLOOKUP(通常分様式!H254,―!$C$2:$D$2,2,FALSE),0)</f>
        <v>0</v>
      </c>
      <c r="I254" s="6">
        <f>IFERROR(IF(B254=2,VLOOKUP(通常分様式!I254,―!$E$21:$F$25,2,FALSE),VLOOKUP(通常分様式!I254,―!$E$2:$F$19,2,FALSE)),0)</f>
        <v>0</v>
      </c>
      <c r="J254" s="6">
        <f>IFERROR(VLOOKUP(通常分様式!J254,―!$G$2:$H$2,2,FALSE),0)</f>
        <v>0</v>
      </c>
      <c r="K254" s="6">
        <f>IFERROR(VLOOKUP(通常分様式!K254,―!$AH$2:$AI$12,2,FALSE),0)</f>
        <v>0</v>
      </c>
      <c r="V254" s="6">
        <f>IFERROR(IF(通常分様式!C254="単",VLOOKUP(通常分様式!V254,―!$I$2:$J$3,2,FALSE),VLOOKUP(通常分様式!V254,―!$I$4:$J$5,2,FALSE)),0)</f>
        <v>0</v>
      </c>
      <c r="W254" s="6">
        <f>IFERROR(VLOOKUP(通常分様式!W254,―!$K$2:$L$3,2,FALSE),0)</f>
        <v>0</v>
      </c>
      <c r="X254" s="6">
        <f>IFERROR(VLOOKUP(通常分様式!X254,―!$M$2:$N$3,2,FALSE),0)</f>
        <v>0</v>
      </c>
      <c r="Y254" s="6">
        <f>IFERROR(VLOOKUP(通常分様式!Y254,―!$O$2:$P$3,2,FALSE),0)</f>
        <v>0</v>
      </c>
      <c r="Z254" s="6">
        <f>IFERROR(VLOOKUP(通常分様式!Z254,―!$X$2:$Y$31,2,FALSE),0)</f>
        <v>0</v>
      </c>
      <c r="AA254" s="6">
        <f>IFERROR(VLOOKUP(通常分様式!AA254,―!$X$2:$Y$31,2,FALSE),0)</f>
        <v>0</v>
      </c>
      <c r="AF254" s="6">
        <f>IFERROR(VLOOKUP(通常分様式!AG254,―!$AA$2:$AB$14,2,FALSE),0)</f>
        <v>0</v>
      </c>
      <c r="AG254" s="6">
        <f t="shared" si="21"/>
        <v>0</v>
      </c>
      <c r="AH254" s="135">
        <f t="shared" si="22"/>
        <v>0</v>
      </c>
      <c r="AI254" s="135">
        <f t="shared" si="23"/>
        <v>0</v>
      </c>
      <c r="AJ254" s="135">
        <f>IF(通常分様式!C254="",0,IF(B254=1,IF(フラグ管理用!C254=1,"事業終期_通常",IF(C254=2,IF(Y254=2,"事業終期_R3基金・R4","事業終期_通常"),0)),IF(B254=2,"事業終期_R3基金・R4",0)))</f>
        <v>0</v>
      </c>
      <c r="AK254" s="135">
        <f t="shared" si="24"/>
        <v>0</v>
      </c>
      <c r="AL254" s="135">
        <f t="shared" si="25"/>
        <v>0</v>
      </c>
      <c r="AM254" s="135">
        <f t="shared" si="27"/>
        <v>0</v>
      </c>
      <c r="AN254" s="135">
        <f t="shared" si="26"/>
        <v>0</v>
      </c>
      <c r="AO254" s="6" t="str">
        <f>IF(通常分様式!C254="","",IF(PRODUCT(B254:G254,H254:AA254,AF254)=0,"error",""))</f>
        <v/>
      </c>
      <c r="AP254" s="6">
        <f>IF(通常分様式!E254="妊娠出産子育て支援交付金",1,0)</f>
        <v>0</v>
      </c>
    </row>
    <row r="255" spans="1:42" x14ac:dyDescent="0.15">
      <c r="A255" s="6">
        <v>234</v>
      </c>
      <c r="B255" s="6">
        <f>IFERROR(VLOOKUP(通常分様式!B255,―!$AJ$2:$AK$3,2,FALSE),0)</f>
        <v>0</v>
      </c>
      <c r="C255" s="6">
        <f>IFERROR(VLOOKUP(通常分様式!C255,―!$A$2:$B$3,2,FALSE),0)</f>
        <v>0</v>
      </c>
      <c r="D255" s="6">
        <f>IFERROR(VLOOKUP(通常分様式!D255,―!$AD$2:$AE$3,2,FALSE),0)</f>
        <v>0</v>
      </c>
      <c r="E255" s="6"/>
      <c r="G255" s="6">
        <f>IFERROR(VLOOKUP(通常分様式!G255,―!$AF$2:$AG$3,2,FALSE),0)</f>
        <v>0</v>
      </c>
      <c r="H255" s="6">
        <f>IFERROR(VLOOKUP(通常分様式!H255,―!$C$2:$D$2,2,FALSE),0)</f>
        <v>0</v>
      </c>
      <c r="I255" s="6">
        <f>IFERROR(IF(B255=2,VLOOKUP(通常分様式!I255,―!$E$21:$F$25,2,FALSE),VLOOKUP(通常分様式!I255,―!$E$2:$F$19,2,FALSE)),0)</f>
        <v>0</v>
      </c>
      <c r="J255" s="6">
        <f>IFERROR(VLOOKUP(通常分様式!J255,―!$G$2:$H$2,2,FALSE),0)</f>
        <v>0</v>
      </c>
      <c r="K255" s="6">
        <f>IFERROR(VLOOKUP(通常分様式!K255,―!$AH$2:$AI$12,2,FALSE),0)</f>
        <v>0</v>
      </c>
      <c r="V255" s="6">
        <f>IFERROR(IF(通常分様式!C255="単",VLOOKUP(通常分様式!V255,―!$I$2:$J$3,2,FALSE),VLOOKUP(通常分様式!V255,―!$I$4:$J$5,2,FALSE)),0)</f>
        <v>0</v>
      </c>
      <c r="W255" s="6">
        <f>IFERROR(VLOOKUP(通常分様式!W255,―!$K$2:$L$3,2,FALSE),0)</f>
        <v>0</v>
      </c>
      <c r="X255" s="6">
        <f>IFERROR(VLOOKUP(通常分様式!X255,―!$M$2:$N$3,2,FALSE),0)</f>
        <v>0</v>
      </c>
      <c r="Y255" s="6">
        <f>IFERROR(VLOOKUP(通常分様式!Y255,―!$O$2:$P$3,2,FALSE),0)</f>
        <v>0</v>
      </c>
      <c r="Z255" s="6">
        <f>IFERROR(VLOOKUP(通常分様式!Z255,―!$X$2:$Y$31,2,FALSE),0)</f>
        <v>0</v>
      </c>
      <c r="AA255" s="6">
        <f>IFERROR(VLOOKUP(通常分様式!AA255,―!$X$2:$Y$31,2,FALSE),0)</f>
        <v>0</v>
      </c>
      <c r="AF255" s="6">
        <f>IFERROR(VLOOKUP(通常分様式!AG255,―!$AA$2:$AB$14,2,FALSE),0)</f>
        <v>0</v>
      </c>
      <c r="AG255" s="6">
        <f t="shared" si="21"/>
        <v>0</v>
      </c>
      <c r="AH255" s="135">
        <f t="shared" si="22"/>
        <v>0</v>
      </c>
      <c r="AI255" s="135">
        <f t="shared" si="23"/>
        <v>0</v>
      </c>
      <c r="AJ255" s="135">
        <f>IF(通常分様式!C255="",0,IF(B255=1,IF(フラグ管理用!C255=1,"事業終期_通常",IF(C255=2,IF(Y255=2,"事業終期_R3基金・R4","事業終期_通常"),0)),IF(B255=2,"事業終期_R3基金・R4",0)))</f>
        <v>0</v>
      </c>
      <c r="AK255" s="135">
        <f t="shared" si="24"/>
        <v>0</v>
      </c>
      <c r="AL255" s="135">
        <f t="shared" si="25"/>
        <v>0</v>
      </c>
      <c r="AM255" s="135">
        <f t="shared" si="27"/>
        <v>0</v>
      </c>
      <c r="AN255" s="135">
        <f t="shared" si="26"/>
        <v>0</v>
      </c>
      <c r="AO255" s="6" t="str">
        <f>IF(通常分様式!C255="","",IF(PRODUCT(B255:G255,H255:AA255,AF255)=0,"error",""))</f>
        <v/>
      </c>
      <c r="AP255" s="6">
        <f>IF(通常分様式!E255="妊娠出産子育て支援交付金",1,0)</f>
        <v>0</v>
      </c>
    </row>
    <row r="256" spans="1:42" x14ac:dyDescent="0.15">
      <c r="A256" s="6">
        <v>235</v>
      </c>
      <c r="B256" s="6">
        <f>IFERROR(VLOOKUP(通常分様式!B256,―!$AJ$2:$AK$3,2,FALSE),0)</f>
        <v>0</v>
      </c>
      <c r="C256" s="6">
        <f>IFERROR(VLOOKUP(通常分様式!C256,―!$A$2:$B$3,2,FALSE),0)</f>
        <v>0</v>
      </c>
      <c r="D256" s="6">
        <f>IFERROR(VLOOKUP(通常分様式!D256,―!$AD$2:$AE$3,2,FALSE),0)</f>
        <v>0</v>
      </c>
      <c r="E256" s="6"/>
      <c r="G256" s="6">
        <f>IFERROR(VLOOKUP(通常分様式!G256,―!$AF$2:$AG$3,2,FALSE),0)</f>
        <v>0</v>
      </c>
      <c r="H256" s="6">
        <f>IFERROR(VLOOKUP(通常分様式!H256,―!$C$2:$D$2,2,FALSE),0)</f>
        <v>0</v>
      </c>
      <c r="I256" s="6">
        <f>IFERROR(IF(B256=2,VLOOKUP(通常分様式!I256,―!$E$21:$F$25,2,FALSE),VLOOKUP(通常分様式!I256,―!$E$2:$F$19,2,FALSE)),0)</f>
        <v>0</v>
      </c>
      <c r="J256" s="6">
        <f>IFERROR(VLOOKUP(通常分様式!J256,―!$G$2:$H$2,2,FALSE),0)</f>
        <v>0</v>
      </c>
      <c r="K256" s="6">
        <f>IFERROR(VLOOKUP(通常分様式!K256,―!$AH$2:$AI$12,2,FALSE),0)</f>
        <v>0</v>
      </c>
      <c r="V256" s="6">
        <f>IFERROR(IF(通常分様式!C256="単",VLOOKUP(通常分様式!V256,―!$I$2:$J$3,2,FALSE),VLOOKUP(通常分様式!V256,―!$I$4:$J$5,2,FALSE)),0)</f>
        <v>0</v>
      </c>
      <c r="W256" s="6">
        <f>IFERROR(VLOOKUP(通常分様式!W256,―!$K$2:$L$3,2,FALSE),0)</f>
        <v>0</v>
      </c>
      <c r="X256" s="6">
        <f>IFERROR(VLOOKUP(通常分様式!X256,―!$M$2:$N$3,2,FALSE),0)</f>
        <v>0</v>
      </c>
      <c r="Y256" s="6">
        <f>IFERROR(VLOOKUP(通常分様式!Y256,―!$O$2:$P$3,2,FALSE),0)</f>
        <v>0</v>
      </c>
      <c r="Z256" s="6">
        <f>IFERROR(VLOOKUP(通常分様式!Z256,―!$X$2:$Y$31,2,FALSE),0)</f>
        <v>0</v>
      </c>
      <c r="AA256" s="6">
        <f>IFERROR(VLOOKUP(通常分様式!AA256,―!$X$2:$Y$31,2,FALSE),0)</f>
        <v>0</v>
      </c>
      <c r="AF256" s="6">
        <f>IFERROR(VLOOKUP(通常分様式!AG256,―!$AA$2:$AB$14,2,FALSE),0)</f>
        <v>0</v>
      </c>
      <c r="AG256" s="6">
        <f t="shared" si="21"/>
        <v>0</v>
      </c>
      <c r="AH256" s="135">
        <f t="shared" si="22"/>
        <v>0</v>
      </c>
      <c r="AI256" s="135">
        <f t="shared" si="23"/>
        <v>0</v>
      </c>
      <c r="AJ256" s="135">
        <f>IF(通常分様式!C256="",0,IF(B256=1,IF(フラグ管理用!C256=1,"事業終期_通常",IF(C256=2,IF(Y256=2,"事業終期_R3基金・R4","事業終期_通常"),0)),IF(B256=2,"事業終期_R3基金・R4",0)))</f>
        <v>0</v>
      </c>
      <c r="AK256" s="135">
        <f t="shared" si="24"/>
        <v>0</v>
      </c>
      <c r="AL256" s="135">
        <f t="shared" si="25"/>
        <v>0</v>
      </c>
      <c r="AM256" s="135">
        <f t="shared" si="27"/>
        <v>0</v>
      </c>
      <c r="AN256" s="135">
        <f t="shared" si="26"/>
        <v>0</v>
      </c>
      <c r="AO256" s="6" t="str">
        <f>IF(通常分様式!C256="","",IF(PRODUCT(B256:G256,H256:AA256,AF256)=0,"error",""))</f>
        <v/>
      </c>
      <c r="AP256" s="6">
        <f>IF(通常分様式!E256="妊娠出産子育て支援交付金",1,0)</f>
        <v>0</v>
      </c>
    </row>
    <row r="257" spans="1:42" x14ac:dyDescent="0.15">
      <c r="A257" s="6">
        <v>236</v>
      </c>
      <c r="B257" s="6">
        <f>IFERROR(VLOOKUP(通常分様式!B257,―!$AJ$2:$AK$3,2,FALSE),0)</f>
        <v>0</v>
      </c>
      <c r="C257" s="6">
        <f>IFERROR(VLOOKUP(通常分様式!C257,―!$A$2:$B$3,2,FALSE),0)</f>
        <v>0</v>
      </c>
      <c r="D257" s="6">
        <f>IFERROR(VLOOKUP(通常分様式!D257,―!$AD$2:$AE$3,2,FALSE),0)</f>
        <v>0</v>
      </c>
      <c r="E257" s="6"/>
      <c r="G257" s="6">
        <f>IFERROR(VLOOKUP(通常分様式!G257,―!$AF$2:$AG$3,2,FALSE),0)</f>
        <v>0</v>
      </c>
      <c r="H257" s="6">
        <f>IFERROR(VLOOKUP(通常分様式!H257,―!$C$2:$D$2,2,FALSE),0)</f>
        <v>0</v>
      </c>
      <c r="I257" s="6">
        <f>IFERROR(IF(B257=2,VLOOKUP(通常分様式!I257,―!$E$21:$F$25,2,FALSE),VLOOKUP(通常分様式!I257,―!$E$2:$F$19,2,FALSE)),0)</f>
        <v>0</v>
      </c>
      <c r="J257" s="6">
        <f>IFERROR(VLOOKUP(通常分様式!J257,―!$G$2:$H$2,2,FALSE),0)</f>
        <v>0</v>
      </c>
      <c r="K257" s="6">
        <f>IFERROR(VLOOKUP(通常分様式!K257,―!$AH$2:$AI$12,2,FALSE),0)</f>
        <v>0</v>
      </c>
      <c r="V257" s="6">
        <f>IFERROR(IF(通常分様式!C257="単",VLOOKUP(通常分様式!V257,―!$I$2:$J$3,2,FALSE),VLOOKUP(通常分様式!V257,―!$I$4:$J$5,2,FALSE)),0)</f>
        <v>0</v>
      </c>
      <c r="W257" s="6">
        <f>IFERROR(VLOOKUP(通常分様式!W257,―!$K$2:$L$3,2,FALSE),0)</f>
        <v>0</v>
      </c>
      <c r="X257" s="6">
        <f>IFERROR(VLOOKUP(通常分様式!X257,―!$M$2:$N$3,2,FALSE),0)</f>
        <v>0</v>
      </c>
      <c r="Y257" s="6">
        <f>IFERROR(VLOOKUP(通常分様式!Y257,―!$O$2:$P$3,2,FALSE),0)</f>
        <v>0</v>
      </c>
      <c r="Z257" s="6">
        <f>IFERROR(VLOOKUP(通常分様式!Z257,―!$X$2:$Y$31,2,FALSE),0)</f>
        <v>0</v>
      </c>
      <c r="AA257" s="6">
        <f>IFERROR(VLOOKUP(通常分様式!AA257,―!$X$2:$Y$31,2,FALSE),0)</f>
        <v>0</v>
      </c>
      <c r="AF257" s="6">
        <f>IFERROR(VLOOKUP(通常分様式!AG257,―!$AA$2:$AB$14,2,FALSE),0)</f>
        <v>0</v>
      </c>
      <c r="AG257" s="6">
        <f t="shared" si="21"/>
        <v>0</v>
      </c>
      <c r="AH257" s="135">
        <f t="shared" si="22"/>
        <v>0</v>
      </c>
      <c r="AI257" s="135">
        <f t="shared" si="23"/>
        <v>0</v>
      </c>
      <c r="AJ257" s="135">
        <f>IF(通常分様式!C257="",0,IF(B257=1,IF(フラグ管理用!C257=1,"事業終期_通常",IF(C257=2,IF(Y257=2,"事業終期_R3基金・R4","事業終期_通常"),0)),IF(B257=2,"事業終期_R3基金・R4",0)))</f>
        <v>0</v>
      </c>
      <c r="AK257" s="135">
        <f t="shared" si="24"/>
        <v>0</v>
      </c>
      <c r="AL257" s="135">
        <f t="shared" si="25"/>
        <v>0</v>
      </c>
      <c r="AM257" s="135">
        <f t="shared" si="27"/>
        <v>0</v>
      </c>
      <c r="AN257" s="135">
        <f t="shared" si="26"/>
        <v>0</v>
      </c>
      <c r="AO257" s="6" t="str">
        <f>IF(通常分様式!C257="","",IF(PRODUCT(B257:G257,H257:AA257,AF257)=0,"error",""))</f>
        <v/>
      </c>
      <c r="AP257" s="6">
        <f>IF(通常分様式!E257="妊娠出産子育て支援交付金",1,0)</f>
        <v>0</v>
      </c>
    </row>
    <row r="258" spans="1:42" x14ac:dyDescent="0.15">
      <c r="A258" s="6">
        <v>237</v>
      </c>
      <c r="B258" s="6">
        <f>IFERROR(VLOOKUP(通常分様式!B258,―!$AJ$2:$AK$3,2,FALSE),0)</f>
        <v>0</v>
      </c>
      <c r="C258" s="6">
        <f>IFERROR(VLOOKUP(通常分様式!C258,―!$A$2:$B$3,2,FALSE),0)</f>
        <v>0</v>
      </c>
      <c r="D258" s="6">
        <f>IFERROR(VLOOKUP(通常分様式!D258,―!$AD$2:$AE$3,2,FALSE),0)</f>
        <v>0</v>
      </c>
      <c r="E258" s="6"/>
      <c r="G258" s="6">
        <f>IFERROR(VLOOKUP(通常分様式!G258,―!$AF$2:$AG$3,2,FALSE),0)</f>
        <v>0</v>
      </c>
      <c r="H258" s="6">
        <f>IFERROR(VLOOKUP(通常分様式!H258,―!$C$2:$D$2,2,FALSE),0)</f>
        <v>0</v>
      </c>
      <c r="I258" s="6">
        <f>IFERROR(IF(B258=2,VLOOKUP(通常分様式!I258,―!$E$21:$F$25,2,FALSE),VLOOKUP(通常分様式!I258,―!$E$2:$F$19,2,FALSE)),0)</f>
        <v>0</v>
      </c>
      <c r="J258" s="6">
        <f>IFERROR(VLOOKUP(通常分様式!J258,―!$G$2:$H$2,2,FALSE),0)</f>
        <v>0</v>
      </c>
      <c r="K258" s="6">
        <f>IFERROR(VLOOKUP(通常分様式!K258,―!$AH$2:$AI$12,2,FALSE),0)</f>
        <v>0</v>
      </c>
      <c r="V258" s="6">
        <f>IFERROR(IF(通常分様式!C258="単",VLOOKUP(通常分様式!V258,―!$I$2:$J$3,2,FALSE),VLOOKUP(通常分様式!V258,―!$I$4:$J$5,2,FALSE)),0)</f>
        <v>0</v>
      </c>
      <c r="W258" s="6">
        <f>IFERROR(VLOOKUP(通常分様式!W258,―!$K$2:$L$3,2,FALSE),0)</f>
        <v>0</v>
      </c>
      <c r="X258" s="6">
        <f>IFERROR(VLOOKUP(通常分様式!X258,―!$M$2:$N$3,2,FALSE),0)</f>
        <v>0</v>
      </c>
      <c r="Y258" s="6">
        <f>IFERROR(VLOOKUP(通常分様式!Y258,―!$O$2:$P$3,2,FALSE),0)</f>
        <v>0</v>
      </c>
      <c r="Z258" s="6">
        <f>IFERROR(VLOOKUP(通常分様式!Z258,―!$X$2:$Y$31,2,FALSE),0)</f>
        <v>0</v>
      </c>
      <c r="AA258" s="6">
        <f>IFERROR(VLOOKUP(通常分様式!AA258,―!$X$2:$Y$31,2,FALSE),0)</f>
        <v>0</v>
      </c>
      <c r="AF258" s="6">
        <f>IFERROR(VLOOKUP(通常分様式!AG258,―!$AA$2:$AB$14,2,FALSE),0)</f>
        <v>0</v>
      </c>
      <c r="AG258" s="6">
        <f t="shared" si="21"/>
        <v>0</v>
      </c>
      <c r="AH258" s="135">
        <f t="shared" si="22"/>
        <v>0</v>
      </c>
      <c r="AI258" s="135">
        <f t="shared" si="23"/>
        <v>0</v>
      </c>
      <c r="AJ258" s="135">
        <f>IF(通常分様式!C258="",0,IF(B258=1,IF(フラグ管理用!C258=1,"事業終期_通常",IF(C258=2,IF(Y258=2,"事業終期_R3基金・R4","事業終期_通常"),0)),IF(B258=2,"事業終期_R3基金・R4",0)))</f>
        <v>0</v>
      </c>
      <c r="AK258" s="135">
        <f t="shared" si="24"/>
        <v>0</v>
      </c>
      <c r="AL258" s="135">
        <f t="shared" si="25"/>
        <v>0</v>
      </c>
      <c r="AM258" s="135">
        <f t="shared" si="27"/>
        <v>0</v>
      </c>
      <c r="AN258" s="135">
        <f t="shared" si="26"/>
        <v>0</v>
      </c>
      <c r="AO258" s="6" t="str">
        <f>IF(通常分様式!C258="","",IF(PRODUCT(B258:G258,H258:AA258,AF258)=0,"error",""))</f>
        <v/>
      </c>
      <c r="AP258" s="6">
        <f>IF(通常分様式!E258="妊娠出産子育て支援交付金",1,0)</f>
        <v>0</v>
      </c>
    </row>
    <row r="259" spans="1:42" x14ac:dyDescent="0.15">
      <c r="A259" s="6">
        <v>238</v>
      </c>
      <c r="B259" s="6">
        <f>IFERROR(VLOOKUP(通常分様式!B259,―!$AJ$2:$AK$3,2,FALSE),0)</f>
        <v>0</v>
      </c>
      <c r="C259" s="6">
        <f>IFERROR(VLOOKUP(通常分様式!C259,―!$A$2:$B$3,2,FALSE),0)</f>
        <v>0</v>
      </c>
      <c r="D259" s="6">
        <f>IFERROR(VLOOKUP(通常分様式!D259,―!$AD$2:$AE$3,2,FALSE),0)</f>
        <v>0</v>
      </c>
      <c r="E259" s="6"/>
      <c r="G259" s="6">
        <f>IFERROR(VLOOKUP(通常分様式!G259,―!$AF$2:$AG$3,2,FALSE),0)</f>
        <v>0</v>
      </c>
      <c r="H259" s="6">
        <f>IFERROR(VLOOKUP(通常分様式!H259,―!$C$2:$D$2,2,FALSE),0)</f>
        <v>0</v>
      </c>
      <c r="I259" s="6">
        <f>IFERROR(IF(B259=2,VLOOKUP(通常分様式!I259,―!$E$21:$F$25,2,FALSE),VLOOKUP(通常分様式!I259,―!$E$2:$F$19,2,FALSE)),0)</f>
        <v>0</v>
      </c>
      <c r="J259" s="6">
        <f>IFERROR(VLOOKUP(通常分様式!J259,―!$G$2:$H$2,2,FALSE),0)</f>
        <v>0</v>
      </c>
      <c r="K259" s="6">
        <f>IFERROR(VLOOKUP(通常分様式!K259,―!$AH$2:$AI$12,2,FALSE),0)</f>
        <v>0</v>
      </c>
      <c r="V259" s="6">
        <f>IFERROR(IF(通常分様式!C259="単",VLOOKUP(通常分様式!V259,―!$I$2:$J$3,2,FALSE),VLOOKUP(通常分様式!V259,―!$I$4:$J$5,2,FALSE)),0)</f>
        <v>0</v>
      </c>
      <c r="W259" s="6">
        <f>IFERROR(VLOOKUP(通常分様式!W259,―!$K$2:$L$3,2,FALSE),0)</f>
        <v>0</v>
      </c>
      <c r="X259" s="6">
        <f>IFERROR(VLOOKUP(通常分様式!X259,―!$M$2:$N$3,2,FALSE),0)</f>
        <v>0</v>
      </c>
      <c r="Y259" s="6">
        <f>IFERROR(VLOOKUP(通常分様式!Y259,―!$O$2:$P$3,2,FALSE),0)</f>
        <v>0</v>
      </c>
      <c r="Z259" s="6">
        <f>IFERROR(VLOOKUP(通常分様式!Z259,―!$X$2:$Y$31,2,FALSE),0)</f>
        <v>0</v>
      </c>
      <c r="AA259" s="6">
        <f>IFERROR(VLOOKUP(通常分様式!AA259,―!$X$2:$Y$31,2,FALSE),0)</f>
        <v>0</v>
      </c>
      <c r="AF259" s="6">
        <f>IFERROR(VLOOKUP(通常分様式!AG259,―!$AA$2:$AB$14,2,FALSE),0)</f>
        <v>0</v>
      </c>
      <c r="AG259" s="6">
        <f t="shared" si="21"/>
        <v>0</v>
      </c>
      <c r="AH259" s="135">
        <f t="shared" si="22"/>
        <v>0</v>
      </c>
      <c r="AI259" s="135">
        <f t="shared" si="23"/>
        <v>0</v>
      </c>
      <c r="AJ259" s="135">
        <f>IF(通常分様式!C259="",0,IF(B259=1,IF(フラグ管理用!C259=1,"事業終期_通常",IF(C259=2,IF(Y259=2,"事業終期_R3基金・R4","事業終期_通常"),0)),IF(B259=2,"事業終期_R3基金・R4",0)))</f>
        <v>0</v>
      </c>
      <c r="AK259" s="135">
        <f t="shared" si="24"/>
        <v>0</v>
      </c>
      <c r="AL259" s="135">
        <f t="shared" si="25"/>
        <v>0</v>
      </c>
      <c r="AM259" s="135">
        <f t="shared" si="27"/>
        <v>0</v>
      </c>
      <c r="AN259" s="135">
        <f t="shared" si="26"/>
        <v>0</v>
      </c>
      <c r="AO259" s="6" t="str">
        <f>IF(通常分様式!C259="","",IF(PRODUCT(B259:G259,H259:AA259,AF259)=0,"error",""))</f>
        <v/>
      </c>
      <c r="AP259" s="6">
        <f>IF(通常分様式!E259="妊娠出産子育て支援交付金",1,0)</f>
        <v>0</v>
      </c>
    </row>
    <row r="260" spans="1:42" x14ac:dyDescent="0.15">
      <c r="A260" s="6">
        <v>239</v>
      </c>
      <c r="B260" s="6">
        <f>IFERROR(VLOOKUP(通常分様式!B260,―!$AJ$2:$AK$3,2,FALSE),0)</f>
        <v>0</v>
      </c>
      <c r="C260" s="6">
        <f>IFERROR(VLOOKUP(通常分様式!C260,―!$A$2:$B$3,2,FALSE),0)</f>
        <v>0</v>
      </c>
      <c r="D260" s="6">
        <f>IFERROR(VLOOKUP(通常分様式!D260,―!$AD$2:$AE$3,2,FALSE),0)</f>
        <v>0</v>
      </c>
      <c r="E260" s="6"/>
      <c r="G260" s="6">
        <f>IFERROR(VLOOKUP(通常分様式!G260,―!$AF$2:$AG$3,2,FALSE),0)</f>
        <v>0</v>
      </c>
      <c r="H260" s="6">
        <f>IFERROR(VLOOKUP(通常分様式!H260,―!$C$2:$D$2,2,FALSE),0)</f>
        <v>0</v>
      </c>
      <c r="I260" s="6">
        <f>IFERROR(IF(B260=2,VLOOKUP(通常分様式!I260,―!$E$21:$F$25,2,FALSE),VLOOKUP(通常分様式!I260,―!$E$2:$F$19,2,FALSE)),0)</f>
        <v>0</v>
      </c>
      <c r="J260" s="6">
        <f>IFERROR(VLOOKUP(通常分様式!J260,―!$G$2:$H$2,2,FALSE),0)</f>
        <v>0</v>
      </c>
      <c r="K260" s="6">
        <f>IFERROR(VLOOKUP(通常分様式!K260,―!$AH$2:$AI$12,2,FALSE),0)</f>
        <v>0</v>
      </c>
      <c r="V260" s="6">
        <f>IFERROR(IF(通常分様式!C260="単",VLOOKUP(通常分様式!V260,―!$I$2:$J$3,2,FALSE),VLOOKUP(通常分様式!V260,―!$I$4:$J$5,2,FALSE)),0)</f>
        <v>0</v>
      </c>
      <c r="W260" s="6">
        <f>IFERROR(VLOOKUP(通常分様式!W260,―!$K$2:$L$3,2,FALSE),0)</f>
        <v>0</v>
      </c>
      <c r="X260" s="6">
        <f>IFERROR(VLOOKUP(通常分様式!X260,―!$M$2:$N$3,2,FALSE),0)</f>
        <v>0</v>
      </c>
      <c r="Y260" s="6">
        <f>IFERROR(VLOOKUP(通常分様式!Y260,―!$O$2:$P$3,2,FALSE),0)</f>
        <v>0</v>
      </c>
      <c r="Z260" s="6">
        <f>IFERROR(VLOOKUP(通常分様式!Z260,―!$X$2:$Y$31,2,FALSE),0)</f>
        <v>0</v>
      </c>
      <c r="AA260" s="6">
        <f>IFERROR(VLOOKUP(通常分様式!AA260,―!$X$2:$Y$31,2,FALSE),0)</f>
        <v>0</v>
      </c>
      <c r="AF260" s="6">
        <f>IFERROR(VLOOKUP(通常分様式!AG260,―!$AA$2:$AB$14,2,FALSE),0)</f>
        <v>0</v>
      </c>
      <c r="AG260" s="6">
        <f t="shared" si="21"/>
        <v>0</v>
      </c>
      <c r="AH260" s="135">
        <f t="shared" si="22"/>
        <v>0</v>
      </c>
      <c r="AI260" s="135">
        <f t="shared" si="23"/>
        <v>0</v>
      </c>
      <c r="AJ260" s="135">
        <f>IF(通常分様式!C260="",0,IF(B260=1,IF(フラグ管理用!C260=1,"事業終期_通常",IF(C260=2,IF(Y260=2,"事業終期_R3基金・R4","事業終期_通常"),0)),IF(B260=2,"事業終期_R3基金・R4",0)))</f>
        <v>0</v>
      </c>
      <c r="AK260" s="135">
        <f t="shared" si="24"/>
        <v>0</v>
      </c>
      <c r="AL260" s="135">
        <f t="shared" si="25"/>
        <v>0</v>
      </c>
      <c r="AM260" s="135">
        <f t="shared" si="27"/>
        <v>0</v>
      </c>
      <c r="AN260" s="135">
        <f t="shared" si="26"/>
        <v>0</v>
      </c>
      <c r="AO260" s="6" t="str">
        <f>IF(通常分様式!C260="","",IF(PRODUCT(B260:G260,H260:AA260,AF260)=0,"error",""))</f>
        <v/>
      </c>
      <c r="AP260" s="6">
        <f>IF(通常分様式!E260="妊娠出産子育て支援交付金",1,0)</f>
        <v>0</v>
      </c>
    </row>
    <row r="261" spans="1:42" x14ac:dyDescent="0.15">
      <c r="A261" s="6">
        <v>240</v>
      </c>
      <c r="B261" s="6">
        <f>IFERROR(VLOOKUP(通常分様式!B261,―!$AJ$2:$AK$3,2,FALSE),0)</f>
        <v>0</v>
      </c>
      <c r="C261" s="6">
        <f>IFERROR(VLOOKUP(通常分様式!C261,―!$A$2:$B$3,2,FALSE),0)</f>
        <v>0</v>
      </c>
      <c r="D261" s="6">
        <f>IFERROR(VLOOKUP(通常分様式!D261,―!$AD$2:$AE$3,2,FALSE),0)</f>
        <v>0</v>
      </c>
      <c r="E261" s="6"/>
      <c r="G261" s="6">
        <f>IFERROR(VLOOKUP(通常分様式!G261,―!$AF$2:$AG$3,2,FALSE),0)</f>
        <v>0</v>
      </c>
      <c r="H261" s="6">
        <f>IFERROR(VLOOKUP(通常分様式!H261,―!$C$2:$D$2,2,FALSE),0)</f>
        <v>0</v>
      </c>
      <c r="I261" s="6">
        <f>IFERROR(IF(B261=2,VLOOKUP(通常分様式!I261,―!$E$21:$F$25,2,FALSE),VLOOKUP(通常分様式!I261,―!$E$2:$F$19,2,FALSE)),0)</f>
        <v>0</v>
      </c>
      <c r="J261" s="6">
        <f>IFERROR(VLOOKUP(通常分様式!J261,―!$G$2:$H$2,2,FALSE),0)</f>
        <v>0</v>
      </c>
      <c r="K261" s="6">
        <f>IFERROR(VLOOKUP(通常分様式!K261,―!$AH$2:$AI$12,2,FALSE),0)</f>
        <v>0</v>
      </c>
      <c r="V261" s="6">
        <f>IFERROR(IF(通常分様式!C261="単",VLOOKUP(通常分様式!V261,―!$I$2:$J$3,2,FALSE),VLOOKUP(通常分様式!V261,―!$I$4:$J$5,2,FALSE)),0)</f>
        <v>0</v>
      </c>
      <c r="W261" s="6">
        <f>IFERROR(VLOOKUP(通常分様式!W261,―!$K$2:$L$3,2,FALSE),0)</f>
        <v>0</v>
      </c>
      <c r="X261" s="6">
        <f>IFERROR(VLOOKUP(通常分様式!X261,―!$M$2:$N$3,2,FALSE),0)</f>
        <v>0</v>
      </c>
      <c r="Y261" s="6">
        <f>IFERROR(VLOOKUP(通常分様式!Y261,―!$O$2:$P$3,2,FALSE),0)</f>
        <v>0</v>
      </c>
      <c r="Z261" s="6">
        <f>IFERROR(VLOOKUP(通常分様式!Z261,―!$X$2:$Y$31,2,FALSE),0)</f>
        <v>0</v>
      </c>
      <c r="AA261" s="6">
        <f>IFERROR(VLOOKUP(通常分様式!AA261,―!$X$2:$Y$31,2,FALSE),0)</f>
        <v>0</v>
      </c>
      <c r="AF261" s="6">
        <f>IFERROR(VLOOKUP(通常分様式!AG261,―!$AA$2:$AB$14,2,FALSE),0)</f>
        <v>0</v>
      </c>
      <c r="AG261" s="6">
        <f t="shared" si="21"/>
        <v>0</v>
      </c>
      <c r="AH261" s="135">
        <f t="shared" si="22"/>
        <v>0</v>
      </c>
      <c r="AI261" s="135">
        <f t="shared" si="23"/>
        <v>0</v>
      </c>
      <c r="AJ261" s="135">
        <f>IF(通常分様式!C261="",0,IF(B261=1,IF(フラグ管理用!C261=1,"事業終期_通常",IF(C261=2,IF(Y261=2,"事業終期_R3基金・R4","事業終期_通常"),0)),IF(B261=2,"事業終期_R3基金・R4",0)))</f>
        <v>0</v>
      </c>
      <c r="AK261" s="135">
        <f t="shared" si="24"/>
        <v>0</v>
      </c>
      <c r="AL261" s="135">
        <f t="shared" si="25"/>
        <v>0</v>
      </c>
      <c r="AM261" s="135">
        <f t="shared" si="27"/>
        <v>0</v>
      </c>
      <c r="AN261" s="135">
        <f t="shared" si="26"/>
        <v>0</v>
      </c>
      <c r="AO261" s="6" t="str">
        <f>IF(通常分様式!C261="","",IF(PRODUCT(B261:G261,H261:AA261,AF261)=0,"error",""))</f>
        <v/>
      </c>
      <c r="AP261" s="6">
        <f>IF(通常分様式!E261="妊娠出産子育て支援交付金",1,0)</f>
        <v>0</v>
      </c>
    </row>
    <row r="262" spans="1:42" x14ac:dyDescent="0.15">
      <c r="A262" s="6">
        <v>241</v>
      </c>
      <c r="B262" s="6">
        <f>IFERROR(VLOOKUP(通常分様式!B262,―!$AJ$2:$AK$3,2,FALSE),0)</f>
        <v>0</v>
      </c>
      <c r="C262" s="6">
        <f>IFERROR(VLOOKUP(通常分様式!C262,―!$A$2:$B$3,2,FALSE),0)</f>
        <v>0</v>
      </c>
      <c r="D262" s="6">
        <f>IFERROR(VLOOKUP(通常分様式!D262,―!$AD$2:$AE$3,2,FALSE),0)</f>
        <v>0</v>
      </c>
      <c r="E262" s="6"/>
      <c r="G262" s="6">
        <f>IFERROR(VLOOKUP(通常分様式!G262,―!$AF$2:$AG$3,2,FALSE),0)</f>
        <v>0</v>
      </c>
      <c r="H262" s="6">
        <f>IFERROR(VLOOKUP(通常分様式!H262,―!$C$2:$D$2,2,FALSE),0)</f>
        <v>0</v>
      </c>
      <c r="I262" s="6">
        <f>IFERROR(IF(B262=2,VLOOKUP(通常分様式!I262,―!$E$21:$F$25,2,FALSE),VLOOKUP(通常分様式!I262,―!$E$2:$F$19,2,FALSE)),0)</f>
        <v>0</v>
      </c>
      <c r="J262" s="6">
        <f>IFERROR(VLOOKUP(通常分様式!J262,―!$G$2:$H$2,2,FALSE),0)</f>
        <v>0</v>
      </c>
      <c r="K262" s="6">
        <f>IFERROR(VLOOKUP(通常分様式!K262,―!$AH$2:$AI$12,2,FALSE),0)</f>
        <v>0</v>
      </c>
      <c r="V262" s="6">
        <f>IFERROR(IF(通常分様式!C262="単",VLOOKUP(通常分様式!V262,―!$I$2:$J$3,2,FALSE),VLOOKUP(通常分様式!V262,―!$I$4:$J$5,2,FALSE)),0)</f>
        <v>0</v>
      </c>
      <c r="W262" s="6">
        <f>IFERROR(VLOOKUP(通常分様式!W262,―!$K$2:$L$3,2,FALSE),0)</f>
        <v>0</v>
      </c>
      <c r="X262" s="6">
        <f>IFERROR(VLOOKUP(通常分様式!X262,―!$M$2:$N$3,2,FALSE),0)</f>
        <v>0</v>
      </c>
      <c r="Y262" s="6">
        <f>IFERROR(VLOOKUP(通常分様式!Y262,―!$O$2:$P$3,2,FALSE),0)</f>
        <v>0</v>
      </c>
      <c r="Z262" s="6">
        <f>IFERROR(VLOOKUP(通常分様式!Z262,―!$X$2:$Y$31,2,FALSE),0)</f>
        <v>0</v>
      </c>
      <c r="AA262" s="6">
        <f>IFERROR(VLOOKUP(通常分様式!AA262,―!$X$2:$Y$31,2,FALSE),0)</f>
        <v>0</v>
      </c>
      <c r="AF262" s="6">
        <f>IFERROR(VLOOKUP(通常分様式!AG262,―!$AA$2:$AB$14,2,FALSE),0)</f>
        <v>0</v>
      </c>
      <c r="AG262" s="6">
        <f t="shared" si="21"/>
        <v>0</v>
      </c>
      <c r="AH262" s="135">
        <f t="shared" si="22"/>
        <v>0</v>
      </c>
      <c r="AI262" s="135">
        <f t="shared" si="23"/>
        <v>0</v>
      </c>
      <c r="AJ262" s="135">
        <f>IF(通常分様式!C262="",0,IF(B262=1,IF(フラグ管理用!C262=1,"事業終期_通常",IF(C262=2,IF(Y262=2,"事業終期_R3基金・R4","事業終期_通常"),0)),IF(B262=2,"事業終期_R3基金・R4",0)))</f>
        <v>0</v>
      </c>
      <c r="AK262" s="135">
        <f t="shared" si="24"/>
        <v>0</v>
      </c>
      <c r="AL262" s="135">
        <f t="shared" si="25"/>
        <v>0</v>
      </c>
      <c r="AM262" s="135">
        <f t="shared" si="27"/>
        <v>0</v>
      </c>
      <c r="AN262" s="135">
        <f t="shared" si="26"/>
        <v>0</v>
      </c>
      <c r="AO262" s="6" t="str">
        <f>IF(通常分様式!C262="","",IF(PRODUCT(B262:G262,H262:AA262,AF262)=0,"error",""))</f>
        <v/>
      </c>
      <c r="AP262" s="6">
        <f>IF(通常分様式!E262="妊娠出産子育て支援交付金",1,0)</f>
        <v>0</v>
      </c>
    </row>
    <row r="263" spans="1:42" x14ac:dyDescent="0.15">
      <c r="A263" s="6">
        <v>242</v>
      </c>
      <c r="B263" s="6">
        <f>IFERROR(VLOOKUP(通常分様式!B263,―!$AJ$2:$AK$3,2,FALSE),0)</f>
        <v>0</v>
      </c>
      <c r="C263" s="6">
        <f>IFERROR(VLOOKUP(通常分様式!C263,―!$A$2:$B$3,2,FALSE),0)</f>
        <v>0</v>
      </c>
      <c r="D263" s="6">
        <f>IFERROR(VLOOKUP(通常分様式!D263,―!$AD$2:$AE$3,2,FALSE),0)</f>
        <v>0</v>
      </c>
      <c r="E263" s="6"/>
      <c r="G263" s="6">
        <f>IFERROR(VLOOKUP(通常分様式!G263,―!$AF$2:$AG$3,2,FALSE),0)</f>
        <v>0</v>
      </c>
      <c r="H263" s="6">
        <f>IFERROR(VLOOKUP(通常分様式!H263,―!$C$2:$D$2,2,FALSE),0)</f>
        <v>0</v>
      </c>
      <c r="I263" s="6">
        <f>IFERROR(IF(B263=2,VLOOKUP(通常分様式!I263,―!$E$21:$F$25,2,FALSE),VLOOKUP(通常分様式!I263,―!$E$2:$F$19,2,FALSE)),0)</f>
        <v>0</v>
      </c>
      <c r="J263" s="6">
        <f>IFERROR(VLOOKUP(通常分様式!J263,―!$G$2:$H$2,2,FALSE),0)</f>
        <v>0</v>
      </c>
      <c r="K263" s="6">
        <f>IFERROR(VLOOKUP(通常分様式!K263,―!$AH$2:$AI$12,2,FALSE),0)</f>
        <v>0</v>
      </c>
      <c r="V263" s="6">
        <f>IFERROR(IF(通常分様式!C263="単",VLOOKUP(通常分様式!V263,―!$I$2:$J$3,2,FALSE),VLOOKUP(通常分様式!V263,―!$I$4:$J$5,2,FALSE)),0)</f>
        <v>0</v>
      </c>
      <c r="W263" s="6">
        <f>IFERROR(VLOOKUP(通常分様式!W263,―!$K$2:$L$3,2,FALSE),0)</f>
        <v>0</v>
      </c>
      <c r="X263" s="6">
        <f>IFERROR(VLOOKUP(通常分様式!X263,―!$M$2:$N$3,2,FALSE),0)</f>
        <v>0</v>
      </c>
      <c r="Y263" s="6">
        <f>IFERROR(VLOOKUP(通常分様式!Y263,―!$O$2:$P$3,2,FALSE),0)</f>
        <v>0</v>
      </c>
      <c r="Z263" s="6">
        <f>IFERROR(VLOOKUP(通常分様式!Z263,―!$X$2:$Y$31,2,FALSE),0)</f>
        <v>0</v>
      </c>
      <c r="AA263" s="6">
        <f>IFERROR(VLOOKUP(通常分様式!AA263,―!$X$2:$Y$31,2,FALSE),0)</f>
        <v>0</v>
      </c>
      <c r="AF263" s="6">
        <f>IFERROR(VLOOKUP(通常分様式!AG263,―!$AA$2:$AB$14,2,FALSE),0)</f>
        <v>0</v>
      </c>
      <c r="AG263" s="6">
        <f t="shared" si="21"/>
        <v>0</v>
      </c>
      <c r="AH263" s="135">
        <f t="shared" si="22"/>
        <v>0</v>
      </c>
      <c r="AI263" s="135">
        <f t="shared" si="23"/>
        <v>0</v>
      </c>
      <c r="AJ263" s="135">
        <f>IF(通常分様式!C263="",0,IF(B263=1,IF(フラグ管理用!C263=1,"事業終期_通常",IF(C263=2,IF(Y263=2,"事業終期_R3基金・R4","事業終期_通常"),0)),IF(B263=2,"事業終期_R3基金・R4",0)))</f>
        <v>0</v>
      </c>
      <c r="AK263" s="135">
        <f t="shared" si="24"/>
        <v>0</v>
      </c>
      <c r="AL263" s="135">
        <f t="shared" si="25"/>
        <v>0</v>
      </c>
      <c r="AM263" s="135">
        <f t="shared" si="27"/>
        <v>0</v>
      </c>
      <c r="AN263" s="135">
        <f t="shared" si="26"/>
        <v>0</v>
      </c>
      <c r="AO263" s="6" t="str">
        <f>IF(通常分様式!C263="","",IF(PRODUCT(B263:G263,H263:AA263,AF263)=0,"error",""))</f>
        <v/>
      </c>
      <c r="AP263" s="6">
        <f>IF(通常分様式!E263="妊娠出産子育て支援交付金",1,0)</f>
        <v>0</v>
      </c>
    </row>
    <row r="264" spans="1:42" x14ac:dyDescent="0.15">
      <c r="A264" s="6">
        <v>243</v>
      </c>
      <c r="B264" s="6">
        <f>IFERROR(VLOOKUP(通常分様式!B264,―!$AJ$2:$AK$3,2,FALSE),0)</f>
        <v>0</v>
      </c>
      <c r="C264" s="6">
        <f>IFERROR(VLOOKUP(通常分様式!C264,―!$A$2:$B$3,2,FALSE),0)</f>
        <v>0</v>
      </c>
      <c r="D264" s="6">
        <f>IFERROR(VLOOKUP(通常分様式!D264,―!$AD$2:$AE$3,2,FALSE),0)</f>
        <v>0</v>
      </c>
      <c r="E264" s="6"/>
      <c r="G264" s="6">
        <f>IFERROR(VLOOKUP(通常分様式!G264,―!$AF$2:$AG$3,2,FALSE),0)</f>
        <v>0</v>
      </c>
      <c r="H264" s="6">
        <f>IFERROR(VLOOKUP(通常分様式!H264,―!$C$2:$D$2,2,FALSE),0)</f>
        <v>0</v>
      </c>
      <c r="I264" s="6">
        <f>IFERROR(IF(B264=2,VLOOKUP(通常分様式!I264,―!$E$21:$F$25,2,FALSE),VLOOKUP(通常分様式!I264,―!$E$2:$F$19,2,FALSE)),0)</f>
        <v>0</v>
      </c>
      <c r="J264" s="6">
        <f>IFERROR(VLOOKUP(通常分様式!J264,―!$G$2:$H$2,2,FALSE),0)</f>
        <v>0</v>
      </c>
      <c r="K264" s="6">
        <f>IFERROR(VLOOKUP(通常分様式!K264,―!$AH$2:$AI$12,2,FALSE),0)</f>
        <v>0</v>
      </c>
      <c r="V264" s="6">
        <f>IFERROR(IF(通常分様式!C264="単",VLOOKUP(通常分様式!V264,―!$I$2:$J$3,2,FALSE),VLOOKUP(通常分様式!V264,―!$I$4:$J$5,2,FALSE)),0)</f>
        <v>0</v>
      </c>
      <c r="W264" s="6">
        <f>IFERROR(VLOOKUP(通常分様式!W264,―!$K$2:$L$3,2,FALSE),0)</f>
        <v>0</v>
      </c>
      <c r="X264" s="6">
        <f>IFERROR(VLOOKUP(通常分様式!X264,―!$M$2:$N$3,2,FALSE),0)</f>
        <v>0</v>
      </c>
      <c r="Y264" s="6">
        <f>IFERROR(VLOOKUP(通常分様式!Y264,―!$O$2:$P$3,2,FALSE),0)</f>
        <v>0</v>
      </c>
      <c r="Z264" s="6">
        <f>IFERROR(VLOOKUP(通常分様式!Z264,―!$X$2:$Y$31,2,FALSE),0)</f>
        <v>0</v>
      </c>
      <c r="AA264" s="6">
        <f>IFERROR(VLOOKUP(通常分様式!AA264,―!$X$2:$Y$31,2,FALSE),0)</f>
        <v>0</v>
      </c>
      <c r="AF264" s="6">
        <f>IFERROR(VLOOKUP(通常分様式!AG264,―!$AA$2:$AB$14,2,FALSE),0)</f>
        <v>0</v>
      </c>
      <c r="AG264" s="6">
        <f t="shared" si="21"/>
        <v>0</v>
      </c>
      <c r="AH264" s="135">
        <f t="shared" si="22"/>
        <v>0</v>
      </c>
      <c r="AI264" s="135">
        <f t="shared" si="23"/>
        <v>0</v>
      </c>
      <c r="AJ264" s="135">
        <f>IF(通常分様式!C264="",0,IF(B264=1,IF(フラグ管理用!C264=1,"事業終期_通常",IF(C264=2,IF(Y264=2,"事業終期_R3基金・R4","事業終期_通常"),0)),IF(B264=2,"事業終期_R3基金・R4",0)))</f>
        <v>0</v>
      </c>
      <c r="AK264" s="135">
        <f t="shared" si="24"/>
        <v>0</v>
      </c>
      <c r="AL264" s="135">
        <f t="shared" si="25"/>
        <v>0</v>
      </c>
      <c r="AM264" s="135">
        <f t="shared" si="27"/>
        <v>0</v>
      </c>
      <c r="AN264" s="135">
        <f t="shared" si="26"/>
        <v>0</v>
      </c>
      <c r="AO264" s="6" t="str">
        <f>IF(通常分様式!C264="","",IF(PRODUCT(B264:G264,H264:AA264,AF264)=0,"error",""))</f>
        <v/>
      </c>
      <c r="AP264" s="6">
        <f>IF(通常分様式!E264="妊娠出産子育て支援交付金",1,0)</f>
        <v>0</v>
      </c>
    </row>
    <row r="265" spans="1:42" x14ac:dyDescent="0.15">
      <c r="A265" s="6">
        <v>244</v>
      </c>
      <c r="B265" s="6">
        <f>IFERROR(VLOOKUP(通常分様式!B265,―!$AJ$2:$AK$3,2,FALSE),0)</f>
        <v>0</v>
      </c>
      <c r="C265" s="6">
        <f>IFERROR(VLOOKUP(通常分様式!C265,―!$A$2:$B$3,2,FALSE),0)</f>
        <v>0</v>
      </c>
      <c r="D265" s="6">
        <f>IFERROR(VLOOKUP(通常分様式!D265,―!$AD$2:$AE$3,2,FALSE),0)</f>
        <v>0</v>
      </c>
      <c r="E265" s="6"/>
      <c r="G265" s="6">
        <f>IFERROR(VLOOKUP(通常分様式!G265,―!$AF$2:$AG$3,2,FALSE),0)</f>
        <v>0</v>
      </c>
      <c r="H265" s="6">
        <f>IFERROR(VLOOKUP(通常分様式!H265,―!$C$2:$D$2,2,FALSE),0)</f>
        <v>0</v>
      </c>
      <c r="I265" s="6">
        <f>IFERROR(IF(B265=2,VLOOKUP(通常分様式!I265,―!$E$21:$F$25,2,FALSE),VLOOKUP(通常分様式!I265,―!$E$2:$F$19,2,FALSE)),0)</f>
        <v>0</v>
      </c>
      <c r="J265" s="6">
        <f>IFERROR(VLOOKUP(通常分様式!J265,―!$G$2:$H$2,2,FALSE),0)</f>
        <v>0</v>
      </c>
      <c r="K265" s="6">
        <f>IFERROR(VLOOKUP(通常分様式!K265,―!$AH$2:$AI$12,2,FALSE),0)</f>
        <v>0</v>
      </c>
      <c r="V265" s="6">
        <f>IFERROR(IF(通常分様式!C265="単",VLOOKUP(通常分様式!V265,―!$I$2:$J$3,2,FALSE),VLOOKUP(通常分様式!V265,―!$I$4:$J$5,2,FALSE)),0)</f>
        <v>0</v>
      </c>
      <c r="W265" s="6">
        <f>IFERROR(VLOOKUP(通常分様式!W265,―!$K$2:$L$3,2,FALSE),0)</f>
        <v>0</v>
      </c>
      <c r="X265" s="6">
        <f>IFERROR(VLOOKUP(通常分様式!X265,―!$M$2:$N$3,2,FALSE),0)</f>
        <v>0</v>
      </c>
      <c r="Y265" s="6">
        <f>IFERROR(VLOOKUP(通常分様式!Y265,―!$O$2:$P$3,2,FALSE),0)</f>
        <v>0</v>
      </c>
      <c r="Z265" s="6">
        <f>IFERROR(VLOOKUP(通常分様式!Z265,―!$X$2:$Y$31,2,FALSE),0)</f>
        <v>0</v>
      </c>
      <c r="AA265" s="6">
        <f>IFERROR(VLOOKUP(通常分様式!AA265,―!$X$2:$Y$31,2,FALSE),0)</f>
        <v>0</v>
      </c>
      <c r="AF265" s="6">
        <f>IFERROR(VLOOKUP(通常分様式!AG265,―!$AA$2:$AB$14,2,FALSE),0)</f>
        <v>0</v>
      </c>
      <c r="AG265" s="6">
        <f t="shared" si="21"/>
        <v>0</v>
      </c>
      <c r="AH265" s="135">
        <f t="shared" si="22"/>
        <v>0</v>
      </c>
      <c r="AI265" s="135">
        <f t="shared" si="23"/>
        <v>0</v>
      </c>
      <c r="AJ265" s="135">
        <f>IF(通常分様式!C265="",0,IF(B265=1,IF(フラグ管理用!C265=1,"事業終期_通常",IF(C265=2,IF(Y265=2,"事業終期_R3基金・R4","事業終期_通常"),0)),IF(B265=2,"事業終期_R3基金・R4",0)))</f>
        <v>0</v>
      </c>
      <c r="AK265" s="135">
        <f t="shared" si="24"/>
        <v>0</v>
      </c>
      <c r="AL265" s="135">
        <f t="shared" si="25"/>
        <v>0</v>
      </c>
      <c r="AM265" s="135">
        <f t="shared" si="27"/>
        <v>0</v>
      </c>
      <c r="AN265" s="135">
        <f t="shared" si="26"/>
        <v>0</v>
      </c>
      <c r="AO265" s="6" t="str">
        <f>IF(通常分様式!C265="","",IF(PRODUCT(B265:G265,H265:AA265,AF265)=0,"error",""))</f>
        <v/>
      </c>
      <c r="AP265" s="6">
        <f>IF(通常分様式!E265="妊娠出産子育て支援交付金",1,0)</f>
        <v>0</v>
      </c>
    </row>
    <row r="266" spans="1:42" x14ac:dyDescent="0.15">
      <c r="A266" s="6">
        <v>245</v>
      </c>
      <c r="B266" s="6">
        <f>IFERROR(VLOOKUP(通常分様式!B266,―!$AJ$2:$AK$3,2,FALSE),0)</f>
        <v>0</v>
      </c>
      <c r="C266" s="6">
        <f>IFERROR(VLOOKUP(通常分様式!C266,―!$A$2:$B$3,2,FALSE),0)</f>
        <v>0</v>
      </c>
      <c r="D266" s="6">
        <f>IFERROR(VLOOKUP(通常分様式!D266,―!$AD$2:$AE$3,2,FALSE),0)</f>
        <v>0</v>
      </c>
      <c r="E266" s="6"/>
      <c r="G266" s="6">
        <f>IFERROR(VLOOKUP(通常分様式!G266,―!$AF$2:$AG$3,2,FALSE),0)</f>
        <v>0</v>
      </c>
      <c r="H266" s="6">
        <f>IFERROR(VLOOKUP(通常分様式!H266,―!$C$2:$D$2,2,FALSE),0)</f>
        <v>0</v>
      </c>
      <c r="I266" s="6">
        <f>IFERROR(IF(B266=2,VLOOKUP(通常分様式!I266,―!$E$21:$F$25,2,FALSE),VLOOKUP(通常分様式!I266,―!$E$2:$F$19,2,FALSE)),0)</f>
        <v>0</v>
      </c>
      <c r="J266" s="6">
        <f>IFERROR(VLOOKUP(通常分様式!J266,―!$G$2:$H$2,2,FALSE),0)</f>
        <v>0</v>
      </c>
      <c r="K266" s="6">
        <f>IFERROR(VLOOKUP(通常分様式!K266,―!$AH$2:$AI$12,2,FALSE),0)</f>
        <v>0</v>
      </c>
      <c r="V266" s="6">
        <f>IFERROR(IF(通常分様式!C266="単",VLOOKUP(通常分様式!V266,―!$I$2:$J$3,2,FALSE),VLOOKUP(通常分様式!V266,―!$I$4:$J$5,2,FALSE)),0)</f>
        <v>0</v>
      </c>
      <c r="W266" s="6">
        <f>IFERROR(VLOOKUP(通常分様式!W266,―!$K$2:$L$3,2,FALSE),0)</f>
        <v>0</v>
      </c>
      <c r="X266" s="6">
        <f>IFERROR(VLOOKUP(通常分様式!X266,―!$M$2:$N$3,2,FALSE),0)</f>
        <v>0</v>
      </c>
      <c r="Y266" s="6">
        <f>IFERROR(VLOOKUP(通常分様式!Y266,―!$O$2:$P$3,2,FALSE),0)</f>
        <v>0</v>
      </c>
      <c r="Z266" s="6">
        <f>IFERROR(VLOOKUP(通常分様式!Z266,―!$X$2:$Y$31,2,FALSE),0)</f>
        <v>0</v>
      </c>
      <c r="AA266" s="6">
        <f>IFERROR(VLOOKUP(通常分様式!AA266,―!$X$2:$Y$31,2,FALSE),0)</f>
        <v>0</v>
      </c>
      <c r="AF266" s="6">
        <f>IFERROR(VLOOKUP(通常分様式!AG266,―!$AA$2:$AB$14,2,FALSE),0)</f>
        <v>0</v>
      </c>
      <c r="AG266" s="6">
        <f t="shared" si="21"/>
        <v>0</v>
      </c>
      <c r="AH266" s="135">
        <f t="shared" si="22"/>
        <v>0</v>
      </c>
      <c r="AI266" s="135">
        <f t="shared" si="23"/>
        <v>0</v>
      </c>
      <c r="AJ266" s="135">
        <f>IF(通常分様式!C266="",0,IF(B266=1,IF(フラグ管理用!C266=1,"事業終期_通常",IF(C266=2,IF(Y266=2,"事業終期_R3基金・R4","事業終期_通常"),0)),IF(B266=2,"事業終期_R3基金・R4",0)))</f>
        <v>0</v>
      </c>
      <c r="AK266" s="135">
        <f t="shared" si="24"/>
        <v>0</v>
      </c>
      <c r="AL266" s="135">
        <f t="shared" si="25"/>
        <v>0</v>
      </c>
      <c r="AM266" s="135">
        <f t="shared" si="27"/>
        <v>0</v>
      </c>
      <c r="AN266" s="135">
        <f t="shared" si="26"/>
        <v>0</v>
      </c>
      <c r="AO266" s="6" t="str">
        <f>IF(通常分様式!C266="","",IF(PRODUCT(B266:G266,H266:AA266,AF266)=0,"error",""))</f>
        <v/>
      </c>
      <c r="AP266" s="6">
        <f>IF(通常分様式!E266="妊娠出産子育て支援交付金",1,0)</f>
        <v>0</v>
      </c>
    </row>
    <row r="267" spans="1:42" x14ac:dyDescent="0.15">
      <c r="A267" s="6">
        <v>246</v>
      </c>
      <c r="B267" s="6">
        <f>IFERROR(VLOOKUP(通常分様式!B267,―!$AJ$2:$AK$3,2,FALSE),0)</f>
        <v>0</v>
      </c>
      <c r="C267" s="6">
        <f>IFERROR(VLOOKUP(通常分様式!C267,―!$A$2:$B$3,2,FALSE),0)</f>
        <v>0</v>
      </c>
      <c r="D267" s="6">
        <f>IFERROR(VLOOKUP(通常分様式!D267,―!$AD$2:$AE$3,2,FALSE),0)</f>
        <v>0</v>
      </c>
      <c r="E267" s="6"/>
      <c r="G267" s="6">
        <f>IFERROR(VLOOKUP(通常分様式!G267,―!$AF$2:$AG$3,2,FALSE),0)</f>
        <v>0</v>
      </c>
      <c r="H267" s="6">
        <f>IFERROR(VLOOKUP(通常分様式!H267,―!$C$2:$D$2,2,FALSE),0)</f>
        <v>0</v>
      </c>
      <c r="I267" s="6">
        <f>IFERROR(IF(B267=2,VLOOKUP(通常分様式!I267,―!$E$21:$F$25,2,FALSE),VLOOKUP(通常分様式!I267,―!$E$2:$F$19,2,FALSE)),0)</f>
        <v>0</v>
      </c>
      <c r="J267" s="6">
        <f>IFERROR(VLOOKUP(通常分様式!J267,―!$G$2:$H$2,2,FALSE),0)</f>
        <v>0</v>
      </c>
      <c r="K267" s="6">
        <f>IFERROR(VLOOKUP(通常分様式!K267,―!$AH$2:$AI$12,2,FALSE),0)</f>
        <v>0</v>
      </c>
      <c r="V267" s="6">
        <f>IFERROR(IF(通常分様式!C267="単",VLOOKUP(通常分様式!V267,―!$I$2:$J$3,2,FALSE),VLOOKUP(通常分様式!V267,―!$I$4:$J$5,2,FALSE)),0)</f>
        <v>0</v>
      </c>
      <c r="W267" s="6">
        <f>IFERROR(VLOOKUP(通常分様式!W267,―!$K$2:$L$3,2,FALSE),0)</f>
        <v>0</v>
      </c>
      <c r="X267" s="6">
        <f>IFERROR(VLOOKUP(通常分様式!X267,―!$M$2:$N$3,2,FALSE),0)</f>
        <v>0</v>
      </c>
      <c r="Y267" s="6">
        <f>IFERROR(VLOOKUP(通常分様式!Y267,―!$O$2:$P$3,2,FALSE),0)</f>
        <v>0</v>
      </c>
      <c r="Z267" s="6">
        <f>IFERROR(VLOOKUP(通常分様式!Z267,―!$X$2:$Y$31,2,FALSE),0)</f>
        <v>0</v>
      </c>
      <c r="AA267" s="6">
        <f>IFERROR(VLOOKUP(通常分様式!AA267,―!$X$2:$Y$31,2,FALSE),0)</f>
        <v>0</v>
      </c>
      <c r="AF267" s="6">
        <f>IFERROR(VLOOKUP(通常分様式!AG267,―!$AA$2:$AB$14,2,FALSE),0)</f>
        <v>0</v>
      </c>
      <c r="AG267" s="6">
        <f t="shared" si="21"/>
        <v>0</v>
      </c>
      <c r="AH267" s="135">
        <f t="shared" si="22"/>
        <v>0</v>
      </c>
      <c r="AI267" s="135">
        <f t="shared" si="23"/>
        <v>0</v>
      </c>
      <c r="AJ267" s="135">
        <f>IF(通常分様式!C267="",0,IF(B267=1,IF(フラグ管理用!C267=1,"事業終期_通常",IF(C267=2,IF(Y267=2,"事業終期_R3基金・R4","事業終期_通常"),0)),IF(B267=2,"事業終期_R3基金・R4",0)))</f>
        <v>0</v>
      </c>
      <c r="AK267" s="135">
        <f t="shared" si="24"/>
        <v>0</v>
      </c>
      <c r="AL267" s="135">
        <f t="shared" si="25"/>
        <v>0</v>
      </c>
      <c r="AM267" s="135">
        <f t="shared" si="27"/>
        <v>0</v>
      </c>
      <c r="AN267" s="135">
        <f t="shared" si="26"/>
        <v>0</v>
      </c>
      <c r="AO267" s="6" t="str">
        <f>IF(通常分様式!C267="","",IF(PRODUCT(B267:G267,H267:AA267,AF267)=0,"error",""))</f>
        <v/>
      </c>
      <c r="AP267" s="6">
        <f>IF(通常分様式!E267="妊娠出産子育て支援交付金",1,0)</f>
        <v>0</v>
      </c>
    </row>
    <row r="268" spans="1:42" x14ac:dyDescent="0.15">
      <c r="A268" s="6">
        <v>247</v>
      </c>
      <c r="B268" s="6">
        <f>IFERROR(VLOOKUP(通常分様式!B268,―!$AJ$2:$AK$3,2,FALSE),0)</f>
        <v>0</v>
      </c>
      <c r="C268" s="6">
        <f>IFERROR(VLOOKUP(通常分様式!C268,―!$A$2:$B$3,2,FALSE),0)</f>
        <v>0</v>
      </c>
      <c r="D268" s="6">
        <f>IFERROR(VLOOKUP(通常分様式!D268,―!$AD$2:$AE$3,2,FALSE),0)</f>
        <v>0</v>
      </c>
      <c r="E268" s="6"/>
      <c r="G268" s="6">
        <f>IFERROR(VLOOKUP(通常分様式!G268,―!$AF$2:$AG$3,2,FALSE),0)</f>
        <v>0</v>
      </c>
      <c r="H268" s="6">
        <f>IFERROR(VLOOKUP(通常分様式!H268,―!$C$2:$D$2,2,FALSE),0)</f>
        <v>0</v>
      </c>
      <c r="I268" s="6">
        <f>IFERROR(IF(B268=2,VLOOKUP(通常分様式!I268,―!$E$21:$F$25,2,FALSE),VLOOKUP(通常分様式!I268,―!$E$2:$F$19,2,FALSE)),0)</f>
        <v>0</v>
      </c>
      <c r="J268" s="6">
        <f>IFERROR(VLOOKUP(通常分様式!J268,―!$G$2:$H$2,2,FALSE),0)</f>
        <v>0</v>
      </c>
      <c r="K268" s="6">
        <f>IFERROR(VLOOKUP(通常分様式!K268,―!$AH$2:$AI$12,2,FALSE),0)</f>
        <v>0</v>
      </c>
      <c r="V268" s="6">
        <f>IFERROR(IF(通常分様式!C268="単",VLOOKUP(通常分様式!V268,―!$I$2:$J$3,2,FALSE),VLOOKUP(通常分様式!V268,―!$I$4:$J$5,2,FALSE)),0)</f>
        <v>0</v>
      </c>
      <c r="W268" s="6">
        <f>IFERROR(VLOOKUP(通常分様式!W268,―!$K$2:$L$3,2,FALSE),0)</f>
        <v>0</v>
      </c>
      <c r="X268" s="6">
        <f>IFERROR(VLOOKUP(通常分様式!X268,―!$M$2:$N$3,2,FALSE),0)</f>
        <v>0</v>
      </c>
      <c r="Y268" s="6">
        <f>IFERROR(VLOOKUP(通常分様式!Y268,―!$O$2:$P$3,2,FALSE),0)</f>
        <v>0</v>
      </c>
      <c r="Z268" s="6">
        <f>IFERROR(VLOOKUP(通常分様式!Z268,―!$X$2:$Y$31,2,FALSE),0)</f>
        <v>0</v>
      </c>
      <c r="AA268" s="6">
        <f>IFERROR(VLOOKUP(通常分様式!AA268,―!$X$2:$Y$31,2,FALSE),0)</f>
        <v>0</v>
      </c>
      <c r="AF268" s="6">
        <f>IFERROR(VLOOKUP(通常分様式!AG268,―!$AA$2:$AB$14,2,FALSE),0)</f>
        <v>0</v>
      </c>
      <c r="AG268" s="6">
        <f t="shared" si="21"/>
        <v>0</v>
      </c>
      <c r="AH268" s="135">
        <f t="shared" si="22"/>
        <v>0</v>
      </c>
      <c r="AI268" s="135">
        <f t="shared" si="23"/>
        <v>0</v>
      </c>
      <c r="AJ268" s="135">
        <f>IF(通常分様式!C268="",0,IF(B268=1,IF(フラグ管理用!C268=1,"事業終期_通常",IF(C268=2,IF(Y268=2,"事業終期_R3基金・R4","事業終期_通常"),0)),IF(B268=2,"事業終期_R3基金・R4",0)))</f>
        <v>0</v>
      </c>
      <c r="AK268" s="135">
        <f t="shared" si="24"/>
        <v>0</v>
      </c>
      <c r="AL268" s="135">
        <f t="shared" si="25"/>
        <v>0</v>
      </c>
      <c r="AM268" s="135">
        <f t="shared" si="27"/>
        <v>0</v>
      </c>
      <c r="AN268" s="135">
        <f t="shared" si="26"/>
        <v>0</v>
      </c>
      <c r="AO268" s="6" t="str">
        <f>IF(通常分様式!C268="","",IF(PRODUCT(B268:G268,H268:AA268,AF268)=0,"error",""))</f>
        <v/>
      </c>
      <c r="AP268" s="6">
        <f>IF(通常分様式!E268="妊娠出産子育て支援交付金",1,0)</f>
        <v>0</v>
      </c>
    </row>
    <row r="269" spans="1:42" x14ac:dyDescent="0.15">
      <c r="A269" s="6">
        <v>248</v>
      </c>
      <c r="B269" s="6">
        <f>IFERROR(VLOOKUP(通常分様式!B269,―!$AJ$2:$AK$3,2,FALSE),0)</f>
        <v>0</v>
      </c>
      <c r="C269" s="6">
        <f>IFERROR(VLOOKUP(通常分様式!C269,―!$A$2:$B$3,2,FALSE),0)</f>
        <v>0</v>
      </c>
      <c r="D269" s="6">
        <f>IFERROR(VLOOKUP(通常分様式!D269,―!$AD$2:$AE$3,2,FALSE),0)</f>
        <v>0</v>
      </c>
      <c r="E269" s="6"/>
      <c r="G269" s="6">
        <f>IFERROR(VLOOKUP(通常分様式!G269,―!$AF$2:$AG$3,2,FALSE),0)</f>
        <v>0</v>
      </c>
      <c r="H269" s="6">
        <f>IFERROR(VLOOKUP(通常分様式!H269,―!$C$2:$D$2,2,FALSE),0)</f>
        <v>0</v>
      </c>
      <c r="I269" s="6">
        <f>IFERROR(IF(B269=2,VLOOKUP(通常分様式!I269,―!$E$21:$F$25,2,FALSE),VLOOKUP(通常分様式!I269,―!$E$2:$F$19,2,FALSE)),0)</f>
        <v>0</v>
      </c>
      <c r="J269" s="6">
        <f>IFERROR(VLOOKUP(通常分様式!J269,―!$G$2:$H$2,2,FALSE),0)</f>
        <v>0</v>
      </c>
      <c r="K269" s="6">
        <f>IFERROR(VLOOKUP(通常分様式!K269,―!$AH$2:$AI$12,2,FALSE),0)</f>
        <v>0</v>
      </c>
      <c r="V269" s="6">
        <f>IFERROR(IF(通常分様式!C269="単",VLOOKUP(通常分様式!V269,―!$I$2:$J$3,2,FALSE),VLOOKUP(通常分様式!V269,―!$I$4:$J$5,2,FALSE)),0)</f>
        <v>0</v>
      </c>
      <c r="W269" s="6">
        <f>IFERROR(VLOOKUP(通常分様式!W269,―!$K$2:$L$3,2,FALSE),0)</f>
        <v>0</v>
      </c>
      <c r="X269" s="6">
        <f>IFERROR(VLOOKUP(通常分様式!X269,―!$M$2:$N$3,2,FALSE),0)</f>
        <v>0</v>
      </c>
      <c r="Y269" s="6">
        <f>IFERROR(VLOOKUP(通常分様式!Y269,―!$O$2:$P$3,2,FALSE),0)</f>
        <v>0</v>
      </c>
      <c r="Z269" s="6">
        <f>IFERROR(VLOOKUP(通常分様式!Z269,―!$X$2:$Y$31,2,FALSE),0)</f>
        <v>0</v>
      </c>
      <c r="AA269" s="6">
        <f>IFERROR(VLOOKUP(通常分様式!AA269,―!$X$2:$Y$31,2,FALSE),0)</f>
        <v>0</v>
      </c>
      <c r="AF269" s="6">
        <f>IFERROR(VLOOKUP(通常分様式!AG269,―!$AA$2:$AB$14,2,FALSE),0)</f>
        <v>0</v>
      </c>
      <c r="AG269" s="6">
        <f t="shared" si="21"/>
        <v>0</v>
      </c>
      <c r="AH269" s="135">
        <f t="shared" si="22"/>
        <v>0</v>
      </c>
      <c r="AI269" s="135">
        <f t="shared" si="23"/>
        <v>0</v>
      </c>
      <c r="AJ269" s="135">
        <f>IF(通常分様式!C269="",0,IF(B269=1,IF(フラグ管理用!C269=1,"事業終期_通常",IF(C269=2,IF(Y269=2,"事業終期_R3基金・R4","事業終期_通常"),0)),IF(B269=2,"事業終期_R3基金・R4",0)))</f>
        <v>0</v>
      </c>
      <c r="AK269" s="135">
        <f t="shared" si="24"/>
        <v>0</v>
      </c>
      <c r="AL269" s="135">
        <f t="shared" si="25"/>
        <v>0</v>
      </c>
      <c r="AM269" s="135">
        <f t="shared" si="27"/>
        <v>0</v>
      </c>
      <c r="AN269" s="135">
        <f t="shared" si="26"/>
        <v>0</v>
      </c>
      <c r="AO269" s="6" t="str">
        <f>IF(通常分様式!C269="","",IF(PRODUCT(B269:G269,H269:AA269,AF269)=0,"error",""))</f>
        <v/>
      </c>
      <c r="AP269" s="6">
        <f>IF(通常分様式!E269="妊娠出産子育て支援交付金",1,0)</f>
        <v>0</v>
      </c>
    </row>
    <row r="270" spans="1:42" x14ac:dyDescent="0.15">
      <c r="A270" s="6">
        <v>249</v>
      </c>
      <c r="B270" s="6">
        <f>IFERROR(VLOOKUP(通常分様式!B270,―!$AJ$2:$AK$3,2,FALSE),0)</f>
        <v>0</v>
      </c>
      <c r="C270" s="6">
        <f>IFERROR(VLOOKUP(通常分様式!C270,―!$A$2:$B$3,2,FALSE),0)</f>
        <v>0</v>
      </c>
      <c r="D270" s="6">
        <f>IFERROR(VLOOKUP(通常分様式!D270,―!$AD$2:$AE$3,2,FALSE),0)</f>
        <v>0</v>
      </c>
      <c r="E270" s="6"/>
      <c r="G270" s="6">
        <f>IFERROR(VLOOKUP(通常分様式!G270,―!$AF$2:$AG$3,2,FALSE),0)</f>
        <v>0</v>
      </c>
      <c r="H270" s="6">
        <f>IFERROR(VLOOKUP(通常分様式!H270,―!$C$2:$D$2,2,FALSE),0)</f>
        <v>0</v>
      </c>
      <c r="I270" s="6">
        <f>IFERROR(IF(B270=2,VLOOKUP(通常分様式!I270,―!$E$21:$F$25,2,FALSE),VLOOKUP(通常分様式!I270,―!$E$2:$F$19,2,FALSE)),0)</f>
        <v>0</v>
      </c>
      <c r="J270" s="6">
        <f>IFERROR(VLOOKUP(通常分様式!J270,―!$G$2:$H$2,2,FALSE),0)</f>
        <v>0</v>
      </c>
      <c r="K270" s="6">
        <f>IFERROR(VLOOKUP(通常分様式!K270,―!$AH$2:$AI$12,2,FALSE),0)</f>
        <v>0</v>
      </c>
      <c r="V270" s="6">
        <f>IFERROR(IF(通常分様式!C270="単",VLOOKUP(通常分様式!V270,―!$I$2:$J$3,2,FALSE),VLOOKUP(通常分様式!V270,―!$I$4:$J$5,2,FALSE)),0)</f>
        <v>0</v>
      </c>
      <c r="W270" s="6">
        <f>IFERROR(VLOOKUP(通常分様式!W270,―!$K$2:$L$3,2,FALSE),0)</f>
        <v>0</v>
      </c>
      <c r="X270" s="6">
        <f>IFERROR(VLOOKUP(通常分様式!X270,―!$M$2:$N$3,2,FALSE),0)</f>
        <v>0</v>
      </c>
      <c r="Y270" s="6">
        <f>IFERROR(VLOOKUP(通常分様式!Y270,―!$O$2:$P$3,2,FALSE),0)</f>
        <v>0</v>
      </c>
      <c r="Z270" s="6">
        <f>IFERROR(VLOOKUP(通常分様式!Z270,―!$X$2:$Y$31,2,FALSE),0)</f>
        <v>0</v>
      </c>
      <c r="AA270" s="6">
        <f>IFERROR(VLOOKUP(通常分様式!AA270,―!$X$2:$Y$31,2,FALSE),0)</f>
        <v>0</v>
      </c>
      <c r="AF270" s="6">
        <f>IFERROR(VLOOKUP(通常分様式!AG270,―!$AA$2:$AB$14,2,FALSE),0)</f>
        <v>0</v>
      </c>
      <c r="AG270" s="6">
        <f t="shared" si="21"/>
        <v>0</v>
      </c>
      <c r="AH270" s="135">
        <f t="shared" si="22"/>
        <v>0</v>
      </c>
      <c r="AI270" s="135">
        <f t="shared" si="23"/>
        <v>0</v>
      </c>
      <c r="AJ270" s="135">
        <f>IF(通常分様式!C270="",0,IF(B270=1,IF(フラグ管理用!C270=1,"事業終期_通常",IF(C270=2,IF(Y270=2,"事業終期_R3基金・R4","事業終期_通常"),0)),IF(B270=2,"事業終期_R3基金・R4",0)))</f>
        <v>0</v>
      </c>
      <c r="AK270" s="135">
        <f t="shared" si="24"/>
        <v>0</v>
      </c>
      <c r="AL270" s="135">
        <f t="shared" si="25"/>
        <v>0</v>
      </c>
      <c r="AM270" s="135">
        <f t="shared" si="27"/>
        <v>0</v>
      </c>
      <c r="AN270" s="135">
        <f t="shared" si="26"/>
        <v>0</v>
      </c>
      <c r="AO270" s="6" t="str">
        <f>IF(通常分様式!C270="","",IF(PRODUCT(B270:G270,H270:AA270,AF270)=0,"error",""))</f>
        <v/>
      </c>
      <c r="AP270" s="6">
        <f>IF(通常分様式!E270="妊娠出産子育て支援交付金",1,0)</f>
        <v>0</v>
      </c>
    </row>
    <row r="271" spans="1:42" x14ac:dyDescent="0.15">
      <c r="A271" s="6">
        <v>250</v>
      </c>
      <c r="B271" s="6">
        <f>IFERROR(VLOOKUP(通常分様式!B271,―!$AJ$2:$AK$3,2,FALSE),0)</f>
        <v>0</v>
      </c>
      <c r="C271" s="6">
        <f>IFERROR(VLOOKUP(通常分様式!C271,―!$A$2:$B$3,2,FALSE),0)</f>
        <v>0</v>
      </c>
      <c r="D271" s="6">
        <f>IFERROR(VLOOKUP(通常分様式!D271,―!$AD$2:$AE$3,2,FALSE),0)</f>
        <v>0</v>
      </c>
      <c r="E271" s="6"/>
      <c r="G271" s="6">
        <f>IFERROR(VLOOKUP(通常分様式!G271,―!$AF$2:$AG$3,2,FALSE),0)</f>
        <v>0</v>
      </c>
      <c r="H271" s="6">
        <f>IFERROR(VLOOKUP(通常分様式!H271,―!$C$2:$D$2,2,FALSE),0)</f>
        <v>0</v>
      </c>
      <c r="I271" s="6">
        <f>IFERROR(IF(B271=2,VLOOKUP(通常分様式!I271,―!$E$21:$F$25,2,FALSE),VLOOKUP(通常分様式!I271,―!$E$2:$F$19,2,FALSE)),0)</f>
        <v>0</v>
      </c>
      <c r="J271" s="6">
        <f>IFERROR(VLOOKUP(通常分様式!J271,―!$G$2:$H$2,2,FALSE),0)</f>
        <v>0</v>
      </c>
      <c r="K271" s="6">
        <f>IFERROR(VLOOKUP(通常分様式!K271,―!$AH$2:$AI$12,2,FALSE),0)</f>
        <v>0</v>
      </c>
      <c r="V271" s="6">
        <f>IFERROR(IF(通常分様式!C271="単",VLOOKUP(通常分様式!V271,―!$I$2:$J$3,2,FALSE),VLOOKUP(通常分様式!V271,―!$I$4:$J$5,2,FALSE)),0)</f>
        <v>0</v>
      </c>
      <c r="W271" s="6">
        <f>IFERROR(VLOOKUP(通常分様式!W271,―!$K$2:$L$3,2,FALSE),0)</f>
        <v>0</v>
      </c>
      <c r="X271" s="6">
        <f>IFERROR(VLOOKUP(通常分様式!X271,―!$M$2:$N$3,2,FALSE),0)</f>
        <v>0</v>
      </c>
      <c r="Y271" s="6">
        <f>IFERROR(VLOOKUP(通常分様式!Y271,―!$O$2:$P$3,2,FALSE),0)</f>
        <v>0</v>
      </c>
      <c r="Z271" s="6">
        <f>IFERROR(VLOOKUP(通常分様式!Z271,―!$X$2:$Y$31,2,FALSE),0)</f>
        <v>0</v>
      </c>
      <c r="AA271" s="6">
        <f>IFERROR(VLOOKUP(通常分様式!AA271,―!$X$2:$Y$31,2,FALSE),0)</f>
        <v>0</v>
      </c>
      <c r="AF271" s="6">
        <f>IFERROR(VLOOKUP(通常分様式!AG271,―!$AA$2:$AB$14,2,FALSE),0)</f>
        <v>0</v>
      </c>
      <c r="AG271" s="6">
        <f t="shared" si="21"/>
        <v>0</v>
      </c>
      <c r="AH271" s="135">
        <f t="shared" si="22"/>
        <v>0</v>
      </c>
      <c r="AI271" s="135">
        <f t="shared" si="23"/>
        <v>0</v>
      </c>
      <c r="AJ271" s="135">
        <f>IF(通常分様式!C271="",0,IF(B271=1,IF(フラグ管理用!C271=1,"事業終期_通常",IF(C271=2,IF(Y271=2,"事業終期_R3基金・R4","事業終期_通常"),0)),IF(B271=2,"事業終期_R3基金・R4",0)))</f>
        <v>0</v>
      </c>
      <c r="AK271" s="135">
        <f t="shared" si="24"/>
        <v>0</v>
      </c>
      <c r="AL271" s="135">
        <f t="shared" si="25"/>
        <v>0</v>
      </c>
      <c r="AM271" s="135">
        <f t="shared" si="27"/>
        <v>0</v>
      </c>
      <c r="AN271" s="135">
        <f t="shared" si="26"/>
        <v>0</v>
      </c>
      <c r="AO271" s="6" t="str">
        <f>IF(通常分様式!C271="","",IF(PRODUCT(B271:G271,H271:AA271,AF271)=0,"error",""))</f>
        <v/>
      </c>
      <c r="AP271" s="6">
        <f>IF(通常分様式!E271="妊娠出産子育て支援交付金",1,0)</f>
        <v>0</v>
      </c>
    </row>
    <row r="272" spans="1:42" x14ac:dyDescent="0.15">
      <c r="A272" s="6">
        <v>251</v>
      </c>
      <c r="B272" s="6">
        <f>IFERROR(VLOOKUP(通常分様式!B272,―!$AJ$2:$AK$3,2,FALSE),0)</f>
        <v>0</v>
      </c>
      <c r="C272" s="6">
        <f>IFERROR(VLOOKUP(通常分様式!C272,―!$A$2:$B$3,2,FALSE),0)</f>
        <v>0</v>
      </c>
      <c r="D272" s="6">
        <f>IFERROR(VLOOKUP(通常分様式!D272,―!$AD$2:$AE$3,2,FALSE),0)</f>
        <v>0</v>
      </c>
      <c r="E272" s="6"/>
      <c r="G272" s="6">
        <f>IFERROR(VLOOKUP(通常分様式!G272,―!$AF$2:$AG$3,2,FALSE),0)</f>
        <v>0</v>
      </c>
      <c r="H272" s="6">
        <f>IFERROR(VLOOKUP(通常分様式!H272,―!$C$2:$D$2,2,FALSE),0)</f>
        <v>0</v>
      </c>
      <c r="I272" s="6">
        <f>IFERROR(IF(B272=2,VLOOKUP(通常分様式!I272,―!$E$21:$F$25,2,FALSE),VLOOKUP(通常分様式!I272,―!$E$2:$F$19,2,FALSE)),0)</f>
        <v>0</v>
      </c>
      <c r="J272" s="6">
        <f>IFERROR(VLOOKUP(通常分様式!J272,―!$G$2:$H$2,2,FALSE),0)</f>
        <v>0</v>
      </c>
      <c r="K272" s="6">
        <f>IFERROR(VLOOKUP(通常分様式!K272,―!$AH$2:$AI$12,2,FALSE),0)</f>
        <v>0</v>
      </c>
      <c r="V272" s="6">
        <f>IFERROR(IF(通常分様式!C272="単",VLOOKUP(通常分様式!V272,―!$I$2:$J$3,2,FALSE),VLOOKUP(通常分様式!V272,―!$I$4:$J$5,2,FALSE)),0)</f>
        <v>0</v>
      </c>
      <c r="W272" s="6">
        <f>IFERROR(VLOOKUP(通常分様式!W272,―!$K$2:$L$3,2,FALSE),0)</f>
        <v>0</v>
      </c>
      <c r="X272" s="6">
        <f>IFERROR(VLOOKUP(通常分様式!X272,―!$M$2:$N$3,2,FALSE),0)</f>
        <v>0</v>
      </c>
      <c r="Y272" s="6">
        <f>IFERROR(VLOOKUP(通常分様式!Y272,―!$O$2:$P$3,2,FALSE),0)</f>
        <v>0</v>
      </c>
      <c r="Z272" s="6">
        <f>IFERROR(VLOOKUP(通常分様式!Z272,―!$X$2:$Y$31,2,FALSE),0)</f>
        <v>0</v>
      </c>
      <c r="AA272" s="6">
        <f>IFERROR(VLOOKUP(通常分様式!AA272,―!$X$2:$Y$31,2,FALSE),0)</f>
        <v>0</v>
      </c>
      <c r="AF272" s="6">
        <f>IFERROR(VLOOKUP(通常分様式!AG272,―!$AA$2:$AB$14,2,FALSE),0)</f>
        <v>0</v>
      </c>
      <c r="AG272" s="6">
        <f t="shared" si="21"/>
        <v>0</v>
      </c>
      <c r="AH272" s="135">
        <f t="shared" si="22"/>
        <v>0</v>
      </c>
      <c r="AI272" s="135">
        <f t="shared" si="23"/>
        <v>0</v>
      </c>
      <c r="AJ272" s="135">
        <f>IF(通常分様式!C272="",0,IF(B272=1,IF(フラグ管理用!C272=1,"事業終期_通常",IF(C272=2,IF(Y272=2,"事業終期_R3基金・R4","事業終期_通常"),0)),IF(B272=2,"事業終期_R3基金・R4",0)))</f>
        <v>0</v>
      </c>
      <c r="AK272" s="135">
        <f t="shared" si="24"/>
        <v>0</v>
      </c>
      <c r="AL272" s="135">
        <f t="shared" si="25"/>
        <v>0</v>
      </c>
      <c r="AM272" s="135">
        <f t="shared" si="27"/>
        <v>0</v>
      </c>
      <c r="AN272" s="135">
        <f t="shared" si="26"/>
        <v>0</v>
      </c>
      <c r="AO272" s="6" t="str">
        <f>IF(通常分様式!C272="","",IF(PRODUCT(B272:G272,H272:AA272,AF272)=0,"error",""))</f>
        <v/>
      </c>
      <c r="AP272" s="6">
        <f>IF(通常分様式!E272="妊娠出産子育て支援交付金",1,0)</f>
        <v>0</v>
      </c>
    </row>
    <row r="273" spans="1:42" x14ac:dyDescent="0.15">
      <c r="A273" s="6">
        <v>252</v>
      </c>
      <c r="B273" s="6">
        <f>IFERROR(VLOOKUP(通常分様式!B273,―!$AJ$2:$AK$3,2,FALSE),0)</f>
        <v>0</v>
      </c>
      <c r="C273" s="6">
        <f>IFERROR(VLOOKUP(通常分様式!C273,―!$A$2:$B$3,2,FALSE),0)</f>
        <v>0</v>
      </c>
      <c r="D273" s="6">
        <f>IFERROR(VLOOKUP(通常分様式!D273,―!$AD$2:$AE$3,2,FALSE),0)</f>
        <v>0</v>
      </c>
      <c r="E273" s="6"/>
      <c r="G273" s="6">
        <f>IFERROR(VLOOKUP(通常分様式!G273,―!$AF$2:$AG$3,2,FALSE),0)</f>
        <v>0</v>
      </c>
      <c r="H273" s="6">
        <f>IFERROR(VLOOKUP(通常分様式!H273,―!$C$2:$D$2,2,FALSE),0)</f>
        <v>0</v>
      </c>
      <c r="I273" s="6">
        <f>IFERROR(IF(B273=2,VLOOKUP(通常分様式!I273,―!$E$21:$F$25,2,FALSE),VLOOKUP(通常分様式!I273,―!$E$2:$F$19,2,FALSE)),0)</f>
        <v>0</v>
      </c>
      <c r="J273" s="6">
        <f>IFERROR(VLOOKUP(通常分様式!J273,―!$G$2:$H$2,2,FALSE),0)</f>
        <v>0</v>
      </c>
      <c r="K273" s="6">
        <f>IFERROR(VLOOKUP(通常分様式!K273,―!$AH$2:$AI$12,2,FALSE),0)</f>
        <v>0</v>
      </c>
      <c r="V273" s="6">
        <f>IFERROR(IF(通常分様式!C273="単",VLOOKUP(通常分様式!V273,―!$I$2:$J$3,2,FALSE),VLOOKUP(通常分様式!V273,―!$I$4:$J$5,2,FALSE)),0)</f>
        <v>0</v>
      </c>
      <c r="W273" s="6">
        <f>IFERROR(VLOOKUP(通常分様式!W273,―!$K$2:$L$3,2,FALSE),0)</f>
        <v>0</v>
      </c>
      <c r="X273" s="6">
        <f>IFERROR(VLOOKUP(通常分様式!X273,―!$M$2:$N$3,2,FALSE),0)</f>
        <v>0</v>
      </c>
      <c r="Y273" s="6">
        <f>IFERROR(VLOOKUP(通常分様式!Y273,―!$O$2:$P$3,2,FALSE),0)</f>
        <v>0</v>
      </c>
      <c r="Z273" s="6">
        <f>IFERROR(VLOOKUP(通常分様式!Z273,―!$X$2:$Y$31,2,FALSE),0)</f>
        <v>0</v>
      </c>
      <c r="AA273" s="6">
        <f>IFERROR(VLOOKUP(通常分様式!AA273,―!$X$2:$Y$31,2,FALSE),0)</f>
        <v>0</v>
      </c>
      <c r="AF273" s="6">
        <f>IFERROR(VLOOKUP(通常分様式!AG273,―!$AA$2:$AB$14,2,FALSE),0)</f>
        <v>0</v>
      </c>
      <c r="AG273" s="6">
        <f t="shared" si="21"/>
        <v>0</v>
      </c>
      <c r="AH273" s="135">
        <f t="shared" si="22"/>
        <v>0</v>
      </c>
      <c r="AI273" s="135">
        <f t="shared" si="23"/>
        <v>0</v>
      </c>
      <c r="AJ273" s="135">
        <f>IF(通常分様式!C273="",0,IF(B273=1,IF(フラグ管理用!C273=1,"事業終期_通常",IF(C273=2,IF(Y273=2,"事業終期_R3基金・R4","事業終期_通常"),0)),IF(B273=2,"事業終期_R3基金・R4",0)))</f>
        <v>0</v>
      </c>
      <c r="AK273" s="135">
        <f t="shared" si="24"/>
        <v>0</v>
      </c>
      <c r="AL273" s="135">
        <f t="shared" si="25"/>
        <v>0</v>
      </c>
      <c r="AM273" s="135">
        <f t="shared" si="27"/>
        <v>0</v>
      </c>
      <c r="AN273" s="135">
        <f t="shared" si="26"/>
        <v>0</v>
      </c>
      <c r="AO273" s="6" t="str">
        <f>IF(通常分様式!C273="","",IF(PRODUCT(B273:G273,H273:AA273,AF273)=0,"error",""))</f>
        <v/>
      </c>
      <c r="AP273" s="6">
        <f>IF(通常分様式!E273="妊娠出産子育て支援交付金",1,0)</f>
        <v>0</v>
      </c>
    </row>
    <row r="274" spans="1:42" x14ac:dyDescent="0.15">
      <c r="A274" s="6">
        <v>253</v>
      </c>
      <c r="B274" s="6">
        <f>IFERROR(VLOOKUP(通常分様式!B274,―!$AJ$2:$AK$3,2,FALSE),0)</f>
        <v>0</v>
      </c>
      <c r="C274" s="6">
        <f>IFERROR(VLOOKUP(通常分様式!C274,―!$A$2:$B$3,2,FALSE),0)</f>
        <v>0</v>
      </c>
      <c r="D274" s="6">
        <f>IFERROR(VLOOKUP(通常分様式!D274,―!$AD$2:$AE$3,2,FALSE),0)</f>
        <v>0</v>
      </c>
      <c r="E274" s="6"/>
      <c r="G274" s="6">
        <f>IFERROR(VLOOKUP(通常分様式!G274,―!$AF$2:$AG$3,2,FALSE),0)</f>
        <v>0</v>
      </c>
      <c r="H274" s="6">
        <f>IFERROR(VLOOKUP(通常分様式!H274,―!$C$2:$D$2,2,FALSE),0)</f>
        <v>0</v>
      </c>
      <c r="I274" s="6">
        <f>IFERROR(IF(B274=2,VLOOKUP(通常分様式!I274,―!$E$21:$F$25,2,FALSE),VLOOKUP(通常分様式!I274,―!$E$2:$F$19,2,FALSE)),0)</f>
        <v>0</v>
      </c>
      <c r="J274" s="6">
        <f>IFERROR(VLOOKUP(通常分様式!J274,―!$G$2:$H$2,2,FALSE),0)</f>
        <v>0</v>
      </c>
      <c r="K274" s="6">
        <f>IFERROR(VLOOKUP(通常分様式!K274,―!$AH$2:$AI$12,2,FALSE),0)</f>
        <v>0</v>
      </c>
      <c r="V274" s="6">
        <f>IFERROR(IF(通常分様式!C274="単",VLOOKUP(通常分様式!V274,―!$I$2:$J$3,2,FALSE),VLOOKUP(通常分様式!V274,―!$I$4:$J$5,2,FALSE)),0)</f>
        <v>0</v>
      </c>
      <c r="W274" s="6">
        <f>IFERROR(VLOOKUP(通常分様式!W274,―!$K$2:$L$3,2,FALSE),0)</f>
        <v>0</v>
      </c>
      <c r="X274" s="6">
        <f>IFERROR(VLOOKUP(通常分様式!X274,―!$M$2:$N$3,2,FALSE),0)</f>
        <v>0</v>
      </c>
      <c r="Y274" s="6">
        <f>IFERROR(VLOOKUP(通常分様式!Y274,―!$O$2:$P$3,2,FALSE),0)</f>
        <v>0</v>
      </c>
      <c r="Z274" s="6">
        <f>IFERROR(VLOOKUP(通常分様式!Z274,―!$X$2:$Y$31,2,FALSE),0)</f>
        <v>0</v>
      </c>
      <c r="AA274" s="6">
        <f>IFERROR(VLOOKUP(通常分様式!AA274,―!$X$2:$Y$31,2,FALSE),0)</f>
        <v>0</v>
      </c>
      <c r="AF274" s="6">
        <f>IFERROR(VLOOKUP(通常分様式!AG274,―!$AA$2:$AB$14,2,FALSE),0)</f>
        <v>0</v>
      </c>
      <c r="AG274" s="6">
        <f t="shared" si="21"/>
        <v>0</v>
      </c>
      <c r="AH274" s="135">
        <f t="shared" si="22"/>
        <v>0</v>
      </c>
      <c r="AI274" s="135">
        <f t="shared" si="23"/>
        <v>0</v>
      </c>
      <c r="AJ274" s="135">
        <f>IF(通常分様式!C274="",0,IF(B274=1,IF(フラグ管理用!C274=1,"事業終期_通常",IF(C274=2,IF(Y274=2,"事業終期_R3基金・R4","事業終期_通常"),0)),IF(B274=2,"事業終期_R3基金・R4",0)))</f>
        <v>0</v>
      </c>
      <c r="AK274" s="135">
        <f t="shared" si="24"/>
        <v>0</v>
      </c>
      <c r="AL274" s="135">
        <f t="shared" si="25"/>
        <v>0</v>
      </c>
      <c r="AM274" s="135">
        <f t="shared" si="27"/>
        <v>0</v>
      </c>
      <c r="AN274" s="135">
        <f t="shared" si="26"/>
        <v>0</v>
      </c>
      <c r="AO274" s="6" t="str">
        <f>IF(通常分様式!C274="","",IF(PRODUCT(B274:G274,H274:AA274,AF274)=0,"error",""))</f>
        <v/>
      </c>
      <c r="AP274" s="6">
        <f>IF(通常分様式!E274="妊娠出産子育て支援交付金",1,0)</f>
        <v>0</v>
      </c>
    </row>
    <row r="275" spans="1:42" x14ac:dyDescent="0.15">
      <c r="A275" s="6">
        <v>254</v>
      </c>
      <c r="B275" s="6">
        <f>IFERROR(VLOOKUP(通常分様式!B275,―!$AJ$2:$AK$3,2,FALSE),0)</f>
        <v>0</v>
      </c>
      <c r="C275" s="6">
        <f>IFERROR(VLOOKUP(通常分様式!C275,―!$A$2:$B$3,2,FALSE),0)</f>
        <v>0</v>
      </c>
      <c r="D275" s="6">
        <f>IFERROR(VLOOKUP(通常分様式!D275,―!$AD$2:$AE$3,2,FALSE),0)</f>
        <v>0</v>
      </c>
      <c r="E275" s="6"/>
      <c r="G275" s="6">
        <f>IFERROR(VLOOKUP(通常分様式!G275,―!$AF$2:$AG$3,2,FALSE),0)</f>
        <v>0</v>
      </c>
      <c r="H275" s="6">
        <f>IFERROR(VLOOKUP(通常分様式!H275,―!$C$2:$D$2,2,FALSE),0)</f>
        <v>0</v>
      </c>
      <c r="I275" s="6">
        <f>IFERROR(IF(B275=2,VLOOKUP(通常分様式!I275,―!$E$21:$F$25,2,FALSE),VLOOKUP(通常分様式!I275,―!$E$2:$F$19,2,FALSE)),0)</f>
        <v>0</v>
      </c>
      <c r="J275" s="6">
        <f>IFERROR(VLOOKUP(通常分様式!J275,―!$G$2:$H$2,2,FALSE),0)</f>
        <v>0</v>
      </c>
      <c r="K275" s="6">
        <f>IFERROR(VLOOKUP(通常分様式!K275,―!$AH$2:$AI$12,2,FALSE),0)</f>
        <v>0</v>
      </c>
      <c r="V275" s="6">
        <f>IFERROR(IF(通常分様式!C275="単",VLOOKUP(通常分様式!V275,―!$I$2:$J$3,2,FALSE),VLOOKUP(通常分様式!V275,―!$I$4:$J$5,2,FALSE)),0)</f>
        <v>0</v>
      </c>
      <c r="W275" s="6">
        <f>IFERROR(VLOOKUP(通常分様式!W275,―!$K$2:$L$3,2,FALSE),0)</f>
        <v>0</v>
      </c>
      <c r="X275" s="6">
        <f>IFERROR(VLOOKUP(通常分様式!X275,―!$M$2:$N$3,2,FALSE),0)</f>
        <v>0</v>
      </c>
      <c r="Y275" s="6">
        <f>IFERROR(VLOOKUP(通常分様式!Y275,―!$O$2:$P$3,2,FALSE),0)</f>
        <v>0</v>
      </c>
      <c r="Z275" s="6">
        <f>IFERROR(VLOOKUP(通常分様式!Z275,―!$X$2:$Y$31,2,FALSE),0)</f>
        <v>0</v>
      </c>
      <c r="AA275" s="6">
        <f>IFERROR(VLOOKUP(通常分様式!AA275,―!$X$2:$Y$31,2,FALSE),0)</f>
        <v>0</v>
      </c>
      <c r="AF275" s="6">
        <f>IFERROR(VLOOKUP(通常分様式!AG275,―!$AA$2:$AB$14,2,FALSE),0)</f>
        <v>0</v>
      </c>
      <c r="AG275" s="6">
        <f t="shared" si="21"/>
        <v>0</v>
      </c>
      <c r="AH275" s="135">
        <f t="shared" si="22"/>
        <v>0</v>
      </c>
      <c r="AI275" s="135">
        <f t="shared" si="23"/>
        <v>0</v>
      </c>
      <c r="AJ275" s="135">
        <f>IF(通常分様式!C275="",0,IF(B275=1,IF(フラグ管理用!C275=1,"事業終期_通常",IF(C275=2,IF(Y275=2,"事業終期_R3基金・R4","事業終期_通常"),0)),IF(B275=2,"事業終期_R3基金・R4",0)))</f>
        <v>0</v>
      </c>
      <c r="AK275" s="135">
        <f t="shared" si="24"/>
        <v>0</v>
      </c>
      <c r="AL275" s="135">
        <f t="shared" si="25"/>
        <v>0</v>
      </c>
      <c r="AM275" s="135">
        <f t="shared" si="27"/>
        <v>0</v>
      </c>
      <c r="AN275" s="135">
        <f t="shared" si="26"/>
        <v>0</v>
      </c>
      <c r="AO275" s="6" t="str">
        <f>IF(通常分様式!C275="","",IF(PRODUCT(B275:G275,H275:AA275,AF275)=0,"error",""))</f>
        <v/>
      </c>
      <c r="AP275" s="6">
        <f>IF(通常分様式!E275="妊娠出産子育て支援交付金",1,0)</f>
        <v>0</v>
      </c>
    </row>
    <row r="276" spans="1:42" x14ac:dyDescent="0.15">
      <c r="A276" s="6">
        <v>255</v>
      </c>
      <c r="B276" s="6">
        <f>IFERROR(VLOOKUP(通常分様式!B276,―!$AJ$2:$AK$3,2,FALSE),0)</f>
        <v>0</v>
      </c>
      <c r="C276" s="6">
        <f>IFERROR(VLOOKUP(通常分様式!C276,―!$A$2:$B$3,2,FALSE),0)</f>
        <v>0</v>
      </c>
      <c r="D276" s="6">
        <f>IFERROR(VLOOKUP(通常分様式!D276,―!$AD$2:$AE$3,2,FALSE),0)</f>
        <v>0</v>
      </c>
      <c r="E276" s="6"/>
      <c r="G276" s="6">
        <f>IFERROR(VLOOKUP(通常分様式!G276,―!$AF$2:$AG$3,2,FALSE),0)</f>
        <v>0</v>
      </c>
      <c r="H276" s="6">
        <f>IFERROR(VLOOKUP(通常分様式!H276,―!$C$2:$D$2,2,FALSE),0)</f>
        <v>0</v>
      </c>
      <c r="I276" s="6">
        <f>IFERROR(IF(B276=2,VLOOKUP(通常分様式!I276,―!$E$21:$F$25,2,FALSE),VLOOKUP(通常分様式!I276,―!$E$2:$F$19,2,FALSE)),0)</f>
        <v>0</v>
      </c>
      <c r="J276" s="6">
        <f>IFERROR(VLOOKUP(通常分様式!J276,―!$G$2:$H$2,2,FALSE),0)</f>
        <v>0</v>
      </c>
      <c r="K276" s="6">
        <f>IFERROR(VLOOKUP(通常分様式!K276,―!$AH$2:$AI$12,2,FALSE),0)</f>
        <v>0</v>
      </c>
      <c r="V276" s="6">
        <f>IFERROR(IF(通常分様式!C276="単",VLOOKUP(通常分様式!V276,―!$I$2:$J$3,2,FALSE),VLOOKUP(通常分様式!V276,―!$I$4:$J$5,2,FALSE)),0)</f>
        <v>0</v>
      </c>
      <c r="W276" s="6">
        <f>IFERROR(VLOOKUP(通常分様式!W276,―!$K$2:$L$3,2,FALSE),0)</f>
        <v>0</v>
      </c>
      <c r="X276" s="6">
        <f>IFERROR(VLOOKUP(通常分様式!X276,―!$M$2:$N$3,2,FALSE),0)</f>
        <v>0</v>
      </c>
      <c r="Y276" s="6">
        <f>IFERROR(VLOOKUP(通常分様式!Y276,―!$O$2:$P$3,2,FALSE),0)</f>
        <v>0</v>
      </c>
      <c r="Z276" s="6">
        <f>IFERROR(VLOOKUP(通常分様式!Z276,―!$X$2:$Y$31,2,FALSE),0)</f>
        <v>0</v>
      </c>
      <c r="AA276" s="6">
        <f>IFERROR(VLOOKUP(通常分様式!AA276,―!$X$2:$Y$31,2,FALSE),0)</f>
        <v>0</v>
      </c>
      <c r="AF276" s="6">
        <f>IFERROR(VLOOKUP(通常分様式!AG276,―!$AA$2:$AB$14,2,FALSE),0)</f>
        <v>0</v>
      </c>
      <c r="AG276" s="6">
        <f t="shared" si="21"/>
        <v>0</v>
      </c>
      <c r="AH276" s="135">
        <f t="shared" si="22"/>
        <v>0</v>
      </c>
      <c r="AI276" s="135">
        <f t="shared" si="23"/>
        <v>0</v>
      </c>
      <c r="AJ276" s="135">
        <f>IF(通常分様式!C276="",0,IF(B276=1,IF(フラグ管理用!C276=1,"事業終期_通常",IF(C276=2,IF(Y276=2,"事業終期_R3基金・R4","事業終期_通常"),0)),IF(B276=2,"事業終期_R3基金・R4",0)))</f>
        <v>0</v>
      </c>
      <c r="AK276" s="135">
        <f t="shared" si="24"/>
        <v>0</v>
      </c>
      <c r="AL276" s="135">
        <f t="shared" si="25"/>
        <v>0</v>
      </c>
      <c r="AM276" s="135">
        <f t="shared" si="27"/>
        <v>0</v>
      </c>
      <c r="AN276" s="135">
        <f t="shared" si="26"/>
        <v>0</v>
      </c>
      <c r="AO276" s="6" t="str">
        <f>IF(通常分様式!C276="","",IF(PRODUCT(B276:G276,H276:AA276,AF276)=0,"error",""))</f>
        <v/>
      </c>
      <c r="AP276" s="6">
        <f>IF(通常分様式!E276="妊娠出産子育て支援交付金",1,0)</f>
        <v>0</v>
      </c>
    </row>
    <row r="277" spans="1:42" x14ac:dyDescent="0.15">
      <c r="A277" s="6">
        <v>256</v>
      </c>
      <c r="B277" s="6">
        <f>IFERROR(VLOOKUP(通常分様式!B277,―!$AJ$2:$AK$3,2,FALSE),0)</f>
        <v>0</v>
      </c>
      <c r="C277" s="6">
        <f>IFERROR(VLOOKUP(通常分様式!C277,―!$A$2:$B$3,2,FALSE),0)</f>
        <v>0</v>
      </c>
      <c r="D277" s="6">
        <f>IFERROR(VLOOKUP(通常分様式!D277,―!$AD$2:$AE$3,2,FALSE),0)</f>
        <v>0</v>
      </c>
      <c r="E277" s="6"/>
      <c r="G277" s="6">
        <f>IFERROR(VLOOKUP(通常分様式!G277,―!$AF$2:$AG$3,2,FALSE),0)</f>
        <v>0</v>
      </c>
      <c r="H277" s="6">
        <f>IFERROR(VLOOKUP(通常分様式!H277,―!$C$2:$D$2,2,FALSE),0)</f>
        <v>0</v>
      </c>
      <c r="I277" s="6">
        <f>IFERROR(IF(B277=2,VLOOKUP(通常分様式!I277,―!$E$21:$F$25,2,FALSE),VLOOKUP(通常分様式!I277,―!$E$2:$F$19,2,FALSE)),0)</f>
        <v>0</v>
      </c>
      <c r="J277" s="6">
        <f>IFERROR(VLOOKUP(通常分様式!J277,―!$G$2:$H$2,2,FALSE),0)</f>
        <v>0</v>
      </c>
      <c r="K277" s="6">
        <f>IFERROR(VLOOKUP(通常分様式!K277,―!$AH$2:$AI$12,2,FALSE),0)</f>
        <v>0</v>
      </c>
      <c r="V277" s="6">
        <f>IFERROR(IF(通常分様式!C277="単",VLOOKUP(通常分様式!V277,―!$I$2:$J$3,2,FALSE),VLOOKUP(通常分様式!V277,―!$I$4:$J$5,2,FALSE)),0)</f>
        <v>0</v>
      </c>
      <c r="W277" s="6">
        <f>IFERROR(VLOOKUP(通常分様式!W277,―!$K$2:$L$3,2,FALSE),0)</f>
        <v>0</v>
      </c>
      <c r="X277" s="6">
        <f>IFERROR(VLOOKUP(通常分様式!X277,―!$M$2:$N$3,2,FALSE),0)</f>
        <v>0</v>
      </c>
      <c r="Y277" s="6">
        <f>IFERROR(VLOOKUP(通常分様式!Y277,―!$O$2:$P$3,2,FALSE),0)</f>
        <v>0</v>
      </c>
      <c r="Z277" s="6">
        <f>IFERROR(VLOOKUP(通常分様式!Z277,―!$X$2:$Y$31,2,FALSE),0)</f>
        <v>0</v>
      </c>
      <c r="AA277" s="6">
        <f>IFERROR(VLOOKUP(通常分様式!AA277,―!$X$2:$Y$31,2,FALSE),0)</f>
        <v>0</v>
      </c>
      <c r="AF277" s="6">
        <f>IFERROR(VLOOKUP(通常分様式!AG277,―!$AA$2:$AB$14,2,FALSE),0)</f>
        <v>0</v>
      </c>
      <c r="AG277" s="6">
        <f t="shared" si="21"/>
        <v>0</v>
      </c>
      <c r="AH277" s="135">
        <f t="shared" si="22"/>
        <v>0</v>
      </c>
      <c r="AI277" s="135">
        <f t="shared" si="23"/>
        <v>0</v>
      </c>
      <c r="AJ277" s="135">
        <f>IF(通常分様式!C277="",0,IF(B277=1,IF(フラグ管理用!C277=1,"事業終期_通常",IF(C277=2,IF(Y277=2,"事業終期_R3基金・R4","事業終期_通常"),0)),IF(B277=2,"事業終期_R3基金・R4",0)))</f>
        <v>0</v>
      </c>
      <c r="AK277" s="135">
        <f t="shared" si="24"/>
        <v>0</v>
      </c>
      <c r="AL277" s="135">
        <f t="shared" si="25"/>
        <v>0</v>
      </c>
      <c r="AM277" s="135">
        <f t="shared" si="27"/>
        <v>0</v>
      </c>
      <c r="AN277" s="135">
        <f t="shared" si="26"/>
        <v>0</v>
      </c>
      <c r="AO277" s="6" t="str">
        <f>IF(通常分様式!C277="","",IF(PRODUCT(B277:G277,H277:AA277,AF277)=0,"error",""))</f>
        <v/>
      </c>
      <c r="AP277" s="6">
        <f>IF(通常分様式!E277="妊娠出産子育て支援交付金",1,0)</f>
        <v>0</v>
      </c>
    </row>
    <row r="278" spans="1:42" x14ac:dyDescent="0.15">
      <c r="A278" s="6">
        <v>257</v>
      </c>
      <c r="B278" s="6">
        <f>IFERROR(VLOOKUP(通常分様式!B278,―!$AJ$2:$AK$3,2,FALSE),0)</f>
        <v>0</v>
      </c>
      <c r="C278" s="6">
        <f>IFERROR(VLOOKUP(通常分様式!C278,―!$A$2:$B$3,2,FALSE),0)</f>
        <v>0</v>
      </c>
      <c r="D278" s="6">
        <f>IFERROR(VLOOKUP(通常分様式!D278,―!$AD$2:$AE$3,2,FALSE),0)</f>
        <v>0</v>
      </c>
      <c r="E278" s="6"/>
      <c r="G278" s="6">
        <f>IFERROR(VLOOKUP(通常分様式!G278,―!$AF$2:$AG$3,2,FALSE),0)</f>
        <v>0</v>
      </c>
      <c r="H278" s="6">
        <f>IFERROR(VLOOKUP(通常分様式!H278,―!$C$2:$D$2,2,FALSE),0)</f>
        <v>0</v>
      </c>
      <c r="I278" s="6">
        <f>IFERROR(IF(B278=2,VLOOKUP(通常分様式!I278,―!$E$21:$F$25,2,FALSE),VLOOKUP(通常分様式!I278,―!$E$2:$F$19,2,FALSE)),0)</f>
        <v>0</v>
      </c>
      <c r="J278" s="6">
        <f>IFERROR(VLOOKUP(通常分様式!J278,―!$G$2:$H$2,2,FALSE),0)</f>
        <v>0</v>
      </c>
      <c r="K278" s="6">
        <f>IFERROR(VLOOKUP(通常分様式!K278,―!$AH$2:$AI$12,2,FALSE),0)</f>
        <v>0</v>
      </c>
      <c r="V278" s="6">
        <f>IFERROR(IF(通常分様式!C278="単",VLOOKUP(通常分様式!V278,―!$I$2:$J$3,2,FALSE),VLOOKUP(通常分様式!V278,―!$I$4:$J$5,2,FALSE)),0)</f>
        <v>0</v>
      </c>
      <c r="W278" s="6">
        <f>IFERROR(VLOOKUP(通常分様式!W278,―!$K$2:$L$3,2,FALSE),0)</f>
        <v>0</v>
      </c>
      <c r="X278" s="6">
        <f>IFERROR(VLOOKUP(通常分様式!X278,―!$M$2:$N$3,2,FALSE),0)</f>
        <v>0</v>
      </c>
      <c r="Y278" s="6">
        <f>IFERROR(VLOOKUP(通常分様式!Y278,―!$O$2:$P$3,2,FALSE),0)</f>
        <v>0</v>
      </c>
      <c r="Z278" s="6">
        <f>IFERROR(VLOOKUP(通常分様式!Z278,―!$X$2:$Y$31,2,FALSE),0)</f>
        <v>0</v>
      </c>
      <c r="AA278" s="6">
        <f>IFERROR(VLOOKUP(通常分様式!AA278,―!$X$2:$Y$31,2,FALSE),0)</f>
        <v>0</v>
      </c>
      <c r="AF278" s="6">
        <f>IFERROR(VLOOKUP(通常分様式!AG278,―!$AA$2:$AB$14,2,FALSE),0)</f>
        <v>0</v>
      </c>
      <c r="AG278" s="6">
        <f t="shared" ref="AG278:AG341" si="28">IF(C278=1,"協力要請推進枠又は検査促進枠の地方負担分に充当_補助",IF(C278=2,"協力要請推進枠又は検査促進枠の地方負担分に充当_地単",0))</f>
        <v>0</v>
      </c>
      <c r="AH278" s="135">
        <f t="shared" ref="AH278:AH341" si="29">IF(C278=1,"基金_補助",IF(C278=2,IF(V278=2,"基金_地単_協力金等","基金_地単_通常"),0))</f>
        <v>0</v>
      </c>
      <c r="AI278" s="135">
        <f t="shared" ref="AI278:AI341" si="30">IF(C278=1,"事業始期_補助",IF(C278=2,IF(V278=2,"事業始期_協力金等","事業始期_通常"),0))</f>
        <v>0</v>
      </c>
      <c r="AJ278" s="135">
        <f>IF(通常分様式!C278="",0,IF(B278=1,IF(フラグ管理用!C278=1,"事業終期_通常",IF(C278=2,IF(Y278=2,"事業終期_R3基金・R4","事業終期_通常"),0)),IF(B278=2,"事業終期_R3基金・R4",0)))</f>
        <v>0</v>
      </c>
      <c r="AK278" s="135">
        <f t="shared" ref="AK278:AK341" si="31">IF(C278=1,"予算区分_補助",IF(C278=2,IF(V278=2,"予算区分_地単_協力金等","予算区分_地単_通常"),0))</f>
        <v>0</v>
      </c>
      <c r="AL278" s="135">
        <f t="shared" ref="AL278:AL341" si="32">IF(B278=1,"経済対策との関係_通常",IF(B278=2,"経済対策との関係_原油",0))</f>
        <v>0</v>
      </c>
      <c r="AM278" s="135">
        <f t="shared" si="27"/>
        <v>0</v>
      </c>
      <c r="AN278" s="135">
        <f t="shared" ref="AN278:AN341" si="33">IF(G278=1,"種類_通常",IF(G278=2,"種類_重点",0))</f>
        <v>0</v>
      </c>
      <c r="AO278" s="6" t="str">
        <f>IF(通常分様式!C278="","",IF(PRODUCT(B278:G278,H278:AA278,AF278)=0,"error",""))</f>
        <v/>
      </c>
      <c r="AP278" s="6">
        <f>IF(通常分様式!E278="妊娠出産子育て支援交付金",1,0)</f>
        <v>0</v>
      </c>
    </row>
    <row r="279" spans="1:42" x14ac:dyDescent="0.15">
      <c r="A279" s="6">
        <v>258</v>
      </c>
      <c r="B279" s="6">
        <f>IFERROR(VLOOKUP(通常分様式!B279,―!$AJ$2:$AK$3,2,FALSE),0)</f>
        <v>0</v>
      </c>
      <c r="C279" s="6">
        <f>IFERROR(VLOOKUP(通常分様式!C279,―!$A$2:$B$3,2,FALSE),0)</f>
        <v>0</v>
      </c>
      <c r="D279" s="6">
        <f>IFERROR(VLOOKUP(通常分様式!D279,―!$AD$2:$AE$3,2,FALSE),0)</f>
        <v>0</v>
      </c>
      <c r="E279" s="6"/>
      <c r="G279" s="6">
        <f>IFERROR(VLOOKUP(通常分様式!G279,―!$AF$2:$AG$3,2,FALSE),0)</f>
        <v>0</v>
      </c>
      <c r="H279" s="6">
        <f>IFERROR(VLOOKUP(通常分様式!H279,―!$C$2:$D$2,2,FALSE),0)</f>
        <v>0</v>
      </c>
      <c r="I279" s="6">
        <f>IFERROR(IF(B279=2,VLOOKUP(通常分様式!I279,―!$E$21:$F$25,2,FALSE),VLOOKUP(通常分様式!I279,―!$E$2:$F$19,2,FALSE)),0)</f>
        <v>0</v>
      </c>
      <c r="J279" s="6">
        <f>IFERROR(VLOOKUP(通常分様式!J279,―!$G$2:$H$2,2,FALSE),0)</f>
        <v>0</v>
      </c>
      <c r="K279" s="6">
        <f>IFERROR(VLOOKUP(通常分様式!K279,―!$AH$2:$AI$12,2,FALSE),0)</f>
        <v>0</v>
      </c>
      <c r="V279" s="6">
        <f>IFERROR(IF(通常分様式!C279="単",VLOOKUP(通常分様式!V279,―!$I$2:$J$3,2,FALSE),VLOOKUP(通常分様式!V279,―!$I$4:$J$5,2,FALSE)),0)</f>
        <v>0</v>
      </c>
      <c r="W279" s="6">
        <f>IFERROR(VLOOKUP(通常分様式!W279,―!$K$2:$L$3,2,FALSE),0)</f>
        <v>0</v>
      </c>
      <c r="X279" s="6">
        <f>IFERROR(VLOOKUP(通常分様式!X279,―!$M$2:$N$3,2,FALSE),0)</f>
        <v>0</v>
      </c>
      <c r="Y279" s="6">
        <f>IFERROR(VLOOKUP(通常分様式!Y279,―!$O$2:$P$3,2,FALSE),0)</f>
        <v>0</v>
      </c>
      <c r="Z279" s="6">
        <f>IFERROR(VLOOKUP(通常分様式!Z279,―!$X$2:$Y$31,2,FALSE),0)</f>
        <v>0</v>
      </c>
      <c r="AA279" s="6">
        <f>IFERROR(VLOOKUP(通常分様式!AA279,―!$X$2:$Y$31,2,FALSE),0)</f>
        <v>0</v>
      </c>
      <c r="AF279" s="6">
        <f>IFERROR(VLOOKUP(通常分様式!AG279,―!$AA$2:$AB$14,2,FALSE),0)</f>
        <v>0</v>
      </c>
      <c r="AG279" s="6">
        <f t="shared" si="28"/>
        <v>0</v>
      </c>
      <c r="AH279" s="135">
        <f t="shared" si="29"/>
        <v>0</v>
      </c>
      <c r="AI279" s="135">
        <f t="shared" si="30"/>
        <v>0</v>
      </c>
      <c r="AJ279" s="135">
        <f>IF(通常分様式!C279="",0,IF(B279=1,IF(フラグ管理用!C279=1,"事業終期_通常",IF(C279=2,IF(Y279=2,"事業終期_R3基金・R4","事業終期_通常"),0)),IF(B279=2,"事業終期_R3基金・R4",0)))</f>
        <v>0</v>
      </c>
      <c r="AK279" s="135">
        <f t="shared" si="31"/>
        <v>0</v>
      </c>
      <c r="AL279" s="135">
        <f t="shared" si="32"/>
        <v>0</v>
      </c>
      <c r="AM279" s="135">
        <f t="shared" ref="AM279:AM342" si="34">IF(AP279=1,"交付金の区分_高騰",IF(C279=1,"交付金の区分_その他",IF(C279=2,IF(AND(B279=2,D279=2),"交付金の区分_高騰","交付金の区分_その他"),0)))</f>
        <v>0</v>
      </c>
      <c r="AN279" s="135">
        <f t="shared" si="33"/>
        <v>0</v>
      </c>
      <c r="AO279" s="6" t="str">
        <f>IF(通常分様式!C279="","",IF(PRODUCT(B279:G279,H279:AA279,AF279)=0,"error",""))</f>
        <v/>
      </c>
      <c r="AP279" s="6">
        <f>IF(通常分様式!E279="妊娠出産子育て支援交付金",1,0)</f>
        <v>0</v>
      </c>
    </row>
    <row r="280" spans="1:42" x14ac:dyDescent="0.15">
      <c r="A280" s="6">
        <v>259</v>
      </c>
      <c r="B280" s="6">
        <f>IFERROR(VLOOKUP(通常分様式!B280,―!$AJ$2:$AK$3,2,FALSE),0)</f>
        <v>0</v>
      </c>
      <c r="C280" s="6">
        <f>IFERROR(VLOOKUP(通常分様式!C280,―!$A$2:$B$3,2,FALSE),0)</f>
        <v>0</v>
      </c>
      <c r="D280" s="6">
        <f>IFERROR(VLOOKUP(通常分様式!D280,―!$AD$2:$AE$3,2,FALSE),0)</f>
        <v>0</v>
      </c>
      <c r="E280" s="6"/>
      <c r="G280" s="6">
        <f>IFERROR(VLOOKUP(通常分様式!G280,―!$AF$2:$AG$3,2,FALSE),0)</f>
        <v>0</v>
      </c>
      <c r="H280" s="6">
        <f>IFERROR(VLOOKUP(通常分様式!H280,―!$C$2:$D$2,2,FALSE),0)</f>
        <v>0</v>
      </c>
      <c r="I280" s="6">
        <f>IFERROR(IF(B280=2,VLOOKUP(通常分様式!I280,―!$E$21:$F$25,2,FALSE),VLOOKUP(通常分様式!I280,―!$E$2:$F$19,2,FALSE)),0)</f>
        <v>0</v>
      </c>
      <c r="J280" s="6">
        <f>IFERROR(VLOOKUP(通常分様式!J280,―!$G$2:$H$2,2,FALSE),0)</f>
        <v>0</v>
      </c>
      <c r="K280" s="6">
        <f>IFERROR(VLOOKUP(通常分様式!K280,―!$AH$2:$AI$12,2,FALSE),0)</f>
        <v>0</v>
      </c>
      <c r="V280" s="6">
        <f>IFERROR(IF(通常分様式!C280="単",VLOOKUP(通常分様式!V280,―!$I$2:$J$3,2,FALSE),VLOOKUP(通常分様式!V280,―!$I$4:$J$5,2,FALSE)),0)</f>
        <v>0</v>
      </c>
      <c r="W280" s="6">
        <f>IFERROR(VLOOKUP(通常分様式!W280,―!$K$2:$L$3,2,FALSE),0)</f>
        <v>0</v>
      </c>
      <c r="X280" s="6">
        <f>IFERROR(VLOOKUP(通常分様式!X280,―!$M$2:$N$3,2,FALSE),0)</f>
        <v>0</v>
      </c>
      <c r="Y280" s="6">
        <f>IFERROR(VLOOKUP(通常分様式!Y280,―!$O$2:$P$3,2,FALSE),0)</f>
        <v>0</v>
      </c>
      <c r="Z280" s="6">
        <f>IFERROR(VLOOKUP(通常分様式!Z280,―!$X$2:$Y$31,2,FALSE),0)</f>
        <v>0</v>
      </c>
      <c r="AA280" s="6">
        <f>IFERROR(VLOOKUP(通常分様式!AA280,―!$X$2:$Y$31,2,FALSE),0)</f>
        <v>0</v>
      </c>
      <c r="AF280" s="6">
        <f>IFERROR(VLOOKUP(通常分様式!AG280,―!$AA$2:$AB$14,2,FALSE),0)</f>
        <v>0</v>
      </c>
      <c r="AG280" s="6">
        <f t="shared" si="28"/>
        <v>0</v>
      </c>
      <c r="AH280" s="135">
        <f t="shared" si="29"/>
        <v>0</v>
      </c>
      <c r="AI280" s="135">
        <f t="shared" si="30"/>
        <v>0</v>
      </c>
      <c r="AJ280" s="135">
        <f>IF(通常分様式!C280="",0,IF(B280=1,IF(フラグ管理用!C280=1,"事業終期_通常",IF(C280=2,IF(Y280=2,"事業終期_R3基金・R4","事業終期_通常"),0)),IF(B280=2,"事業終期_R3基金・R4",0)))</f>
        <v>0</v>
      </c>
      <c r="AK280" s="135">
        <f t="shared" si="31"/>
        <v>0</v>
      </c>
      <c r="AL280" s="135">
        <f t="shared" si="32"/>
        <v>0</v>
      </c>
      <c r="AM280" s="135">
        <f t="shared" si="34"/>
        <v>0</v>
      </c>
      <c r="AN280" s="135">
        <f t="shared" si="33"/>
        <v>0</v>
      </c>
      <c r="AO280" s="6" t="str">
        <f>IF(通常分様式!C280="","",IF(PRODUCT(B280:G280,H280:AA280,AF280)=0,"error",""))</f>
        <v/>
      </c>
      <c r="AP280" s="6">
        <f>IF(通常分様式!E280="妊娠出産子育て支援交付金",1,0)</f>
        <v>0</v>
      </c>
    </row>
    <row r="281" spans="1:42" x14ac:dyDescent="0.15">
      <c r="A281" s="6">
        <v>260</v>
      </c>
      <c r="B281" s="6">
        <f>IFERROR(VLOOKUP(通常分様式!B281,―!$AJ$2:$AK$3,2,FALSE),0)</f>
        <v>0</v>
      </c>
      <c r="C281" s="6">
        <f>IFERROR(VLOOKUP(通常分様式!C281,―!$A$2:$B$3,2,FALSE),0)</f>
        <v>0</v>
      </c>
      <c r="D281" s="6">
        <f>IFERROR(VLOOKUP(通常分様式!D281,―!$AD$2:$AE$3,2,FALSE),0)</f>
        <v>0</v>
      </c>
      <c r="E281" s="6"/>
      <c r="G281" s="6">
        <f>IFERROR(VLOOKUP(通常分様式!G281,―!$AF$2:$AG$3,2,FALSE),0)</f>
        <v>0</v>
      </c>
      <c r="H281" s="6">
        <f>IFERROR(VLOOKUP(通常分様式!H281,―!$C$2:$D$2,2,FALSE),0)</f>
        <v>0</v>
      </c>
      <c r="I281" s="6">
        <f>IFERROR(IF(B281=2,VLOOKUP(通常分様式!I281,―!$E$21:$F$25,2,FALSE),VLOOKUP(通常分様式!I281,―!$E$2:$F$19,2,FALSE)),0)</f>
        <v>0</v>
      </c>
      <c r="J281" s="6">
        <f>IFERROR(VLOOKUP(通常分様式!J281,―!$G$2:$H$2,2,FALSE),0)</f>
        <v>0</v>
      </c>
      <c r="K281" s="6">
        <f>IFERROR(VLOOKUP(通常分様式!K281,―!$AH$2:$AI$12,2,FALSE),0)</f>
        <v>0</v>
      </c>
      <c r="V281" s="6">
        <f>IFERROR(IF(通常分様式!C281="単",VLOOKUP(通常分様式!V281,―!$I$2:$J$3,2,FALSE),VLOOKUP(通常分様式!V281,―!$I$4:$J$5,2,FALSE)),0)</f>
        <v>0</v>
      </c>
      <c r="W281" s="6">
        <f>IFERROR(VLOOKUP(通常分様式!W281,―!$K$2:$L$3,2,FALSE),0)</f>
        <v>0</v>
      </c>
      <c r="X281" s="6">
        <f>IFERROR(VLOOKUP(通常分様式!X281,―!$M$2:$N$3,2,FALSE),0)</f>
        <v>0</v>
      </c>
      <c r="Y281" s="6">
        <f>IFERROR(VLOOKUP(通常分様式!Y281,―!$O$2:$P$3,2,FALSE),0)</f>
        <v>0</v>
      </c>
      <c r="Z281" s="6">
        <f>IFERROR(VLOOKUP(通常分様式!Z281,―!$X$2:$Y$31,2,FALSE),0)</f>
        <v>0</v>
      </c>
      <c r="AA281" s="6">
        <f>IFERROR(VLOOKUP(通常分様式!AA281,―!$X$2:$Y$31,2,FALSE),0)</f>
        <v>0</v>
      </c>
      <c r="AF281" s="6">
        <f>IFERROR(VLOOKUP(通常分様式!AG281,―!$AA$2:$AB$14,2,FALSE),0)</f>
        <v>0</v>
      </c>
      <c r="AG281" s="6">
        <f t="shared" si="28"/>
        <v>0</v>
      </c>
      <c r="AH281" s="135">
        <f t="shared" si="29"/>
        <v>0</v>
      </c>
      <c r="AI281" s="135">
        <f t="shared" si="30"/>
        <v>0</v>
      </c>
      <c r="AJ281" s="135">
        <f>IF(通常分様式!C281="",0,IF(B281=1,IF(フラグ管理用!C281=1,"事業終期_通常",IF(C281=2,IF(Y281=2,"事業終期_R3基金・R4","事業終期_通常"),0)),IF(B281=2,"事業終期_R3基金・R4",0)))</f>
        <v>0</v>
      </c>
      <c r="AK281" s="135">
        <f t="shared" si="31"/>
        <v>0</v>
      </c>
      <c r="AL281" s="135">
        <f t="shared" si="32"/>
        <v>0</v>
      </c>
      <c r="AM281" s="135">
        <f t="shared" si="34"/>
        <v>0</v>
      </c>
      <c r="AN281" s="135">
        <f t="shared" si="33"/>
        <v>0</v>
      </c>
      <c r="AO281" s="6" t="str">
        <f>IF(通常分様式!C281="","",IF(PRODUCT(B281:G281,H281:AA281,AF281)=0,"error",""))</f>
        <v/>
      </c>
      <c r="AP281" s="6">
        <f>IF(通常分様式!E281="妊娠出産子育て支援交付金",1,0)</f>
        <v>0</v>
      </c>
    </row>
    <row r="282" spans="1:42" x14ac:dyDescent="0.15">
      <c r="A282" s="6">
        <v>261</v>
      </c>
      <c r="B282" s="6">
        <f>IFERROR(VLOOKUP(通常分様式!B282,―!$AJ$2:$AK$3,2,FALSE),0)</f>
        <v>0</v>
      </c>
      <c r="C282" s="6">
        <f>IFERROR(VLOOKUP(通常分様式!C282,―!$A$2:$B$3,2,FALSE),0)</f>
        <v>0</v>
      </c>
      <c r="D282" s="6">
        <f>IFERROR(VLOOKUP(通常分様式!D282,―!$AD$2:$AE$3,2,FALSE),0)</f>
        <v>0</v>
      </c>
      <c r="E282" s="6"/>
      <c r="G282" s="6">
        <f>IFERROR(VLOOKUP(通常分様式!G282,―!$AF$2:$AG$3,2,FALSE),0)</f>
        <v>0</v>
      </c>
      <c r="H282" s="6">
        <f>IFERROR(VLOOKUP(通常分様式!H282,―!$C$2:$D$2,2,FALSE),0)</f>
        <v>0</v>
      </c>
      <c r="I282" s="6">
        <f>IFERROR(IF(B282=2,VLOOKUP(通常分様式!I282,―!$E$21:$F$25,2,FALSE),VLOOKUP(通常分様式!I282,―!$E$2:$F$19,2,FALSE)),0)</f>
        <v>0</v>
      </c>
      <c r="J282" s="6">
        <f>IFERROR(VLOOKUP(通常分様式!J282,―!$G$2:$H$2,2,FALSE),0)</f>
        <v>0</v>
      </c>
      <c r="K282" s="6">
        <f>IFERROR(VLOOKUP(通常分様式!K282,―!$AH$2:$AI$12,2,FALSE),0)</f>
        <v>0</v>
      </c>
      <c r="V282" s="6">
        <f>IFERROR(IF(通常分様式!C282="単",VLOOKUP(通常分様式!V282,―!$I$2:$J$3,2,FALSE),VLOOKUP(通常分様式!V282,―!$I$4:$J$5,2,FALSE)),0)</f>
        <v>0</v>
      </c>
      <c r="W282" s="6">
        <f>IFERROR(VLOOKUP(通常分様式!W282,―!$K$2:$L$3,2,FALSE),0)</f>
        <v>0</v>
      </c>
      <c r="X282" s="6">
        <f>IFERROR(VLOOKUP(通常分様式!X282,―!$M$2:$N$3,2,FALSE),0)</f>
        <v>0</v>
      </c>
      <c r="Y282" s="6">
        <f>IFERROR(VLOOKUP(通常分様式!Y282,―!$O$2:$P$3,2,FALSE),0)</f>
        <v>0</v>
      </c>
      <c r="Z282" s="6">
        <f>IFERROR(VLOOKUP(通常分様式!Z282,―!$X$2:$Y$31,2,FALSE),0)</f>
        <v>0</v>
      </c>
      <c r="AA282" s="6">
        <f>IFERROR(VLOOKUP(通常分様式!AA282,―!$X$2:$Y$31,2,FALSE),0)</f>
        <v>0</v>
      </c>
      <c r="AF282" s="6">
        <f>IFERROR(VLOOKUP(通常分様式!AG282,―!$AA$2:$AB$14,2,FALSE),0)</f>
        <v>0</v>
      </c>
      <c r="AG282" s="6">
        <f t="shared" si="28"/>
        <v>0</v>
      </c>
      <c r="AH282" s="135">
        <f t="shared" si="29"/>
        <v>0</v>
      </c>
      <c r="AI282" s="135">
        <f t="shared" si="30"/>
        <v>0</v>
      </c>
      <c r="AJ282" s="135">
        <f>IF(通常分様式!C282="",0,IF(B282=1,IF(フラグ管理用!C282=1,"事業終期_通常",IF(C282=2,IF(Y282=2,"事業終期_R3基金・R4","事業終期_通常"),0)),IF(B282=2,"事業終期_R3基金・R4",0)))</f>
        <v>0</v>
      </c>
      <c r="AK282" s="135">
        <f t="shared" si="31"/>
        <v>0</v>
      </c>
      <c r="AL282" s="135">
        <f t="shared" si="32"/>
        <v>0</v>
      </c>
      <c r="AM282" s="135">
        <f t="shared" si="34"/>
        <v>0</v>
      </c>
      <c r="AN282" s="135">
        <f t="shared" si="33"/>
        <v>0</v>
      </c>
      <c r="AO282" s="6" t="str">
        <f>IF(通常分様式!C282="","",IF(PRODUCT(B282:G282,H282:AA282,AF282)=0,"error",""))</f>
        <v/>
      </c>
      <c r="AP282" s="6">
        <f>IF(通常分様式!E282="妊娠出産子育て支援交付金",1,0)</f>
        <v>0</v>
      </c>
    </row>
    <row r="283" spans="1:42" x14ac:dyDescent="0.15">
      <c r="A283" s="6">
        <v>262</v>
      </c>
      <c r="B283" s="6">
        <f>IFERROR(VLOOKUP(通常分様式!B283,―!$AJ$2:$AK$3,2,FALSE),0)</f>
        <v>0</v>
      </c>
      <c r="C283" s="6">
        <f>IFERROR(VLOOKUP(通常分様式!C283,―!$A$2:$B$3,2,FALSE),0)</f>
        <v>0</v>
      </c>
      <c r="D283" s="6">
        <f>IFERROR(VLOOKUP(通常分様式!D283,―!$AD$2:$AE$3,2,FALSE),0)</f>
        <v>0</v>
      </c>
      <c r="E283" s="6"/>
      <c r="G283" s="6">
        <f>IFERROR(VLOOKUP(通常分様式!G283,―!$AF$2:$AG$3,2,FALSE),0)</f>
        <v>0</v>
      </c>
      <c r="H283" s="6">
        <f>IFERROR(VLOOKUP(通常分様式!H283,―!$C$2:$D$2,2,FALSE),0)</f>
        <v>0</v>
      </c>
      <c r="I283" s="6">
        <f>IFERROR(IF(B283=2,VLOOKUP(通常分様式!I283,―!$E$21:$F$25,2,FALSE),VLOOKUP(通常分様式!I283,―!$E$2:$F$19,2,FALSE)),0)</f>
        <v>0</v>
      </c>
      <c r="J283" s="6">
        <f>IFERROR(VLOOKUP(通常分様式!J283,―!$G$2:$H$2,2,FALSE),0)</f>
        <v>0</v>
      </c>
      <c r="K283" s="6">
        <f>IFERROR(VLOOKUP(通常分様式!K283,―!$AH$2:$AI$12,2,FALSE),0)</f>
        <v>0</v>
      </c>
      <c r="V283" s="6">
        <f>IFERROR(IF(通常分様式!C283="単",VLOOKUP(通常分様式!V283,―!$I$2:$J$3,2,FALSE),VLOOKUP(通常分様式!V283,―!$I$4:$J$5,2,FALSE)),0)</f>
        <v>0</v>
      </c>
      <c r="W283" s="6">
        <f>IFERROR(VLOOKUP(通常分様式!W283,―!$K$2:$L$3,2,FALSE),0)</f>
        <v>0</v>
      </c>
      <c r="X283" s="6">
        <f>IFERROR(VLOOKUP(通常分様式!X283,―!$M$2:$N$3,2,FALSE),0)</f>
        <v>0</v>
      </c>
      <c r="Y283" s="6">
        <f>IFERROR(VLOOKUP(通常分様式!Y283,―!$O$2:$P$3,2,FALSE),0)</f>
        <v>0</v>
      </c>
      <c r="Z283" s="6">
        <f>IFERROR(VLOOKUP(通常分様式!Z283,―!$X$2:$Y$31,2,FALSE),0)</f>
        <v>0</v>
      </c>
      <c r="AA283" s="6">
        <f>IFERROR(VLOOKUP(通常分様式!AA283,―!$X$2:$Y$31,2,FALSE),0)</f>
        <v>0</v>
      </c>
      <c r="AF283" s="6">
        <f>IFERROR(VLOOKUP(通常分様式!AG283,―!$AA$2:$AB$14,2,FALSE),0)</f>
        <v>0</v>
      </c>
      <c r="AG283" s="6">
        <f t="shared" si="28"/>
        <v>0</v>
      </c>
      <c r="AH283" s="135">
        <f t="shared" si="29"/>
        <v>0</v>
      </c>
      <c r="AI283" s="135">
        <f t="shared" si="30"/>
        <v>0</v>
      </c>
      <c r="AJ283" s="135">
        <f>IF(通常分様式!C283="",0,IF(B283=1,IF(フラグ管理用!C283=1,"事業終期_通常",IF(C283=2,IF(Y283=2,"事業終期_R3基金・R4","事業終期_通常"),0)),IF(B283=2,"事業終期_R3基金・R4",0)))</f>
        <v>0</v>
      </c>
      <c r="AK283" s="135">
        <f t="shared" si="31"/>
        <v>0</v>
      </c>
      <c r="AL283" s="135">
        <f t="shared" si="32"/>
        <v>0</v>
      </c>
      <c r="AM283" s="135">
        <f t="shared" si="34"/>
        <v>0</v>
      </c>
      <c r="AN283" s="135">
        <f t="shared" si="33"/>
        <v>0</v>
      </c>
      <c r="AO283" s="6" t="str">
        <f>IF(通常分様式!C283="","",IF(PRODUCT(B283:G283,H283:AA283,AF283)=0,"error",""))</f>
        <v/>
      </c>
      <c r="AP283" s="6">
        <f>IF(通常分様式!E283="妊娠出産子育て支援交付金",1,0)</f>
        <v>0</v>
      </c>
    </row>
    <row r="284" spans="1:42" x14ac:dyDescent="0.15">
      <c r="A284" s="6">
        <v>263</v>
      </c>
      <c r="B284" s="6">
        <f>IFERROR(VLOOKUP(通常分様式!B284,―!$AJ$2:$AK$3,2,FALSE),0)</f>
        <v>0</v>
      </c>
      <c r="C284" s="6">
        <f>IFERROR(VLOOKUP(通常分様式!C284,―!$A$2:$B$3,2,FALSE),0)</f>
        <v>0</v>
      </c>
      <c r="D284" s="6">
        <f>IFERROR(VLOOKUP(通常分様式!D284,―!$AD$2:$AE$3,2,FALSE),0)</f>
        <v>0</v>
      </c>
      <c r="E284" s="6"/>
      <c r="G284" s="6">
        <f>IFERROR(VLOOKUP(通常分様式!G284,―!$AF$2:$AG$3,2,FALSE),0)</f>
        <v>0</v>
      </c>
      <c r="H284" s="6">
        <f>IFERROR(VLOOKUP(通常分様式!H284,―!$C$2:$D$2,2,FALSE),0)</f>
        <v>0</v>
      </c>
      <c r="I284" s="6">
        <f>IFERROR(IF(B284=2,VLOOKUP(通常分様式!I284,―!$E$21:$F$25,2,FALSE),VLOOKUP(通常分様式!I284,―!$E$2:$F$19,2,FALSE)),0)</f>
        <v>0</v>
      </c>
      <c r="J284" s="6">
        <f>IFERROR(VLOOKUP(通常分様式!J284,―!$G$2:$H$2,2,FALSE),0)</f>
        <v>0</v>
      </c>
      <c r="K284" s="6">
        <f>IFERROR(VLOOKUP(通常分様式!K284,―!$AH$2:$AI$12,2,FALSE),0)</f>
        <v>0</v>
      </c>
      <c r="V284" s="6">
        <f>IFERROR(IF(通常分様式!C284="単",VLOOKUP(通常分様式!V284,―!$I$2:$J$3,2,FALSE),VLOOKUP(通常分様式!V284,―!$I$4:$J$5,2,FALSE)),0)</f>
        <v>0</v>
      </c>
      <c r="W284" s="6">
        <f>IFERROR(VLOOKUP(通常分様式!W284,―!$K$2:$L$3,2,FALSE),0)</f>
        <v>0</v>
      </c>
      <c r="X284" s="6">
        <f>IFERROR(VLOOKUP(通常分様式!X284,―!$M$2:$N$3,2,FALSE),0)</f>
        <v>0</v>
      </c>
      <c r="Y284" s="6">
        <f>IFERROR(VLOOKUP(通常分様式!Y284,―!$O$2:$P$3,2,FALSE),0)</f>
        <v>0</v>
      </c>
      <c r="Z284" s="6">
        <f>IFERROR(VLOOKUP(通常分様式!Z284,―!$X$2:$Y$31,2,FALSE),0)</f>
        <v>0</v>
      </c>
      <c r="AA284" s="6">
        <f>IFERROR(VLOOKUP(通常分様式!AA284,―!$X$2:$Y$31,2,FALSE),0)</f>
        <v>0</v>
      </c>
      <c r="AF284" s="6">
        <f>IFERROR(VLOOKUP(通常分様式!AG284,―!$AA$2:$AB$14,2,FALSE),0)</f>
        <v>0</v>
      </c>
      <c r="AG284" s="6">
        <f t="shared" si="28"/>
        <v>0</v>
      </c>
      <c r="AH284" s="135">
        <f t="shared" si="29"/>
        <v>0</v>
      </c>
      <c r="AI284" s="135">
        <f t="shared" si="30"/>
        <v>0</v>
      </c>
      <c r="AJ284" s="135">
        <f>IF(通常分様式!C284="",0,IF(B284=1,IF(フラグ管理用!C284=1,"事業終期_通常",IF(C284=2,IF(Y284=2,"事業終期_R3基金・R4","事業終期_通常"),0)),IF(B284=2,"事業終期_R3基金・R4",0)))</f>
        <v>0</v>
      </c>
      <c r="AK284" s="135">
        <f t="shared" si="31"/>
        <v>0</v>
      </c>
      <c r="AL284" s="135">
        <f t="shared" si="32"/>
        <v>0</v>
      </c>
      <c r="AM284" s="135">
        <f t="shared" si="34"/>
        <v>0</v>
      </c>
      <c r="AN284" s="135">
        <f t="shared" si="33"/>
        <v>0</v>
      </c>
      <c r="AO284" s="6" t="str">
        <f>IF(通常分様式!C284="","",IF(PRODUCT(B284:G284,H284:AA284,AF284)=0,"error",""))</f>
        <v/>
      </c>
      <c r="AP284" s="6">
        <f>IF(通常分様式!E284="妊娠出産子育て支援交付金",1,0)</f>
        <v>0</v>
      </c>
    </row>
    <row r="285" spans="1:42" x14ac:dyDescent="0.15">
      <c r="A285" s="6">
        <v>264</v>
      </c>
      <c r="B285" s="6">
        <f>IFERROR(VLOOKUP(通常分様式!B285,―!$AJ$2:$AK$3,2,FALSE),0)</f>
        <v>0</v>
      </c>
      <c r="C285" s="6">
        <f>IFERROR(VLOOKUP(通常分様式!C285,―!$A$2:$B$3,2,FALSE),0)</f>
        <v>0</v>
      </c>
      <c r="D285" s="6">
        <f>IFERROR(VLOOKUP(通常分様式!D285,―!$AD$2:$AE$3,2,FALSE),0)</f>
        <v>0</v>
      </c>
      <c r="E285" s="6"/>
      <c r="G285" s="6">
        <f>IFERROR(VLOOKUP(通常分様式!G285,―!$AF$2:$AG$3,2,FALSE),0)</f>
        <v>0</v>
      </c>
      <c r="H285" s="6">
        <f>IFERROR(VLOOKUP(通常分様式!H285,―!$C$2:$D$2,2,FALSE),0)</f>
        <v>0</v>
      </c>
      <c r="I285" s="6">
        <f>IFERROR(IF(B285=2,VLOOKUP(通常分様式!I285,―!$E$21:$F$25,2,FALSE),VLOOKUP(通常分様式!I285,―!$E$2:$F$19,2,FALSE)),0)</f>
        <v>0</v>
      </c>
      <c r="J285" s="6">
        <f>IFERROR(VLOOKUP(通常分様式!J285,―!$G$2:$H$2,2,FALSE),0)</f>
        <v>0</v>
      </c>
      <c r="K285" s="6">
        <f>IFERROR(VLOOKUP(通常分様式!K285,―!$AH$2:$AI$12,2,FALSE),0)</f>
        <v>0</v>
      </c>
      <c r="V285" s="6">
        <f>IFERROR(IF(通常分様式!C285="単",VLOOKUP(通常分様式!V285,―!$I$2:$J$3,2,FALSE),VLOOKUP(通常分様式!V285,―!$I$4:$J$5,2,FALSE)),0)</f>
        <v>0</v>
      </c>
      <c r="W285" s="6">
        <f>IFERROR(VLOOKUP(通常分様式!W285,―!$K$2:$L$3,2,FALSE),0)</f>
        <v>0</v>
      </c>
      <c r="X285" s="6">
        <f>IFERROR(VLOOKUP(通常分様式!X285,―!$M$2:$N$3,2,FALSE),0)</f>
        <v>0</v>
      </c>
      <c r="Y285" s="6">
        <f>IFERROR(VLOOKUP(通常分様式!Y285,―!$O$2:$P$3,2,FALSE),0)</f>
        <v>0</v>
      </c>
      <c r="Z285" s="6">
        <f>IFERROR(VLOOKUP(通常分様式!Z285,―!$X$2:$Y$31,2,FALSE),0)</f>
        <v>0</v>
      </c>
      <c r="AA285" s="6">
        <f>IFERROR(VLOOKUP(通常分様式!AA285,―!$X$2:$Y$31,2,FALSE),0)</f>
        <v>0</v>
      </c>
      <c r="AF285" s="6">
        <f>IFERROR(VLOOKUP(通常分様式!AG285,―!$AA$2:$AB$14,2,FALSE),0)</f>
        <v>0</v>
      </c>
      <c r="AG285" s="6">
        <f t="shared" si="28"/>
        <v>0</v>
      </c>
      <c r="AH285" s="135">
        <f t="shared" si="29"/>
        <v>0</v>
      </c>
      <c r="AI285" s="135">
        <f t="shared" si="30"/>
        <v>0</v>
      </c>
      <c r="AJ285" s="135">
        <f>IF(通常分様式!C285="",0,IF(B285=1,IF(フラグ管理用!C285=1,"事業終期_通常",IF(C285=2,IF(Y285=2,"事業終期_R3基金・R4","事業終期_通常"),0)),IF(B285=2,"事業終期_R3基金・R4",0)))</f>
        <v>0</v>
      </c>
      <c r="AK285" s="135">
        <f t="shared" si="31"/>
        <v>0</v>
      </c>
      <c r="AL285" s="135">
        <f t="shared" si="32"/>
        <v>0</v>
      </c>
      <c r="AM285" s="135">
        <f t="shared" si="34"/>
        <v>0</v>
      </c>
      <c r="AN285" s="135">
        <f t="shared" si="33"/>
        <v>0</v>
      </c>
      <c r="AO285" s="6" t="str">
        <f>IF(通常分様式!C285="","",IF(PRODUCT(B285:G285,H285:AA285,AF285)=0,"error",""))</f>
        <v/>
      </c>
      <c r="AP285" s="6">
        <f>IF(通常分様式!E285="妊娠出産子育て支援交付金",1,0)</f>
        <v>0</v>
      </c>
    </row>
    <row r="286" spans="1:42" x14ac:dyDescent="0.15">
      <c r="A286" s="6">
        <v>265</v>
      </c>
      <c r="B286" s="6">
        <f>IFERROR(VLOOKUP(通常分様式!B286,―!$AJ$2:$AK$3,2,FALSE),0)</f>
        <v>0</v>
      </c>
      <c r="C286" s="6">
        <f>IFERROR(VLOOKUP(通常分様式!C286,―!$A$2:$B$3,2,FALSE),0)</f>
        <v>0</v>
      </c>
      <c r="D286" s="6">
        <f>IFERROR(VLOOKUP(通常分様式!D286,―!$AD$2:$AE$3,2,FALSE),0)</f>
        <v>0</v>
      </c>
      <c r="E286" s="6"/>
      <c r="G286" s="6">
        <f>IFERROR(VLOOKUP(通常分様式!G286,―!$AF$2:$AG$3,2,FALSE),0)</f>
        <v>0</v>
      </c>
      <c r="H286" s="6">
        <f>IFERROR(VLOOKUP(通常分様式!H286,―!$C$2:$D$2,2,FALSE),0)</f>
        <v>0</v>
      </c>
      <c r="I286" s="6">
        <f>IFERROR(IF(B286=2,VLOOKUP(通常分様式!I286,―!$E$21:$F$25,2,FALSE),VLOOKUP(通常分様式!I286,―!$E$2:$F$19,2,FALSE)),0)</f>
        <v>0</v>
      </c>
      <c r="J286" s="6">
        <f>IFERROR(VLOOKUP(通常分様式!J286,―!$G$2:$H$2,2,FALSE),0)</f>
        <v>0</v>
      </c>
      <c r="K286" s="6">
        <f>IFERROR(VLOOKUP(通常分様式!K286,―!$AH$2:$AI$12,2,FALSE),0)</f>
        <v>0</v>
      </c>
      <c r="V286" s="6">
        <f>IFERROR(IF(通常分様式!C286="単",VLOOKUP(通常分様式!V286,―!$I$2:$J$3,2,FALSE),VLOOKUP(通常分様式!V286,―!$I$4:$J$5,2,FALSE)),0)</f>
        <v>0</v>
      </c>
      <c r="W286" s="6">
        <f>IFERROR(VLOOKUP(通常分様式!W286,―!$K$2:$L$3,2,FALSE),0)</f>
        <v>0</v>
      </c>
      <c r="X286" s="6">
        <f>IFERROR(VLOOKUP(通常分様式!X286,―!$M$2:$N$3,2,FALSE),0)</f>
        <v>0</v>
      </c>
      <c r="Y286" s="6">
        <f>IFERROR(VLOOKUP(通常分様式!Y286,―!$O$2:$P$3,2,FALSE),0)</f>
        <v>0</v>
      </c>
      <c r="Z286" s="6">
        <f>IFERROR(VLOOKUP(通常分様式!Z286,―!$X$2:$Y$31,2,FALSE),0)</f>
        <v>0</v>
      </c>
      <c r="AA286" s="6">
        <f>IFERROR(VLOOKUP(通常分様式!AA286,―!$X$2:$Y$31,2,FALSE),0)</f>
        <v>0</v>
      </c>
      <c r="AF286" s="6">
        <f>IFERROR(VLOOKUP(通常分様式!AG286,―!$AA$2:$AB$14,2,FALSE),0)</f>
        <v>0</v>
      </c>
      <c r="AG286" s="6">
        <f t="shared" si="28"/>
        <v>0</v>
      </c>
      <c r="AH286" s="135">
        <f t="shared" si="29"/>
        <v>0</v>
      </c>
      <c r="AI286" s="135">
        <f t="shared" si="30"/>
        <v>0</v>
      </c>
      <c r="AJ286" s="135">
        <f>IF(通常分様式!C286="",0,IF(B286=1,IF(フラグ管理用!C286=1,"事業終期_通常",IF(C286=2,IF(Y286=2,"事業終期_R3基金・R4","事業終期_通常"),0)),IF(B286=2,"事業終期_R3基金・R4",0)))</f>
        <v>0</v>
      </c>
      <c r="AK286" s="135">
        <f t="shared" si="31"/>
        <v>0</v>
      </c>
      <c r="AL286" s="135">
        <f t="shared" si="32"/>
        <v>0</v>
      </c>
      <c r="AM286" s="135">
        <f t="shared" si="34"/>
        <v>0</v>
      </c>
      <c r="AN286" s="135">
        <f t="shared" si="33"/>
        <v>0</v>
      </c>
      <c r="AO286" s="6" t="str">
        <f>IF(通常分様式!C286="","",IF(PRODUCT(B286:G286,H286:AA286,AF286)=0,"error",""))</f>
        <v/>
      </c>
      <c r="AP286" s="6">
        <f>IF(通常分様式!E286="妊娠出産子育て支援交付金",1,0)</f>
        <v>0</v>
      </c>
    </row>
    <row r="287" spans="1:42" x14ac:dyDescent="0.15">
      <c r="A287" s="6">
        <v>266</v>
      </c>
      <c r="B287" s="6">
        <f>IFERROR(VLOOKUP(通常分様式!B287,―!$AJ$2:$AK$3,2,FALSE),0)</f>
        <v>0</v>
      </c>
      <c r="C287" s="6">
        <f>IFERROR(VLOOKUP(通常分様式!C287,―!$A$2:$B$3,2,FALSE),0)</f>
        <v>0</v>
      </c>
      <c r="D287" s="6">
        <f>IFERROR(VLOOKUP(通常分様式!D287,―!$AD$2:$AE$3,2,FALSE),0)</f>
        <v>0</v>
      </c>
      <c r="E287" s="6"/>
      <c r="G287" s="6">
        <f>IFERROR(VLOOKUP(通常分様式!G287,―!$AF$2:$AG$3,2,FALSE),0)</f>
        <v>0</v>
      </c>
      <c r="H287" s="6">
        <f>IFERROR(VLOOKUP(通常分様式!H287,―!$C$2:$D$2,2,FALSE),0)</f>
        <v>0</v>
      </c>
      <c r="I287" s="6">
        <f>IFERROR(IF(B287=2,VLOOKUP(通常分様式!I287,―!$E$21:$F$25,2,FALSE),VLOOKUP(通常分様式!I287,―!$E$2:$F$19,2,FALSE)),0)</f>
        <v>0</v>
      </c>
      <c r="J287" s="6">
        <f>IFERROR(VLOOKUP(通常分様式!J287,―!$G$2:$H$2,2,FALSE),0)</f>
        <v>0</v>
      </c>
      <c r="K287" s="6">
        <f>IFERROR(VLOOKUP(通常分様式!K287,―!$AH$2:$AI$12,2,FALSE),0)</f>
        <v>0</v>
      </c>
      <c r="V287" s="6">
        <f>IFERROR(IF(通常分様式!C287="単",VLOOKUP(通常分様式!V287,―!$I$2:$J$3,2,FALSE),VLOOKUP(通常分様式!V287,―!$I$4:$J$5,2,FALSE)),0)</f>
        <v>0</v>
      </c>
      <c r="W287" s="6">
        <f>IFERROR(VLOOKUP(通常分様式!W287,―!$K$2:$L$3,2,FALSE),0)</f>
        <v>0</v>
      </c>
      <c r="X287" s="6">
        <f>IFERROR(VLOOKUP(通常分様式!X287,―!$M$2:$N$3,2,FALSE),0)</f>
        <v>0</v>
      </c>
      <c r="Y287" s="6">
        <f>IFERROR(VLOOKUP(通常分様式!Y287,―!$O$2:$P$3,2,FALSE),0)</f>
        <v>0</v>
      </c>
      <c r="Z287" s="6">
        <f>IFERROR(VLOOKUP(通常分様式!Z287,―!$X$2:$Y$31,2,FALSE),0)</f>
        <v>0</v>
      </c>
      <c r="AA287" s="6">
        <f>IFERROR(VLOOKUP(通常分様式!AA287,―!$X$2:$Y$31,2,FALSE),0)</f>
        <v>0</v>
      </c>
      <c r="AF287" s="6">
        <f>IFERROR(VLOOKUP(通常分様式!AG287,―!$AA$2:$AB$14,2,FALSE),0)</f>
        <v>0</v>
      </c>
      <c r="AG287" s="6">
        <f t="shared" si="28"/>
        <v>0</v>
      </c>
      <c r="AH287" s="135">
        <f t="shared" si="29"/>
        <v>0</v>
      </c>
      <c r="AI287" s="135">
        <f t="shared" si="30"/>
        <v>0</v>
      </c>
      <c r="AJ287" s="135">
        <f>IF(通常分様式!C287="",0,IF(B287=1,IF(フラグ管理用!C287=1,"事業終期_通常",IF(C287=2,IF(Y287=2,"事業終期_R3基金・R4","事業終期_通常"),0)),IF(B287=2,"事業終期_R3基金・R4",0)))</f>
        <v>0</v>
      </c>
      <c r="AK287" s="135">
        <f t="shared" si="31"/>
        <v>0</v>
      </c>
      <c r="AL287" s="135">
        <f t="shared" si="32"/>
        <v>0</v>
      </c>
      <c r="AM287" s="135">
        <f t="shared" si="34"/>
        <v>0</v>
      </c>
      <c r="AN287" s="135">
        <f t="shared" si="33"/>
        <v>0</v>
      </c>
      <c r="AO287" s="6" t="str">
        <f>IF(通常分様式!C287="","",IF(PRODUCT(B287:G287,H287:AA287,AF287)=0,"error",""))</f>
        <v/>
      </c>
      <c r="AP287" s="6">
        <f>IF(通常分様式!E287="妊娠出産子育て支援交付金",1,0)</f>
        <v>0</v>
      </c>
    </row>
    <row r="288" spans="1:42" x14ac:dyDescent="0.15">
      <c r="A288" s="6">
        <v>267</v>
      </c>
      <c r="B288" s="6">
        <f>IFERROR(VLOOKUP(通常分様式!B288,―!$AJ$2:$AK$3,2,FALSE),0)</f>
        <v>0</v>
      </c>
      <c r="C288" s="6">
        <f>IFERROR(VLOOKUP(通常分様式!C288,―!$A$2:$B$3,2,FALSE),0)</f>
        <v>0</v>
      </c>
      <c r="D288" s="6">
        <f>IFERROR(VLOOKUP(通常分様式!D288,―!$AD$2:$AE$3,2,FALSE),0)</f>
        <v>0</v>
      </c>
      <c r="E288" s="6"/>
      <c r="G288" s="6">
        <f>IFERROR(VLOOKUP(通常分様式!G288,―!$AF$2:$AG$3,2,FALSE),0)</f>
        <v>0</v>
      </c>
      <c r="H288" s="6">
        <f>IFERROR(VLOOKUP(通常分様式!H288,―!$C$2:$D$2,2,FALSE),0)</f>
        <v>0</v>
      </c>
      <c r="I288" s="6">
        <f>IFERROR(IF(B288=2,VLOOKUP(通常分様式!I288,―!$E$21:$F$25,2,FALSE),VLOOKUP(通常分様式!I288,―!$E$2:$F$19,2,FALSE)),0)</f>
        <v>0</v>
      </c>
      <c r="J288" s="6">
        <f>IFERROR(VLOOKUP(通常分様式!J288,―!$G$2:$H$2,2,FALSE),0)</f>
        <v>0</v>
      </c>
      <c r="K288" s="6">
        <f>IFERROR(VLOOKUP(通常分様式!K288,―!$AH$2:$AI$12,2,FALSE),0)</f>
        <v>0</v>
      </c>
      <c r="V288" s="6">
        <f>IFERROR(IF(通常分様式!C288="単",VLOOKUP(通常分様式!V288,―!$I$2:$J$3,2,FALSE),VLOOKUP(通常分様式!V288,―!$I$4:$J$5,2,FALSE)),0)</f>
        <v>0</v>
      </c>
      <c r="W288" s="6">
        <f>IFERROR(VLOOKUP(通常分様式!W288,―!$K$2:$L$3,2,FALSE),0)</f>
        <v>0</v>
      </c>
      <c r="X288" s="6">
        <f>IFERROR(VLOOKUP(通常分様式!X288,―!$M$2:$N$3,2,FALSE),0)</f>
        <v>0</v>
      </c>
      <c r="Y288" s="6">
        <f>IFERROR(VLOOKUP(通常分様式!Y288,―!$O$2:$P$3,2,FALSE),0)</f>
        <v>0</v>
      </c>
      <c r="Z288" s="6">
        <f>IFERROR(VLOOKUP(通常分様式!Z288,―!$X$2:$Y$31,2,FALSE),0)</f>
        <v>0</v>
      </c>
      <c r="AA288" s="6">
        <f>IFERROR(VLOOKUP(通常分様式!AA288,―!$X$2:$Y$31,2,FALSE),0)</f>
        <v>0</v>
      </c>
      <c r="AF288" s="6">
        <f>IFERROR(VLOOKUP(通常分様式!AG288,―!$AA$2:$AB$14,2,FALSE),0)</f>
        <v>0</v>
      </c>
      <c r="AG288" s="6">
        <f t="shared" si="28"/>
        <v>0</v>
      </c>
      <c r="AH288" s="135">
        <f t="shared" si="29"/>
        <v>0</v>
      </c>
      <c r="AI288" s="135">
        <f t="shared" si="30"/>
        <v>0</v>
      </c>
      <c r="AJ288" s="135">
        <f>IF(通常分様式!C288="",0,IF(B288=1,IF(フラグ管理用!C288=1,"事業終期_通常",IF(C288=2,IF(Y288=2,"事業終期_R3基金・R4","事業終期_通常"),0)),IF(B288=2,"事業終期_R3基金・R4",0)))</f>
        <v>0</v>
      </c>
      <c r="AK288" s="135">
        <f t="shared" si="31"/>
        <v>0</v>
      </c>
      <c r="AL288" s="135">
        <f t="shared" si="32"/>
        <v>0</v>
      </c>
      <c r="AM288" s="135">
        <f t="shared" si="34"/>
        <v>0</v>
      </c>
      <c r="AN288" s="135">
        <f t="shared" si="33"/>
        <v>0</v>
      </c>
      <c r="AO288" s="6" t="str">
        <f>IF(通常分様式!C288="","",IF(PRODUCT(B288:G288,H288:AA288,AF288)=0,"error",""))</f>
        <v/>
      </c>
      <c r="AP288" s="6">
        <f>IF(通常分様式!E288="妊娠出産子育て支援交付金",1,0)</f>
        <v>0</v>
      </c>
    </row>
    <row r="289" spans="1:42" x14ac:dyDescent="0.15">
      <c r="A289" s="6">
        <v>268</v>
      </c>
      <c r="B289" s="6">
        <f>IFERROR(VLOOKUP(通常分様式!B289,―!$AJ$2:$AK$3,2,FALSE),0)</f>
        <v>0</v>
      </c>
      <c r="C289" s="6">
        <f>IFERROR(VLOOKUP(通常分様式!C289,―!$A$2:$B$3,2,FALSE),0)</f>
        <v>0</v>
      </c>
      <c r="D289" s="6">
        <f>IFERROR(VLOOKUP(通常分様式!D289,―!$AD$2:$AE$3,2,FALSE),0)</f>
        <v>0</v>
      </c>
      <c r="E289" s="6"/>
      <c r="G289" s="6">
        <f>IFERROR(VLOOKUP(通常分様式!G289,―!$AF$2:$AG$3,2,FALSE),0)</f>
        <v>0</v>
      </c>
      <c r="H289" s="6">
        <f>IFERROR(VLOOKUP(通常分様式!H289,―!$C$2:$D$2,2,FALSE),0)</f>
        <v>0</v>
      </c>
      <c r="I289" s="6">
        <f>IFERROR(IF(B289=2,VLOOKUP(通常分様式!I289,―!$E$21:$F$25,2,FALSE),VLOOKUP(通常分様式!I289,―!$E$2:$F$19,2,FALSE)),0)</f>
        <v>0</v>
      </c>
      <c r="J289" s="6">
        <f>IFERROR(VLOOKUP(通常分様式!J289,―!$G$2:$H$2,2,FALSE),0)</f>
        <v>0</v>
      </c>
      <c r="K289" s="6">
        <f>IFERROR(VLOOKUP(通常分様式!K289,―!$AH$2:$AI$12,2,FALSE),0)</f>
        <v>0</v>
      </c>
      <c r="V289" s="6">
        <f>IFERROR(IF(通常分様式!C289="単",VLOOKUP(通常分様式!V289,―!$I$2:$J$3,2,FALSE),VLOOKUP(通常分様式!V289,―!$I$4:$J$5,2,FALSE)),0)</f>
        <v>0</v>
      </c>
      <c r="W289" s="6">
        <f>IFERROR(VLOOKUP(通常分様式!W289,―!$K$2:$L$3,2,FALSE),0)</f>
        <v>0</v>
      </c>
      <c r="X289" s="6">
        <f>IFERROR(VLOOKUP(通常分様式!X289,―!$M$2:$N$3,2,FALSE),0)</f>
        <v>0</v>
      </c>
      <c r="Y289" s="6">
        <f>IFERROR(VLOOKUP(通常分様式!Y289,―!$O$2:$P$3,2,FALSE),0)</f>
        <v>0</v>
      </c>
      <c r="Z289" s="6">
        <f>IFERROR(VLOOKUP(通常分様式!Z289,―!$X$2:$Y$31,2,FALSE),0)</f>
        <v>0</v>
      </c>
      <c r="AA289" s="6">
        <f>IFERROR(VLOOKUP(通常分様式!AA289,―!$X$2:$Y$31,2,FALSE),0)</f>
        <v>0</v>
      </c>
      <c r="AF289" s="6">
        <f>IFERROR(VLOOKUP(通常分様式!AG289,―!$AA$2:$AB$14,2,FALSE),0)</f>
        <v>0</v>
      </c>
      <c r="AG289" s="6">
        <f t="shared" si="28"/>
        <v>0</v>
      </c>
      <c r="AH289" s="135">
        <f t="shared" si="29"/>
        <v>0</v>
      </c>
      <c r="AI289" s="135">
        <f t="shared" si="30"/>
        <v>0</v>
      </c>
      <c r="AJ289" s="135">
        <f>IF(通常分様式!C289="",0,IF(B289=1,IF(フラグ管理用!C289=1,"事業終期_通常",IF(C289=2,IF(Y289=2,"事業終期_R3基金・R4","事業終期_通常"),0)),IF(B289=2,"事業終期_R3基金・R4",0)))</f>
        <v>0</v>
      </c>
      <c r="AK289" s="135">
        <f t="shared" si="31"/>
        <v>0</v>
      </c>
      <c r="AL289" s="135">
        <f t="shared" si="32"/>
        <v>0</v>
      </c>
      <c r="AM289" s="135">
        <f t="shared" si="34"/>
        <v>0</v>
      </c>
      <c r="AN289" s="135">
        <f t="shared" si="33"/>
        <v>0</v>
      </c>
      <c r="AO289" s="6" t="str">
        <f>IF(通常分様式!C289="","",IF(PRODUCT(B289:G289,H289:AA289,AF289)=0,"error",""))</f>
        <v/>
      </c>
      <c r="AP289" s="6">
        <f>IF(通常分様式!E289="妊娠出産子育て支援交付金",1,0)</f>
        <v>0</v>
      </c>
    </row>
    <row r="290" spans="1:42" x14ac:dyDescent="0.15">
      <c r="A290" s="6">
        <v>269</v>
      </c>
      <c r="B290" s="6">
        <f>IFERROR(VLOOKUP(通常分様式!B290,―!$AJ$2:$AK$3,2,FALSE),0)</f>
        <v>0</v>
      </c>
      <c r="C290" s="6">
        <f>IFERROR(VLOOKUP(通常分様式!C290,―!$A$2:$B$3,2,FALSE),0)</f>
        <v>0</v>
      </c>
      <c r="D290" s="6">
        <f>IFERROR(VLOOKUP(通常分様式!D290,―!$AD$2:$AE$3,2,FALSE),0)</f>
        <v>0</v>
      </c>
      <c r="E290" s="6"/>
      <c r="G290" s="6">
        <f>IFERROR(VLOOKUP(通常分様式!G290,―!$AF$2:$AG$3,2,FALSE),0)</f>
        <v>0</v>
      </c>
      <c r="H290" s="6">
        <f>IFERROR(VLOOKUP(通常分様式!H290,―!$C$2:$D$2,2,FALSE),0)</f>
        <v>0</v>
      </c>
      <c r="I290" s="6">
        <f>IFERROR(IF(B290=2,VLOOKUP(通常分様式!I290,―!$E$21:$F$25,2,FALSE),VLOOKUP(通常分様式!I290,―!$E$2:$F$19,2,FALSE)),0)</f>
        <v>0</v>
      </c>
      <c r="J290" s="6">
        <f>IFERROR(VLOOKUP(通常分様式!J290,―!$G$2:$H$2,2,FALSE),0)</f>
        <v>0</v>
      </c>
      <c r="K290" s="6">
        <f>IFERROR(VLOOKUP(通常分様式!K290,―!$AH$2:$AI$12,2,FALSE),0)</f>
        <v>0</v>
      </c>
      <c r="V290" s="6">
        <f>IFERROR(IF(通常分様式!C290="単",VLOOKUP(通常分様式!V290,―!$I$2:$J$3,2,FALSE),VLOOKUP(通常分様式!V290,―!$I$4:$J$5,2,FALSE)),0)</f>
        <v>0</v>
      </c>
      <c r="W290" s="6">
        <f>IFERROR(VLOOKUP(通常分様式!W290,―!$K$2:$L$3,2,FALSE),0)</f>
        <v>0</v>
      </c>
      <c r="X290" s="6">
        <f>IFERROR(VLOOKUP(通常分様式!X290,―!$M$2:$N$3,2,FALSE),0)</f>
        <v>0</v>
      </c>
      <c r="Y290" s="6">
        <f>IFERROR(VLOOKUP(通常分様式!Y290,―!$O$2:$P$3,2,FALSE),0)</f>
        <v>0</v>
      </c>
      <c r="Z290" s="6">
        <f>IFERROR(VLOOKUP(通常分様式!Z290,―!$X$2:$Y$31,2,FALSE),0)</f>
        <v>0</v>
      </c>
      <c r="AA290" s="6">
        <f>IFERROR(VLOOKUP(通常分様式!AA290,―!$X$2:$Y$31,2,FALSE),0)</f>
        <v>0</v>
      </c>
      <c r="AF290" s="6">
        <f>IFERROR(VLOOKUP(通常分様式!AG290,―!$AA$2:$AB$14,2,FALSE),0)</f>
        <v>0</v>
      </c>
      <c r="AG290" s="6">
        <f t="shared" si="28"/>
        <v>0</v>
      </c>
      <c r="AH290" s="135">
        <f t="shared" si="29"/>
        <v>0</v>
      </c>
      <c r="AI290" s="135">
        <f t="shared" si="30"/>
        <v>0</v>
      </c>
      <c r="AJ290" s="135">
        <f>IF(通常分様式!C290="",0,IF(B290=1,IF(フラグ管理用!C290=1,"事業終期_通常",IF(C290=2,IF(Y290=2,"事業終期_R3基金・R4","事業終期_通常"),0)),IF(B290=2,"事業終期_R3基金・R4",0)))</f>
        <v>0</v>
      </c>
      <c r="AK290" s="135">
        <f t="shared" si="31"/>
        <v>0</v>
      </c>
      <c r="AL290" s="135">
        <f t="shared" si="32"/>
        <v>0</v>
      </c>
      <c r="AM290" s="135">
        <f t="shared" si="34"/>
        <v>0</v>
      </c>
      <c r="AN290" s="135">
        <f t="shared" si="33"/>
        <v>0</v>
      </c>
      <c r="AO290" s="6" t="str">
        <f>IF(通常分様式!C290="","",IF(PRODUCT(B290:G290,H290:AA290,AF290)=0,"error",""))</f>
        <v/>
      </c>
      <c r="AP290" s="6">
        <f>IF(通常分様式!E290="妊娠出産子育て支援交付金",1,0)</f>
        <v>0</v>
      </c>
    </row>
    <row r="291" spans="1:42" x14ac:dyDescent="0.15">
      <c r="A291" s="6">
        <v>270</v>
      </c>
      <c r="B291" s="6">
        <f>IFERROR(VLOOKUP(通常分様式!B291,―!$AJ$2:$AK$3,2,FALSE),0)</f>
        <v>0</v>
      </c>
      <c r="C291" s="6">
        <f>IFERROR(VLOOKUP(通常分様式!C291,―!$A$2:$B$3,2,FALSE),0)</f>
        <v>0</v>
      </c>
      <c r="D291" s="6">
        <f>IFERROR(VLOOKUP(通常分様式!D291,―!$AD$2:$AE$3,2,FALSE),0)</f>
        <v>0</v>
      </c>
      <c r="E291" s="6"/>
      <c r="G291" s="6">
        <f>IFERROR(VLOOKUP(通常分様式!G291,―!$AF$2:$AG$3,2,FALSE),0)</f>
        <v>0</v>
      </c>
      <c r="H291" s="6">
        <f>IFERROR(VLOOKUP(通常分様式!H291,―!$C$2:$D$2,2,FALSE),0)</f>
        <v>0</v>
      </c>
      <c r="I291" s="6">
        <f>IFERROR(IF(B291=2,VLOOKUP(通常分様式!I291,―!$E$21:$F$25,2,FALSE),VLOOKUP(通常分様式!I291,―!$E$2:$F$19,2,FALSE)),0)</f>
        <v>0</v>
      </c>
      <c r="J291" s="6">
        <f>IFERROR(VLOOKUP(通常分様式!J291,―!$G$2:$H$2,2,FALSE),0)</f>
        <v>0</v>
      </c>
      <c r="K291" s="6">
        <f>IFERROR(VLOOKUP(通常分様式!K291,―!$AH$2:$AI$12,2,FALSE),0)</f>
        <v>0</v>
      </c>
      <c r="V291" s="6">
        <f>IFERROR(IF(通常分様式!C291="単",VLOOKUP(通常分様式!V291,―!$I$2:$J$3,2,FALSE),VLOOKUP(通常分様式!V291,―!$I$4:$J$5,2,FALSE)),0)</f>
        <v>0</v>
      </c>
      <c r="W291" s="6">
        <f>IFERROR(VLOOKUP(通常分様式!W291,―!$K$2:$L$3,2,FALSE),0)</f>
        <v>0</v>
      </c>
      <c r="X291" s="6">
        <f>IFERROR(VLOOKUP(通常分様式!X291,―!$M$2:$N$3,2,FALSE),0)</f>
        <v>0</v>
      </c>
      <c r="Y291" s="6">
        <f>IFERROR(VLOOKUP(通常分様式!Y291,―!$O$2:$P$3,2,FALSE),0)</f>
        <v>0</v>
      </c>
      <c r="Z291" s="6">
        <f>IFERROR(VLOOKUP(通常分様式!Z291,―!$X$2:$Y$31,2,FALSE),0)</f>
        <v>0</v>
      </c>
      <c r="AA291" s="6">
        <f>IFERROR(VLOOKUP(通常分様式!AA291,―!$X$2:$Y$31,2,FALSE),0)</f>
        <v>0</v>
      </c>
      <c r="AF291" s="6">
        <f>IFERROR(VLOOKUP(通常分様式!AG291,―!$AA$2:$AB$14,2,FALSE),0)</f>
        <v>0</v>
      </c>
      <c r="AG291" s="6">
        <f t="shared" si="28"/>
        <v>0</v>
      </c>
      <c r="AH291" s="135">
        <f t="shared" si="29"/>
        <v>0</v>
      </c>
      <c r="AI291" s="135">
        <f t="shared" si="30"/>
        <v>0</v>
      </c>
      <c r="AJ291" s="135">
        <f>IF(通常分様式!C291="",0,IF(B291=1,IF(フラグ管理用!C291=1,"事業終期_通常",IF(C291=2,IF(Y291=2,"事業終期_R3基金・R4","事業終期_通常"),0)),IF(B291=2,"事業終期_R3基金・R4",0)))</f>
        <v>0</v>
      </c>
      <c r="AK291" s="135">
        <f t="shared" si="31"/>
        <v>0</v>
      </c>
      <c r="AL291" s="135">
        <f t="shared" si="32"/>
        <v>0</v>
      </c>
      <c r="AM291" s="135">
        <f t="shared" si="34"/>
        <v>0</v>
      </c>
      <c r="AN291" s="135">
        <f t="shared" si="33"/>
        <v>0</v>
      </c>
      <c r="AO291" s="6" t="str">
        <f>IF(通常分様式!C291="","",IF(PRODUCT(B291:G291,H291:AA291,AF291)=0,"error",""))</f>
        <v/>
      </c>
      <c r="AP291" s="6">
        <f>IF(通常分様式!E291="妊娠出産子育て支援交付金",1,0)</f>
        <v>0</v>
      </c>
    </row>
    <row r="292" spans="1:42" x14ac:dyDescent="0.15">
      <c r="A292" s="6">
        <v>271</v>
      </c>
      <c r="B292" s="6">
        <f>IFERROR(VLOOKUP(通常分様式!B292,―!$AJ$2:$AK$3,2,FALSE),0)</f>
        <v>0</v>
      </c>
      <c r="C292" s="6">
        <f>IFERROR(VLOOKUP(通常分様式!C292,―!$A$2:$B$3,2,FALSE),0)</f>
        <v>0</v>
      </c>
      <c r="D292" s="6">
        <f>IFERROR(VLOOKUP(通常分様式!D292,―!$AD$2:$AE$3,2,FALSE),0)</f>
        <v>0</v>
      </c>
      <c r="E292" s="6"/>
      <c r="G292" s="6">
        <f>IFERROR(VLOOKUP(通常分様式!G292,―!$AF$2:$AG$3,2,FALSE),0)</f>
        <v>0</v>
      </c>
      <c r="H292" s="6">
        <f>IFERROR(VLOOKUP(通常分様式!H292,―!$C$2:$D$2,2,FALSE),0)</f>
        <v>0</v>
      </c>
      <c r="I292" s="6">
        <f>IFERROR(IF(B292=2,VLOOKUP(通常分様式!I292,―!$E$21:$F$25,2,FALSE),VLOOKUP(通常分様式!I292,―!$E$2:$F$19,2,FALSE)),0)</f>
        <v>0</v>
      </c>
      <c r="J292" s="6">
        <f>IFERROR(VLOOKUP(通常分様式!J292,―!$G$2:$H$2,2,FALSE),0)</f>
        <v>0</v>
      </c>
      <c r="K292" s="6">
        <f>IFERROR(VLOOKUP(通常分様式!K292,―!$AH$2:$AI$12,2,FALSE),0)</f>
        <v>0</v>
      </c>
      <c r="V292" s="6">
        <f>IFERROR(IF(通常分様式!C292="単",VLOOKUP(通常分様式!V292,―!$I$2:$J$3,2,FALSE),VLOOKUP(通常分様式!V292,―!$I$4:$J$5,2,FALSE)),0)</f>
        <v>0</v>
      </c>
      <c r="W292" s="6">
        <f>IFERROR(VLOOKUP(通常分様式!W292,―!$K$2:$L$3,2,FALSE),0)</f>
        <v>0</v>
      </c>
      <c r="X292" s="6">
        <f>IFERROR(VLOOKUP(通常分様式!X292,―!$M$2:$N$3,2,FALSE),0)</f>
        <v>0</v>
      </c>
      <c r="Y292" s="6">
        <f>IFERROR(VLOOKUP(通常分様式!Y292,―!$O$2:$P$3,2,FALSE),0)</f>
        <v>0</v>
      </c>
      <c r="Z292" s="6">
        <f>IFERROR(VLOOKUP(通常分様式!Z292,―!$X$2:$Y$31,2,FALSE),0)</f>
        <v>0</v>
      </c>
      <c r="AA292" s="6">
        <f>IFERROR(VLOOKUP(通常分様式!AA292,―!$X$2:$Y$31,2,FALSE),0)</f>
        <v>0</v>
      </c>
      <c r="AF292" s="6">
        <f>IFERROR(VLOOKUP(通常分様式!AG292,―!$AA$2:$AB$14,2,FALSE),0)</f>
        <v>0</v>
      </c>
      <c r="AG292" s="6">
        <f t="shared" si="28"/>
        <v>0</v>
      </c>
      <c r="AH292" s="135">
        <f t="shared" si="29"/>
        <v>0</v>
      </c>
      <c r="AI292" s="135">
        <f t="shared" si="30"/>
        <v>0</v>
      </c>
      <c r="AJ292" s="135">
        <f>IF(通常分様式!C292="",0,IF(B292=1,IF(フラグ管理用!C292=1,"事業終期_通常",IF(C292=2,IF(Y292=2,"事業終期_R3基金・R4","事業終期_通常"),0)),IF(B292=2,"事業終期_R3基金・R4",0)))</f>
        <v>0</v>
      </c>
      <c r="AK292" s="135">
        <f t="shared" si="31"/>
        <v>0</v>
      </c>
      <c r="AL292" s="135">
        <f t="shared" si="32"/>
        <v>0</v>
      </c>
      <c r="AM292" s="135">
        <f t="shared" si="34"/>
        <v>0</v>
      </c>
      <c r="AN292" s="135">
        <f t="shared" si="33"/>
        <v>0</v>
      </c>
      <c r="AO292" s="6" t="str">
        <f>IF(通常分様式!C292="","",IF(PRODUCT(B292:G292,H292:AA292,AF292)=0,"error",""))</f>
        <v/>
      </c>
      <c r="AP292" s="6">
        <f>IF(通常分様式!E292="妊娠出産子育て支援交付金",1,0)</f>
        <v>0</v>
      </c>
    </row>
    <row r="293" spans="1:42" x14ac:dyDescent="0.15">
      <c r="A293" s="6">
        <v>272</v>
      </c>
      <c r="B293" s="6">
        <f>IFERROR(VLOOKUP(通常分様式!B293,―!$AJ$2:$AK$3,2,FALSE),0)</f>
        <v>0</v>
      </c>
      <c r="C293" s="6">
        <f>IFERROR(VLOOKUP(通常分様式!C293,―!$A$2:$B$3,2,FALSE),0)</f>
        <v>0</v>
      </c>
      <c r="D293" s="6">
        <f>IFERROR(VLOOKUP(通常分様式!D293,―!$AD$2:$AE$3,2,FALSE),0)</f>
        <v>0</v>
      </c>
      <c r="E293" s="6"/>
      <c r="G293" s="6">
        <f>IFERROR(VLOOKUP(通常分様式!G293,―!$AF$2:$AG$3,2,FALSE),0)</f>
        <v>0</v>
      </c>
      <c r="H293" s="6">
        <f>IFERROR(VLOOKUP(通常分様式!H293,―!$C$2:$D$2,2,FALSE),0)</f>
        <v>0</v>
      </c>
      <c r="I293" s="6">
        <f>IFERROR(IF(B293=2,VLOOKUP(通常分様式!I293,―!$E$21:$F$25,2,FALSE),VLOOKUP(通常分様式!I293,―!$E$2:$F$19,2,FALSE)),0)</f>
        <v>0</v>
      </c>
      <c r="J293" s="6">
        <f>IFERROR(VLOOKUP(通常分様式!J293,―!$G$2:$H$2,2,FALSE),0)</f>
        <v>0</v>
      </c>
      <c r="K293" s="6">
        <f>IFERROR(VLOOKUP(通常分様式!K293,―!$AH$2:$AI$12,2,FALSE),0)</f>
        <v>0</v>
      </c>
      <c r="V293" s="6">
        <f>IFERROR(IF(通常分様式!C293="単",VLOOKUP(通常分様式!V293,―!$I$2:$J$3,2,FALSE),VLOOKUP(通常分様式!V293,―!$I$4:$J$5,2,FALSE)),0)</f>
        <v>0</v>
      </c>
      <c r="W293" s="6">
        <f>IFERROR(VLOOKUP(通常分様式!W293,―!$K$2:$L$3,2,FALSE),0)</f>
        <v>0</v>
      </c>
      <c r="X293" s="6">
        <f>IFERROR(VLOOKUP(通常分様式!X293,―!$M$2:$N$3,2,FALSE),0)</f>
        <v>0</v>
      </c>
      <c r="Y293" s="6">
        <f>IFERROR(VLOOKUP(通常分様式!Y293,―!$O$2:$P$3,2,FALSE),0)</f>
        <v>0</v>
      </c>
      <c r="Z293" s="6">
        <f>IFERROR(VLOOKUP(通常分様式!Z293,―!$X$2:$Y$31,2,FALSE),0)</f>
        <v>0</v>
      </c>
      <c r="AA293" s="6">
        <f>IFERROR(VLOOKUP(通常分様式!AA293,―!$X$2:$Y$31,2,FALSE),0)</f>
        <v>0</v>
      </c>
      <c r="AF293" s="6">
        <f>IFERROR(VLOOKUP(通常分様式!AG293,―!$AA$2:$AB$14,2,FALSE),0)</f>
        <v>0</v>
      </c>
      <c r="AG293" s="6">
        <f t="shared" si="28"/>
        <v>0</v>
      </c>
      <c r="AH293" s="135">
        <f t="shared" si="29"/>
        <v>0</v>
      </c>
      <c r="AI293" s="135">
        <f t="shared" si="30"/>
        <v>0</v>
      </c>
      <c r="AJ293" s="135">
        <f>IF(通常分様式!C293="",0,IF(B293=1,IF(フラグ管理用!C293=1,"事業終期_通常",IF(C293=2,IF(Y293=2,"事業終期_R3基金・R4","事業終期_通常"),0)),IF(B293=2,"事業終期_R3基金・R4",0)))</f>
        <v>0</v>
      </c>
      <c r="AK293" s="135">
        <f t="shared" si="31"/>
        <v>0</v>
      </c>
      <c r="AL293" s="135">
        <f t="shared" si="32"/>
        <v>0</v>
      </c>
      <c r="AM293" s="135">
        <f t="shared" si="34"/>
        <v>0</v>
      </c>
      <c r="AN293" s="135">
        <f t="shared" si="33"/>
        <v>0</v>
      </c>
      <c r="AO293" s="6" t="str">
        <f>IF(通常分様式!C293="","",IF(PRODUCT(B293:G293,H293:AA293,AF293)=0,"error",""))</f>
        <v/>
      </c>
      <c r="AP293" s="6">
        <f>IF(通常分様式!E293="妊娠出産子育て支援交付金",1,0)</f>
        <v>0</v>
      </c>
    </row>
    <row r="294" spans="1:42" x14ac:dyDescent="0.15">
      <c r="A294" s="6">
        <v>273</v>
      </c>
      <c r="B294" s="6">
        <f>IFERROR(VLOOKUP(通常分様式!B294,―!$AJ$2:$AK$3,2,FALSE),0)</f>
        <v>0</v>
      </c>
      <c r="C294" s="6">
        <f>IFERROR(VLOOKUP(通常分様式!C294,―!$A$2:$B$3,2,FALSE),0)</f>
        <v>0</v>
      </c>
      <c r="D294" s="6">
        <f>IFERROR(VLOOKUP(通常分様式!D294,―!$AD$2:$AE$3,2,FALSE),0)</f>
        <v>0</v>
      </c>
      <c r="E294" s="6"/>
      <c r="G294" s="6">
        <f>IFERROR(VLOOKUP(通常分様式!G294,―!$AF$2:$AG$3,2,FALSE),0)</f>
        <v>0</v>
      </c>
      <c r="H294" s="6">
        <f>IFERROR(VLOOKUP(通常分様式!H294,―!$C$2:$D$2,2,FALSE),0)</f>
        <v>0</v>
      </c>
      <c r="I294" s="6">
        <f>IFERROR(IF(B294=2,VLOOKUP(通常分様式!I294,―!$E$21:$F$25,2,FALSE),VLOOKUP(通常分様式!I294,―!$E$2:$F$19,2,FALSE)),0)</f>
        <v>0</v>
      </c>
      <c r="J294" s="6">
        <f>IFERROR(VLOOKUP(通常分様式!J294,―!$G$2:$H$2,2,FALSE),0)</f>
        <v>0</v>
      </c>
      <c r="K294" s="6">
        <f>IFERROR(VLOOKUP(通常分様式!K294,―!$AH$2:$AI$12,2,FALSE),0)</f>
        <v>0</v>
      </c>
      <c r="V294" s="6">
        <f>IFERROR(IF(通常分様式!C294="単",VLOOKUP(通常分様式!V294,―!$I$2:$J$3,2,FALSE),VLOOKUP(通常分様式!V294,―!$I$4:$J$5,2,FALSE)),0)</f>
        <v>0</v>
      </c>
      <c r="W294" s="6">
        <f>IFERROR(VLOOKUP(通常分様式!W294,―!$K$2:$L$3,2,FALSE),0)</f>
        <v>0</v>
      </c>
      <c r="X294" s="6">
        <f>IFERROR(VLOOKUP(通常分様式!X294,―!$M$2:$N$3,2,FALSE),0)</f>
        <v>0</v>
      </c>
      <c r="Y294" s="6">
        <f>IFERROR(VLOOKUP(通常分様式!Y294,―!$O$2:$P$3,2,FALSE),0)</f>
        <v>0</v>
      </c>
      <c r="Z294" s="6">
        <f>IFERROR(VLOOKUP(通常分様式!Z294,―!$X$2:$Y$31,2,FALSE),0)</f>
        <v>0</v>
      </c>
      <c r="AA294" s="6">
        <f>IFERROR(VLOOKUP(通常分様式!AA294,―!$X$2:$Y$31,2,FALSE),0)</f>
        <v>0</v>
      </c>
      <c r="AF294" s="6">
        <f>IFERROR(VLOOKUP(通常分様式!AG294,―!$AA$2:$AB$14,2,FALSE),0)</f>
        <v>0</v>
      </c>
      <c r="AG294" s="6">
        <f t="shared" si="28"/>
        <v>0</v>
      </c>
      <c r="AH294" s="135">
        <f t="shared" si="29"/>
        <v>0</v>
      </c>
      <c r="AI294" s="135">
        <f t="shared" si="30"/>
        <v>0</v>
      </c>
      <c r="AJ294" s="135">
        <f>IF(通常分様式!C294="",0,IF(B294=1,IF(フラグ管理用!C294=1,"事業終期_通常",IF(C294=2,IF(Y294=2,"事業終期_R3基金・R4","事業終期_通常"),0)),IF(B294=2,"事業終期_R3基金・R4",0)))</f>
        <v>0</v>
      </c>
      <c r="AK294" s="135">
        <f t="shared" si="31"/>
        <v>0</v>
      </c>
      <c r="AL294" s="135">
        <f t="shared" si="32"/>
        <v>0</v>
      </c>
      <c r="AM294" s="135">
        <f t="shared" si="34"/>
        <v>0</v>
      </c>
      <c r="AN294" s="135">
        <f t="shared" si="33"/>
        <v>0</v>
      </c>
      <c r="AO294" s="6" t="str">
        <f>IF(通常分様式!C294="","",IF(PRODUCT(B294:G294,H294:AA294,AF294)=0,"error",""))</f>
        <v/>
      </c>
      <c r="AP294" s="6">
        <f>IF(通常分様式!E294="妊娠出産子育て支援交付金",1,0)</f>
        <v>0</v>
      </c>
    </row>
    <row r="295" spans="1:42" x14ac:dyDescent="0.15">
      <c r="A295" s="6">
        <v>274</v>
      </c>
      <c r="B295" s="6">
        <f>IFERROR(VLOOKUP(通常分様式!B295,―!$AJ$2:$AK$3,2,FALSE),0)</f>
        <v>0</v>
      </c>
      <c r="C295" s="6">
        <f>IFERROR(VLOOKUP(通常分様式!C295,―!$A$2:$B$3,2,FALSE),0)</f>
        <v>0</v>
      </c>
      <c r="D295" s="6">
        <f>IFERROR(VLOOKUP(通常分様式!D295,―!$AD$2:$AE$3,2,FALSE),0)</f>
        <v>0</v>
      </c>
      <c r="E295" s="6"/>
      <c r="G295" s="6">
        <f>IFERROR(VLOOKUP(通常分様式!G295,―!$AF$2:$AG$3,2,FALSE),0)</f>
        <v>0</v>
      </c>
      <c r="H295" s="6">
        <f>IFERROR(VLOOKUP(通常分様式!H295,―!$C$2:$D$2,2,FALSE),0)</f>
        <v>0</v>
      </c>
      <c r="I295" s="6">
        <f>IFERROR(IF(B295=2,VLOOKUP(通常分様式!I295,―!$E$21:$F$25,2,FALSE),VLOOKUP(通常分様式!I295,―!$E$2:$F$19,2,FALSE)),0)</f>
        <v>0</v>
      </c>
      <c r="J295" s="6">
        <f>IFERROR(VLOOKUP(通常分様式!J295,―!$G$2:$H$2,2,FALSE),0)</f>
        <v>0</v>
      </c>
      <c r="K295" s="6">
        <f>IFERROR(VLOOKUP(通常分様式!K295,―!$AH$2:$AI$12,2,FALSE),0)</f>
        <v>0</v>
      </c>
      <c r="V295" s="6">
        <f>IFERROR(IF(通常分様式!C295="単",VLOOKUP(通常分様式!V295,―!$I$2:$J$3,2,FALSE),VLOOKUP(通常分様式!V295,―!$I$4:$J$5,2,FALSE)),0)</f>
        <v>0</v>
      </c>
      <c r="W295" s="6">
        <f>IFERROR(VLOOKUP(通常分様式!W295,―!$K$2:$L$3,2,FALSE),0)</f>
        <v>0</v>
      </c>
      <c r="X295" s="6">
        <f>IFERROR(VLOOKUP(通常分様式!X295,―!$M$2:$N$3,2,FALSE),0)</f>
        <v>0</v>
      </c>
      <c r="Y295" s="6">
        <f>IFERROR(VLOOKUP(通常分様式!Y295,―!$O$2:$P$3,2,FALSE),0)</f>
        <v>0</v>
      </c>
      <c r="Z295" s="6">
        <f>IFERROR(VLOOKUP(通常分様式!Z295,―!$X$2:$Y$31,2,FALSE),0)</f>
        <v>0</v>
      </c>
      <c r="AA295" s="6">
        <f>IFERROR(VLOOKUP(通常分様式!AA295,―!$X$2:$Y$31,2,FALSE),0)</f>
        <v>0</v>
      </c>
      <c r="AF295" s="6">
        <f>IFERROR(VLOOKUP(通常分様式!AG295,―!$AA$2:$AB$14,2,FALSE),0)</f>
        <v>0</v>
      </c>
      <c r="AG295" s="6">
        <f t="shared" si="28"/>
        <v>0</v>
      </c>
      <c r="AH295" s="135">
        <f t="shared" si="29"/>
        <v>0</v>
      </c>
      <c r="AI295" s="135">
        <f t="shared" si="30"/>
        <v>0</v>
      </c>
      <c r="AJ295" s="135">
        <f>IF(通常分様式!C295="",0,IF(B295=1,IF(フラグ管理用!C295=1,"事業終期_通常",IF(C295=2,IF(Y295=2,"事業終期_R3基金・R4","事業終期_通常"),0)),IF(B295=2,"事業終期_R3基金・R4",0)))</f>
        <v>0</v>
      </c>
      <c r="AK295" s="135">
        <f t="shared" si="31"/>
        <v>0</v>
      </c>
      <c r="AL295" s="135">
        <f t="shared" si="32"/>
        <v>0</v>
      </c>
      <c r="AM295" s="135">
        <f t="shared" si="34"/>
        <v>0</v>
      </c>
      <c r="AN295" s="135">
        <f t="shared" si="33"/>
        <v>0</v>
      </c>
      <c r="AO295" s="6" t="str">
        <f>IF(通常分様式!C295="","",IF(PRODUCT(B295:G295,H295:AA295,AF295)=0,"error",""))</f>
        <v/>
      </c>
      <c r="AP295" s="6">
        <f>IF(通常分様式!E295="妊娠出産子育て支援交付金",1,0)</f>
        <v>0</v>
      </c>
    </row>
    <row r="296" spans="1:42" x14ac:dyDescent="0.15">
      <c r="A296" s="6">
        <v>275</v>
      </c>
      <c r="B296" s="6">
        <f>IFERROR(VLOOKUP(通常分様式!B296,―!$AJ$2:$AK$3,2,FALSE),0)</f>
        <v>0</v>
      </c>
      <c r="C296" s="6">
        <f>IFERROR(VLOOKUP(通常分様式!C296,―!$A$2:$B$3,2,FALSE),0)</f>
        <v>0</v>
      </c>
      <c r="D296" s="6">
        <f>IFERROR(VLOOKUP(通常分様式!D296,―!$AD$2:$AE$3,2,FALSE),0)</f>
        <v>0</v>
      </c>
      <c r="E296" s="6"/>
      <c r="G296" s="6">
        <f>IFERROR(VLOOKUP(通常分様式!G296,―!$AF$2:$AG$3,2,FALSE),0)</f>
        <v>0</v>
      </c>
      <c r="H296" s="6">
        <f>IFERROR(VLOOKUP(通常分様式!H296,―!$C$2:$D$2,2,FALSE),0)</f>
        <v>0</v>
      </c>
      <c r="I296" s="6">
        <f>IFERROR(IF(B296=2,VLOOKUP(通常分様式!I296,―!$E$21:$F$25,2,FALSE),VLOOKUP(通常分様式!I296,―!$E$2:$F$19,2,FALSE)),0)</f>
        <v>0</v>
      </c>
      <c r="J296" s="6">
        <f>IFERROR(VLOOKUP(通常分様式!J296,―!$G$2:$H$2,2,FALSE),0)</f>
        <v>0</v>
      </c>
      <c r="K296" s="6">
        <f>IFERROR(VLOOKUP(通常分様式!K296,―!$AH$2:$AI$12,2,FALSE),0)</f>
        <v>0</v>
      </c>
      <c r="V296" s="6">
        <f>IFERROR(IF(通常分様式!C296="単",VLOOKUP(通常分様式!V296,―!$I$2:$J$3,2,FALSE),VLOOKUP(通常分様式!V296,―!$I$4:$J$5,2,FALSE)),0)</f>
        <v>0</v>
      </c>
      <c r="W296" s="6">
        <f>IFERROR(VLOOKUP(通常分様式!W296,―!$K$2:$L$3,2,FALSE),0)</f>
        <v>0</v>
      </c>
      <c r="X296" s="6">
        <f>IFERROR(VLOOKUP(通常分様式!X296,―!$M$2:$N$3,2,FALSE),0)</f>
        <v>0</v>
      </c>
      <c r="Y296" s="6">
        <f>IFERROR(VLOOKUP(通常分様式!Y296,―!$O$2:$P$3,2,FALSE),0)</f>
        <v>0</v>
      </c>
      <c r="Z296" s="6">
        <f>IFERROR(VLOOKUP(通常分様式!Z296,―!$X$2:$Y$31,2,FALSE),0)</f>
        <v>0</v>
      </c>
      <c r="AA296" s="6">
        <f>IFERROR(VLOOKUP(通常分様式!AA296,―!$X$2:$Y$31,2,FALSE),0)</f>
        <v>0</v>
      </c>
      <c r="AF296" s="6">
        <f>IFERROR(VLOOKUP(通常分様式!AG296,―!$AA$2:$AB$14,2,FALSE),0)</f>
        <v>0</v>
      </c>
      <c r="AG296" s="6">
        <f t="shared" si="28"/>
        <v>0</v>
      </c>
      <c r="AH296" s="135">
        <f t="shared" si="29"/>
        <v>0</v>
      </c>
      <c r="AI296" s="135">
        <f t="shared" si="30"/>
        <v>0</v>
      </c>
      <c r="AJ296" s="135">
        <f>IF(通常分様式!C296="",0,IF(B296=1,IF(フラグ管理用!C296=1,"事業終期_通常",IF(C296=2,IF(Y296=2,"事業終期_R3基金・R4","事業終期_通常"),0)),IF(B296=2,"事業終期_R3基金・R4",0)))</f>
        <v>0</v>
      </c>
      <c r="AK296" s="135">
        <f t="shared" si="31"/>
        <v>0</v>
      </c>
      <c r="AL296" s="135">
        <f t="shared" si="32"/>
        <v>0</v>
      </c>
      <c r="AM296" s="135">
        <f t="shared" si="34"/>
        <v>0</v>
      </c>
      <c r="AN296" s="135">
        <f t="shared" si="33"/>
        <v>0</v>
      </c>
      <c r="AO296" s="6" t="str">
        <f>IF(通常分様式!C296="","",IF(PRODUCT(B296:G296,H296:AA296,AF296)=0,"error",""))</f>
        <v/>
      </c>
      <c r="AP296" s="6">
        <f>IF(通常分様式!E296="妊娠出産子育て支援交付金",1,0)</f>
        <v>0</v>
      </c>
    </row>
    <row r="297" spans="1:42" x14ac:dyDescent="0.15">
      <c r="A297" s="6">
        <v>276</v>
      </c>
      <c r="B297" s="6">
        <f>IFERROR(VLOOKUP(通常分様式!B297,―!$AJ$2:$AK$3,2,FALSE),0)</f>
        <v>0</v>
      </c>
      <c r="C297" s="6">
        <f>IFERROR(VLOOKUP(通常分様式!C297,―!$A$2:$B$3,2,FALSE),0)</f>
        <v>0</v>
      </c>
      <c r="D297" s="6">
        <f>IFERROR(VLOOKUP(通常分様式!D297,―!$AD$2:$AE$3,2,FALSE),0)</f>
        <v>0</v>
      </c>
      <c r="E297" s="6"/>
      <c r="G297" s="6">
        <f>IFERROR(VLOOKUP(通常分様式!G297,―!$AF$2:$AG$3,2,FALSE),0)</f>
        <v>0</v>
      </c>
      <c r="H297" s="6">
        <f>IFERROR(VLOOKUP(通常分様式!H297,―!$C$2:$D$2,2,FALSE),0)</f>
        <v>0</v>
      </c>
      <c r="I297" s="6">
        <f>IFERROR(IF(B297=2,VLOOKUP(通常分様式!I297,―!$E$21:$F$25,2,FALSE),VLOOKUP(通常分様式!I297,―!$E$2:$F$19,2,FALSE)),0)</f>
        <v>0</v>
      </c>
      <c r="J297" s="6">
        <f>IFERROR(VLOOKUP(通常分様式!J297,―!$G$2:$H$2,2,FALSE),0)</f>
        <v>0</v>
      </c>
      <c r="K297" s="6">
        <f>IFERROR(VLOOKUP(通常分様式!K297,―!$AH$2:$AI$12,2,FALSE),0)</f>
        <v>0</v>
      </c>
      <c r="V297" s="6">
        <f>IFERROR(IF(通常分様式!C297="単",VLOOKUP(通常分様式!V297,―!$I$2:$J$3,2,FALSE),VLOOKUP(通常分様式!V297,―!$I$4:$J$5,2,FALSE)),0)</f>
        <v>0</v>
      </c>
      <c r="W297" s="6">
        <f>IFERROR(VLOOKUP(通常分様式!W297,―!$K$2:$L$3,2,FALSE),0)</f>
        <v>0</v>
      </c>
      <c r="X297" s="6">
        <f>IFERROR(VLOOKUP(通常分様式!X297,―!$M$2:$N$3,2,FALSE),0)</f>
        <v>0</v>
      </c>
      <c r="Y297" s="6">
        <f>IFERROR(VLOOKUP(通常分様式!Y297,―!$O$2:$P$3,2,FALSE),0)</f>
        <v>0</v>
      </c>
      <c r="Z297" s="6">
        <f>IFERROR(VLOOKUP(通常分様式!Z297,―!$X$2:$Y$31,2,FALSE),0)</f>
        <v>0</v>
      </c>
      <c r="AA297" s="6">
        <f>IFERROR(VLOOKUP(通常分様式!AA297,―!$X$2:$Y$31,2,FALSE),0)</f>
        <v>0</v>
      </c>
      <c r="AF297" s="6">
        <f>IFERROR(VLOOKUP(通常分様式!AG297,―!$AA$2:$AB$14,2,FALSE),0)</f>
        <v>0</v>
      </c>
      <c r="AG297" s="6">
        <f t="shared" si="28"/>
        <v>0</v>
      </c>
      <c r="AH297" s="135">
        <f t="shared" si="29"/>
        <v>0</v>
      </c>
      <c r="AI297" s="135">
        <f t="shared" si="30"/>
        <v>0</v>
      </c>
      <c r="AJ297" s="135">
        <f>IF(通常分様式!C297="",0,IF(B297=1,IF(フラグ管理用!C297=1,"事業終期_通常",IF(C297=2,IF(Y297=2,"事業終期_R3基金・R4","事業終期_通常"),0)),IF(B297=2,"事業終期_R3基金・R4",0)))</f>
        <v>0</v>
      </c>
      <c r="AK297" s="135">
        <f t="shared" si="31"/>
        <v>0</v>
      </c>
      <c r="AL297" s="135">
        <f t="shared" si="32"/>
        <v>0</v>
      </c>
      <c r="AM297" s="135">
        <f t="shared" si="34"/>
        <v>0</v>
      </c>
      <c r="AN297" s="135">
        <f t="shared" si="33"/>
        <v>0</v>
      </c>
      <c r="AO297" s="6" t="str">
        <f>IF(通常分様式!C297="","",IF(PRODUCT(B297:G297,H297:AA297,AF297)=0,"error",""))</f>
        <v/>
      </c>
      <c r="AP297" s="6">
        <f>IF(通常分様式!E297="妊娠出産子育て支援交付金",1,0)</f>
        <v>0</v>
      </c>
    </row>
    <row r="298" spans="1:42" x14ac:dyDescent="0.15">
      <c r="A298" s="6">
        <v>277</v>
      </c>
      <c r="B298" s="6">
        <f>IFERROR(VLOOKUP(通常分様式!B298,―!$AJ$2:$AK$3,2,FALSE),0)</f>
        <v>0</v>
      </c>
      <c r="C298" s="6">
        <f>IFERROR(VLOOKUP(通常分様式!C298,―!$A$2:$B$3,2,FALSE),0)</f>
        <v>0</v>
      </c>
      <c r="D298" s="6">
        <f>IFERROR(VLOOKUP(通常分様式!D298,―!$AD$2:$AE$3,2,FALSE),0)</f>
        <v>0</v>
      </c>
      <c r="E298" s="6"/>
      <c r="G298" s="6">
        <f>IFERROR(VLOOKUP(通常分様式!G298,―!$AF$2:$AG$3,2,FALSE),0)</f>
        <v>0</v>
      </c>
      <c r="H298" s="6">
        <f>IFERROR(VLOOKUP(通常分様式!H298,―!$C$2:$D$2,2,FALSE),0)</f>
        <v>0</v>
      </c>
      <c r="I298" s="6">
        <f>IFERROR(IF(B298=2,VLOOKUP(通常分様式!I298,―!$E$21:$F$25,2,FALSE),VLOOKUP(通常分様式!I298,―!$E$2:$F$19,2,FALSE)),0)</f>
        <v>0</v>
      </c>
      <c r="J298" s="6">
        <f>IFERROR(VLOOKUP(通常分様式!J298,―!$G$2:$H$2,2,FALSE),0)</f>
        <v>0</v>
      </c>
      <c r="K298" s="6">
        <f>IFERROR(VLOOKUP(通常分様式!K298,―!$AH$2:$AI$12,2,FALSE),0)</f>
        <v>0</v>
      </c>
      <c r="V298" s="6">
        <f>IFERROR(IF(通常分様式!C298="単",VLOOKUP(通常分様式!V298,―!$I$2:$J$3,2,FALSE),VLOOKUP(通常分様式!V298,―!$I$4:$J$5,2,FALSE)),0)</f>
        <v>0</v>
      </c>
      <c r="W298" s="6">
        <f>IFERROR(VLOOKUP(通常分様式!W298,―!$K$2:$L$3,2,FALSE),0)</f>
        <v>0</v>
      </c>
      <c r="X298" s="6">
        <f>IFERROR(VLOOKUP(通常分様式!X298,―!$M$2:$N$3,2,FALSE),0)</f>
        <v>0</v>
      </c>
      <c r="Y298" s="6">
        <f>IFERROR(VLOOKUP(通常分様式!Y298,―!$O$2:$P$3,2,FALSE),0)</f>
        <v>0</v>
      </c>
      <c r="Z298" s="6">
        <f>IFERROR(VLOOKUP(通常分様式!Z298,―!$X$2:$Y$31,2,FALSE),0)</f>
        <v>0</v>
      </c>
      <c r="AA298" s="6">
        <f>IFERROR(VLOOKUP(通常分様式!AA298,―!$X$2:$Y$31,2,FALSE),0)</f>
        <v>0</v>
      </c>
      <c r="AF298" s="6">
        <f>IFERROR(VLOOKUP(通常分様式!AG298,―!$AA$2:$AB$14,2,FALSE),0)</f>
        <v>0</v>
      </c>
      <c r="AG298" s="6">
        <f t="shared" si="28"/>
        <v>0</v>
      </c>
      <c r="AH298" s="135">
        <f t="shared" si="29"/>
        <v>0</v>
      </c>
      <c r="AI298" s="135">
        <f t="shared" si="30"/>
        <v>0</v>
      </c>
      <c r="AJ298" s="135">
        <f>IF(通常分様式!C298="",0,IF(B298=1,IF(フラグ管理用!C298=1,"事業終期_通常",IF(C298=2,IF(Y298=2,"事業終期_R3基金・R4","事業終期_通常"),0)),IF(B298=2,"事業終期_R3基金・R4",0)))</f>
        <v>0</v>
      </c>
      <c r="AK298" s="135">
        <f t="shared" si="31"/>
        <v>0</v>
      </c>
      <c r="AL298" s="135">
        <f t="shared" si="32"/>
        <v>0</v>
      </c>
      <c r="AM298" s="135">
        <f t="shared" si="34"/>
        <v>0</v>
      </c>
      <c r="AN298" s="135">
        <f t="shared" si="33"/>
        <v>0</v>
      </c>
      <c r="AO298" s="6" t="str">
        <f>IF(通常分様式!C298="","",IF(PRODUCT(B298:G298,H298:AA298,AF298)=0,"error",""))</f>
        <v/>
      </c>
      <c r="AP298" s="6">
        <f>IF(通常分様式!E298="妊娠出産子育て支援交付金",1,0)</f>
        <v>0</v>
      </c>
    </row>
    <row r="299" spans="1:42" x14ac:dyDescent="0.15">
      <c r="A299" s="6">
        <v>278</v>
      </c>
      <c r="B299" s="6">
        <f>IFERROR(VLOOKUP(通常分様式!B299,―!$AJ$2:$AK$3,2,FALSE),0)</f>
        <v>0</v>
      </c>
      <c r="C299" s="6">
        <f>IFERROR(VLOOKUP(通常分様式!C299,―!$A$2:$B$3,2,FALSE),0)</f>
        <v>0</v>
      </c>
      <c r="D299" s="6">
        <f>IFERROR(VLOOKUP(通常分様式!D299,―!$AD$2:$AE$3,2,FALSE),0)</f>
        <v>0</v>
      </c>
      <c r="E299" s="6"/>
      <c r="G299" s="6">
        <f>IFERROR(VLOOKUP(通常分様式!G299,―!$AF$2:$AG$3,2,FALSE),0)</f>
        <v>0</v>
      </c>
      <c r="H299" s="6">
        <f>IFERROR(VLOOKUP(通常分様式!H299,―!$C$2:$D$2,2,FALSE),0)</f>
        <v>0</v>
      </c>
      <c r="I299" s="6">
        <f>IFERROR(IF(B299=2,VLOOKUP(通常分様式!I299,―!$E$21:$F$25,2,FALSE),VLOOKUP(通常分様式!I299,―!$E$2:$F$19,2,FALSE)),0)</f>
        <v>0</v>
      </c>
      <c r="J299" s="6">
        <f>IFERROR(VLOOKUP(通常分様式!J299,―!$G$2:$H$2,2,FALSE),0)</f>
        <v>0</v>
      </c>
      <c r="K299" s="6">
        <f>IFERROR(VLOOKUP(通常分様式!K299,―!$AH$2:$AI$12,2,FALSE),0)</f>
        <v>0</v>
      </c>
      <c r="V299" s="6">
        <f>IFERROR(IF(通常分様式!C299="単",VLOOKUP(通常分様式!V299,―!$I$2:$J$3,2,FALSE),VLOOKUP(通常分様式!V299,―!$I$4:$J$5,2,FALSE)),0)</f>
        <v>0</v>
      </c>
      <c r="W299" s="6">
        <f>IFERROR(VLOOKUP(通常分様式!W299,―!$K$2:$L$3,2,FALSE),0)</f>
        <v>0</v>
      </c>
      <c r="X299" s="6">
        <f>IFERROR(VLOOKUP(通常分様式!X299,―!$M$2:$N$3,2,FALSE),0)</f>
        <v>0</v>
      </c>
      <c r="Y299" s="6">
        <f>IFERROR(VLOOKUP(通常分様式!Y299,―!$O$2:$P$3,2,FALSE),0)</f>
        <v>0</v>
      </c>
      <c r="Z299" s="6">
        <f>IFERROR(VLOOKUP(通常分様式!Z299,―!$X$2:$Y$31,2,FALSE),0)</f>
        <v>0</v>
      </c>
      <c r="AA299" s="6">
        <f>IFERROR(VLOOKUP(通常分様式!AA299,―!$X$2:$Y$31,2,FALSE),0)</f>
        <v>0</v>
      </c>
      <c r="AF299" s="6">
        <f>IFERROR(VLOOKUP(通常分様式!AG299,―!$AA$2:$AB$14,2,FALSE),0)</f>
        <v>0</v>
      </c>
      <c r="AG299" s="6">
        <f t="shared" si="28"/>
        <v>0</v>
      </c>
      <c r="AH299" s="135">
        <f t="shared" si="29"/>
        <v>0</v>
      </c>
      <c r="AI299" s="135">
        <f t="shared" si="30"/>
        <v>0</v>
      </c>
      <c r="AJ299" s="135">
        <f>IF(通常分様式!C299="",0,IF(B299=1,IF(フラグ管理用!C299=1,"事業終期_通常",IF(C299=2,IF(Y299=2,"事業終期_R3基金・R4","事業終期_通常"),0)),IF(B299=2,"事業終期_R3基金・R4",0)))</f>
        <v>0</v>
      </c>
      <c r="AK299" s="135">
        <f t="shared" si="31"/>
        <v>0</v>
      </c>
      <c r="AL299" s="135">
        <f t="shared" si="32"/>
        <v>0</v>
      </c>
      <c r="AM299" s="135">
        <f t="shared" si="34"/>
        <v>0</v>
      </c>
      <c r="AN299" s="135">
        <f t="shared" si="33"/>
        <v>0</v>
      </c>
      <c r="AO299" s="6" t="str">
        <f>IF(通常分様式!C299="","",IF(PRODUCT(B299:G299,H299:AA299,AF299)=0,"error",""))</f>
        <v/>
      </c>
      <c r="AP299" s="6">
        <f>IF(通常分様式!E299="妊娠出産子育て支援交付金",1,0)</f>
        <v>0</v>
      </c>
    </row>
    <row r="300" spans="1:42" x14ac:dyDescent="0.15">
      <c r="A300" s="6">
        <v>279</v>
      </c>
      <c r="B300" s="6">
        <f>IFERROR(VLOOKUP(通常分様式!B300,―!$AJ$2:$AK$3,2,FALSE),0)</f>
        <v>0</v>
      </c>
      <c r="C300" s="6">
        <f>IFERROR(VLOOKUP(通常分様式!C300,―!$A$2:$B$3,2,FALSE),0)</f>
        <v>0</v>
      </c>
      <c r="D300" s="6">
        <f>IFERROR(VLOOKUP(通常分様式!D300,―!$AD$2:$AE$3,2,FALSE),0)</f>
        <v>0</v>
      </c>
      <c r="E300" s="6"/>
      <c r="G300" s="6">
        <f>IFERROR(VLOOKUP(通常分様式!G300,―!$AF$2:$AG$3,2,FALSE),0)</f>
        <v>0</v>
      </c>
      <c r="H300" s="6">
        <f>IFERROR(VLOOKUP(通常分様式!H300,―!$C$2:$D$2,2,FALSE),0)</f>
        <v>0</v>
      </c>
      <c r="I300" s="6">
        <f>IFERROR(IF(B300=2,VLOOKUP(通常分様式!I300,―!$E$21:$F$25,2,FALSE),VLOOKUP(通常分様式!I300,―!$E$2:$F$19,2,FALSE)),0)</f>
        <v>0</v>
      </c>
      <c r="J300" s="6">
        <f>IFERROR(VLOOKUP(通常分様式!J300,―!$G$2:$H$2,2,FALSE),0)</f>
        <v>0</v>
      </c>
      <c r="K300" s="6">
        <f>IFERROR(VLOOKUP(通常分様式!K300,―!$AH$2:$AI$12,2,FALSE),0)</f>
        <v>0</v>
      </c>
      <c r="V300" s="6">
        <f>IFERROR(IF(通常分様式!C300="単",VLOOKUP(通常分様式!V300,―!$I$2:$J$3,2,FALSE),VLOOKUP(通常分様式!V300,―!$I$4:$J$5,2,FALSE)),0)</f>
        <v>0</v>
      </c>
      <c r="W300" s="6">
        <f>IFERROR(VLOOKUP(通常分様式!W300,―!$K$2:$L$3,2,FALSE),0)</f>
        <v>0</v>
      </c>
      <c r="X300" s="6">
        <f>IFERROR(VLOOKUP(通常分様式!X300,―!$M$2:$N$3,2,FALSE),0)</f>
        <v>0</v>
      </c>
      <c r="Y300" s="6">
        <f>IFERROR(VLOOKUP(通常分様式!Y300,―!$O$2:$P$3,2,FALSE),0)</f>
        <v>0</v>
      </c>
      <c r="Z300" s="6">
        <f>IFERROR(VLOOKUP(通常分様式!Z300,―!$X$2:$Y$31,2,FALSE),0)</f>
        <v>0</v>
      </c>
      <c r="AA300" s="6">
        <f>IFERROR(VLOOKUP(通常分様式!AA300,―!$X$2:$Y$31,2,FALSE),0)</f>
        <v>0</v>
      </c>
      <c r="AF300" s="6">
        <f>IFERROR(VLOOKUP(通常分様式!AG300,―!$AA$2:$AB$14,2,FALSE),0)</f>
        <v>0</v>
      </c>
      <c r="AG300" s="6">
        <f t="shared" si="28"/>
        <v>0</v>
      </c>
      <c r="AH300" s="135">
        <f t="shared" si="29"/>
        <v>0</v>
      </c>
      <c r="AI300" s="135">
        <f t="shared" si="30"/>
        <v>0</v>
      </c>
      <c r="AJ300" s="135">
        <f>IF(通常分様式!C300="",0,IF(B300=1,IF(フラグ管理用!C300=1,"事業終期_通常",IF(C300=2,IF(Y300=2,"事業終期_R3基金・R4","事業終期_通常"),0)),IF(B300=2,"事業終期_R3基金・R4",0)))</f>
        <v>0</v>
      </c>
      <c r="AK300" s="135">
        <f t="shared" si="31"/>
        <v>0</v>
      </c>
      <c r="AL300" s="135">
        <f t="shared" si="32"/>
        <v>0</v>
      </c>
      <c r="AM300" s="135">
        <f t="shared" si="34"/>
        <v>0</v>
      </c>
      <c r="AN300" s="135">
        <f t="shared" si="33"/>
        <v>0</v>
      </c>
      <c r="AO300" s="6" t="str">
        <f>IF(通常分様式!C300="","",IF(PRODUCT(B300:G300,H300:AA300,AF300)=0,"error",""))</f>
        <v/>
      </c>
      <c r="AP300" s="6">
        <f>IF(通常分様式!E300="妊娠出産子育て支援交付金",1,0)</f>
        <v>0</v>
      </c>
    </row>
    <row r="301" spans="1:42" x14ac:dyDescent="0.15">
      <c r="A301" s="6">
        <v>280</v>
      </c>
      <c r="B301" s="6">
        <f>IFERROR(VLOOKUP(通常分様式!B301,―!$AJ$2:$AK$3,2,FALSE),0)</f>
        <v>0</v>
      </c>
      <c r="C301" s="6">
        <f>IFERROR(VLOOKUP(通常分様式!C301,―!$A$2:$B$3,2,FALSE),0)</f>
        <v>0</v>
      </c>
      <c r="D301" s="6">
        <f>IFERROR(VLOOKUP(通常分様式!D301,―!$AD$2:$AE$3,2,FALSE),0)</f>
        <v>0</v>
      </c>
      <c r="E301" s="6"/>
      <c r="G301" s="6">
        <f>IFERROR(VLOOKUP(通常分様式!G301,―!$AF$2:$AG$3,2,FALSE),0)</f>
        <v>0</v>
      </c>
      <c r="H301" s="6">
        <f>IFERROR(VLOOKUP(通常分様式!H301,―!$C$2:$D$2,2,FALSE),0)</f>
        <v>0</v>
      </c>
      <c r="I301" s="6">
        <f>IFERROR(IF(B301=2,VLOOKUP(通常分様式!I301,―!$E$21:$F$25,2,FALSE),VLOOKUP(通常分様式!I301,―!$E$2:$F$19,2,FALSE)),0)</f>
        <v>0</v>
      </c>
      <c r="J301" s="6">
        <f>IFERROR(VLOOKUP(通常分様式!J301,―!$G$2:$H$2,2,FALSE),0)</f>
        <v>0</v>
      </c>
      <c r="K301" s="6">
        <f>IFERROR(VLOOKUP(通常分様式!K301,―!$AH$2:$AI$12,2,FALSE),0)</f>
        <v>0</v>
      </c>
      <c r="V301" s="6">
        <f>IFERROR(IF(通常分様式!C301="単",VLOOKUP(通常分様式!V301,―!$I$2:$J$3,2,FALSE),VLOOKUP(通常分様式!V301,―!$I$4:$J$5,2,FALSE)),0)</f>
        <v>0</v>
      </c>
      <c r="W301" s="6">
        <f>IFERROR(VLOOKUP(通常分様式!W301,―!$K$2:$L$3,2,FALSE),0)</f>
        <v>0</v>
      </c>
      <c r="X301" s="6">
        <f>IFERROR(VLOOKUP(通常分様式!X301,―!$M$2:$N$3,2,FALSE),0)</f>
        <v>0</v>
      </c>
      <c r="Y301" s="6">
        <f>IFERROR(VLOOKUP(通常分様式!Y301,―!$O$2:$P$3,2,FALSE),0)</f>
        <v>0</v>
      </c>
      <c r="Z301" s="6">
        <f>IFERROR(VLOOKUP(通常分様式!Z301,―!$X$2:$Y$31,2,FALSE),0)</f>
        <v>0</v>
      </c>
      <c r="AA301" s="6">
        <f>IFERROR(VLOOKUP(通常分様式!AA301,―!$X$2:$Y$31,2,FALSE),0)</f>
        <v>0</v>
      </c>
      <c r="AF301" s="6">
        <f>IFERROR(VLOOKUP(通常分様式!AG301,―!$AA$2:$AB$14,2,FALSE),0)</f>
        <v>0</v>
      </c>
      <c r="AG301" s="6">
        <f t="shared" si="28"/>
        <v>0</v>
      </c>
      <c r="AH301" s="135">
        <f t="shared" si="29"/>
        <v>0</v>
      </c>
      <c r="AI301" s="135">
        <f t="shared" si="30"/>
        <v>0</v>
      </c>
      <c r="AJ301" s="135">
        <f>IF(通常分様式!C301="",0,IF(B301=1,IF(フラグ管理用!C301=1,"事業終期_通常",IF(C301=2,IF(Y301=2,"事業終期_R3基金・R4","事業終期_通常"),0)),IF(B301=2,"事業終期_R3基金・R4",0)))</f>
        <v>0</v>
      </c>
      <c r="AK301" s="135">
        <f t="shared" si="31"/>
        <v>0</v>
      </c>
      <c r="AL301" s="135">
        <f t="shared" si="32"/>
        <v>0</v>
      </c>
      <c r="AM301" s="135">
        <f t="shared" si="34"/>
        <v>0</v>
      </c>
      <c r="AN301" s="135">
        <f t="shared" si="33"/>
        <v>0</v>
      </c>
      <c r="AO301" s="6" t="str">
        <f>IF(通常分様式!C301="","",IF(PRODUCT(B301:G301,H301:AA301,AF301)=0,"error",""))</f>
        <v/>
      </c>
      <c r="AP301" s="6">
        <f>IF(通常分様式!E301="妊娠出産子育て支援交付金",1,0)</f>
        <v>0</v>
      </c>
    </row>
    <row r="302" spans="1:42" x14ac:dyDescent="0.15">
      <c r="A302" s="6">
        <v>281</v>
      </c>
      <c r="B302" s="6">
        <f>IFERROR(VLOOKUP(通常分様式!B302,―!$AJ$2:$AK$3,2,FALSE),0)</f>
        <v>0</v>
      </c>
      <c r="C302" s="6">
        <f>IFERROR(VLOOKUP(通常分様式!C302,―!$A$2:$B$3,2,FALSE),0)</f>
        <v>0</v>
      </c>
      <c r="D302" s="6">
        <f>IFERROR(VLOOKUP(通常分様式!D302,―!$AD$2:$AE$3,2,FALSE),0)</f>
        <v>0</v>
      </c>
      <c r="E302" s="6"/>
      <c r="G302" s="6">
        <f>IFERROR(VLOOKUP(通常分様式!G302,―!$AF$2:$AG$3,2,FALSE),0)</f>
        <v>0</v>
      </c>
      <c r="H302" s="6">
        <f>IFERROR(VLOOKUP(通常分様式!H302,―!$C$2:$D$2,2,FALSE),0)</f>
        <v>0</v>
      </c>
      <c r="I302" s="6">
        <f>IFERROR(IF(B302=2,VLOOKUP(通常分様式!I302,―!$E$21:$F$25,2,FALSE),VLOOKUP(通常分様式!I302,―!$E$2:$F$19,2,FALSE)),0)</f>
        <v>0</v>
      </c>
      <c r="J302" s="6">
        <f>IFERROR(VLOOKUP(通常分様式!J302,―!$G$2:$H$2,2,FALSE),0)</f>
        <v>0</v>
      </c>
      <c r="K302" s="6">
        <f>IFERROR(VLOOKUP(通常分様式!K302,―!$AH$2:$AI$12,2,FALSE),0)</f>
        <v>0</v>
      </c>
      <c r="V302" s="6">
        <f>IFERROR(IF(通常分様式!C302="単",VLOOKUP(通常分様式!V302,―!$I$2:$J$3,2,FALSE),VLOOKUP(通常分様式!V302,―!$I$4:$J$5,2,FALSE)),0)</f>
        <v>0</v>
      </c>
      <c r="W302" s="6">
        <f>IFERROR(VLOOKUP(通常分様式!W302,―!$K$2:$L$3,2,FALSE),0)</f>
        <v>0</v>
      </c>
      <c r="X302" s="6">
        <f>IFERROR(VLOOKUP(通常分様式!X302,―!$M$2:$N$3,2,FALSE),0)</f>
        <v>0</v>
      </c>
      <c r="Y302" s="6">
        <f>IFERROR(VLOOKUP(通常分様式!Y302,―!$O$2:$P$3,2,FALSE),0)</f>
        <v>0</v>
      </c>
      <c r="Z302" s="6">
        <f>IFERROR(VLOOKUP(通常分様式!Z302,―!$X$2:$Y$31,2,FALSE),0)</f>
        <v>0</v>
      </c>
      <c r="AA302" s="6">
        <f>IFERROR(VLOOKUP(通常分様式!AA302,―!$X$2:$Y$31,2,FALSE),0)</f>
        <v>0</v>
      </c>
      <c r="AF302" s="6">
        <f>IFERROR(VLOOKUP(通常分様式!AG302,―!$AA$2:$AB$14,2,FALSE),0)</f>
        <v>0</v>
      </c>
      <c r="AG302" s="6">
        <f t="shared" si="28"/>
        <v>0</v>
      </c>
      <c r="AH302" s="135">
        <f t="shared" si="29"/>
        <v>0</v>
      </c>
      <c r="AI302" s="135">
        <f t="shared" si="30"/>
        <v>0</v>
      </c>
      <c r="AJ302" s="135">
        <f>IF(通常分様式!C302="",0,IF(B302=1,IF(フラグ管理用!C302=1,"事業終期_通常",IF(C302=2,IF(Y302=2,"事業終期_R3基金・R4","事業終期_通常"),0)),IF(B302=2,"事業終期_R3基金・R4",0)))</f>
        <v>0</v>
      </c>
      <c r="AK302" s="135">
        <f t="shared" si="31"/>
        <v>0</v>
      </c>
      <c r="AL302" s="135">
        <f t="shared" si="32"/>
        <v>0</v>
      </c>
      <c r="AM302" s="135">
        <f t="shared" si="34"/>
        <v>0</v>
      </c>
      <c r="AN302" s="135">
        <f t="shared" si="33"/>
        <v>0</v>
      </c>
      <c r="AO302" s="6" t="str">
        <f>IF(通常分様式!C302="","",IF(PRODUCT(B302:G302,H302:AA302,AF302)=0,"error",""))</f>
        <v/>
      </c>
      <c r="AP302" s="6">
        <f>IF(通常分様式!E302="妊娠出産子育て支援交付金",1,0)</f>
        <v>0</v>
      </c>
    </row>
    <row r="303" spans="1:42" x14ac:dyDescent="0.15">
      <c r="A303" s="6">
        <v>282</v>
      </c>
      <c r="B303" s="6">
        <f>IFERROR(VLOOKUP(通常分様式!B303,―!$AJ$2:$AK$3,2,FALSE),0)</f>
        <v>0</v>
      </c>
      <c r="C303" s="6">
        <f>IFERROR(VLOOKUP(通常分様式!C303,―!$A$2:$B$3,2,FALSE),0)</f>
        <v>0</v>
      </c>
      <c r="D303" s="6">
        <f>IFERROR(VLOOKUP(通常分様式!D303,―!$AD$2:$AE$3,2,FALSE),0)</f>
        <v>0</v>
      </c>
      <c r="E303" s="6"/>
      <c r="G303" s="6">
        <f>IFERROR(VLOOKUP(通常分様式!G303,―!$AF$2:$AG$3,2,FALSE),0)</f>
        <v>0</v>
      </c>
      <c r="H303" s="6">
        <f>IFERROR(VLOOKUP(通常分様式!H303,―!$C$2:$D$2,2,FALSE),0)</f>
        <v>0</v>
      </c>
      <c r="I303" s="6">
        <f>IFERROR(IF(B303=2,VLOOKUP(通常分様式!I303,―!$E$21:$F$25,2,FALSE),VLOOKUP(通常分様式!I303,―!$E$2:$F$19,2,FALSE)),0)</f>
        <v>0</v>
      </c>
      <c r="J303" s="6">
        <f>IFERROR(VLOOKUP(通常分様式!J303,―!$G$2:$H$2,2,FALSE),0)</f>
        <v>0</v>
      </c>
      <c r="K303" s="6">
        <f>IFERROR(VLOOKUP(通常分様式!K303,―!$AH$2:$AI$12,2,FALSE),0)</f>
        <v>0</v>
      </c>
      <c r="V303" s="6">
        <f>IFERROR(IF(通常分様式!C303="単",VLOOKUP(通常分様式!V303,―!$I$2:$J$3,2,FALSE),VLOOKUP(通常分様式!V303,―!$I$4:$J$5,2,FALSE)),0)</f>
        <v>0</v>
      </c>
      <c r="W303" s="6">
        <f>IFERROR(VLOOKUP(通常分様式!W303,―!$K$2:$L$3,2,FALSE),0)</f>
        <v>0</v>
      </c>
      <c r="X303" s="6">
        <f>IFERROR(VLOOKUP(通常分様式!X303,―!$M$2:$N$3,2,FALSE),0)</f>
        <v>0</v>
      </c>
      <c r="Y303" s="6">
        <f>IFERROR(VLOOKUP(通常分様式!Y303,―!$O$2:$P$3,2,FALSE),0)</f>
        <v>0</v>
      </c>
      <c r="Z303" s="6">
        <f>IFERROR(VLOOKUP(通常分様式!Z303,―!$X$2:$Y$31,2,FALSE),0)</f>
        <v>0</v>
      </c>
      <c r="AA303" s="6">
        <f>IFERROR(VLOOKUP(通常分様式!AA303,―!$X$2:$Y$31,2,FALSE),0)</f>
        <v>0</v>
      </c>
      <c r="AF303" s="6">
        <f>IFERROR(VLOOKUP(通常分様式!AG303,―!$AA$2:$AB$14,2,FALSE),0)</f>
        <v>0</v>
      </c>
      <c r="AG303" s="6">
        <f t="shared" si="28"/>
        <v>0</v>
      </c>
      <c r="AH303" s="135">
        <f t="shared" si="29"/>
        <v>0</v>
      </c>
      <c r="AI303" s="135">
        <f t="shared" si="30"/>
        <v>0</v>
      </c>
      <c r="AJ303" s="135">
        <f>IF(通常分様式!C303="",0,IF(B303=1,IF(フラグ管理用!C303=1,"事業終期_通常",IF(C303=2,IF(Y303=2,"事業終期_R3基金・R4","事業終期_通常"),0)),IF(B303=2,"事業終期_R3基金・R4",0)))</f>
        <v>0</v>
      </c>
      <c r="AK303" s="135">
        <f t="shared" si="31"/>
        <v>0</v>
      </c>
      <c r="AL303" s="135">
        <f t="shared" si="32"/>
        <v>0</v>
      </c>
      <c r="AM303" s="135">
        <f t="shared" si="34"/>
        <v>0</v>
      </c>
      <c r="AN303" s="135">
        <f t="shared" si="33"/>
        <v>0</v>
      </c>
      <c r="AO303" s="6" t="str">
        <f>IF(通常分様式!C303="","",IF(PRODUCT(B303:G303,H303:AA303,AF303)=0,"error",""))</f>
        <v/>
      </c>
      <c r="AP303" s="6">
        <f>IF(通常分様式!E303="妊娠出産子育て支援交付金",1,0)</f>
        <v>0</v>
      </c>
    </row>
    <row r="304" spans="1:42" x14ac:dyDescent="0.15">
      <c r="A304" s="6">
        <v>283</v>
      </c>
      <c r="B304" s="6">
        <f>IFERROR(VLOOKUP(通常分様式!B304,―!$AJ$2:$AK$3,2,FALSE),0)</f>
        <v>0</v>
      </c>
      <c r="C304" s="6">
        <f>IFERROR(VLOOKUP(通常分様式!C304,―!$A$2:$B$3,2,FALSE),0)</f>
        <v>0</v>
      </c>
      <c r="D304" s="6">
        <f>IFERROR(VLOOKUP(通常分様式!D304,―!$AD$2:$AE$3,2,FALSE),0)</f>
        <v>0</v>
      </c>
      <c r="E304" s="6"/>
      <c r="G304" s="6">
        <f>IFERROR(VLOOKUP(通常分様式!G304,―!$AF$2:$AG$3,2,FALSE),0)</f>
        <v>0</v>
      </c>
      <c r="H304" s="6">
        <f>IFERROR(VLOOKUP(通常分様式!H304,―!$C$2:$D$2,2,FALSE),0)</f>
        <v>0</v>
      </c>
      <c r="I304" s="6">
        <f>IFERROR(IF(B304=2,VLOOKUP(通常分様式!I304,―!$E$21:$F$25,2,FALSE),VLOOKUP(通常分様式!I304,―!$E$2:$F$19,2,FALSE)),0)</f>
        <v>0</v>
      </c>
      <c r="J304" s="6">
        <f>IFERROR(VLOOKUP(通常分様式!J304,―!$G$2:$H$2,2,FALSE),0)</f>
        <v>0</v>
      </c>
      <c r="K304" s="6">
        <f>IFERROR(VLOOKUP(通常分様式!K304,―!$AH$2:$AI$12,2,FALSE),0)</f>
        <v>0</v>
      </c>
      <c r="V304" s="6">
        <f>IFERROR(IF(通常分様式!C304="単",VLOOKUP(通常分様式!V304,―!$I$2:$J$3,2,FALSE),VLOOKUP(通常分様式!V304,―!$I$4:$J$5,2,FALSE)),0)</f>
        <v>0</v>
      </c>
      <c r="W304" s="6">
        <f>IFERROR(VLOOKUP(通常分様式!W304,―!$K$2:$L$3,2,FALSE),0)</f>
        <v>0</v>
      </c>
      <c r="X304" s="6">
        <f>IFERROR(VLOOKUP(通常分様式!X304,―!$M$2:$N$3,2,FALSE),0)</f>
        <v>0</v>
      </c>
      <c r="Y304" s="6">
        <f>IFERROR(VLOOKUP(通常分様式!Y304,―!$O$2:$P$3,2,FALSE),0)</f>
        <v>0</v>
      </c>
      <c r="Z304" s="6">
        <f>IFERROR(VLOOKUP(通常分様式!Z304,―!$X$2:$Y$31,2,FALSE),0)</f>
        <v>0</v>
      </c>
      <c r="AA304" s="6">
        <f>IFERROR(VLOOKUP(通常分様式!AA304,―!$X$2:$Y$31,2,FALSE),0)</f>
        <v>0</v>
      </c>
      <c r="AF304" s="6">
        <f>IFERROR(VLOOKUP(通常分様式!AG304,―!$AA$2:$AB$14,2,FALSE),0)</f>
        <v>0</v>
      </c>
      <c r="AG304" s="6">
        <f t="shared" si="28"/>
        <v>0</v>
      </c>
      <c r="AH304" s="135">
        <f t="shared" si="29"/>
        <v>0</v>
      </c>
      <c r="AI304" s="135">
        <f t="shared" si="30"/>
        <v>0</v>
      </c>
      <c r="AJ304" s="135">
        <f>IF(通常分様式!C304="",0,IF(B304=1,IF(フラグ管理用!C304=1,"事業終期_通常",IF(C304=2,IF(Y304=2,"事業終期_R3基金・R4","事業終期_通常"),0)),IF(B304=2,"事業終期_R3基金・R4",0)))</f>
        <v>0</v>
      </c>
      <c r="AK304" s="135">
        <f t="shared" si="31"/>
        <v>0</v>
      </c>
      <c r="AL304" s="135">
        <f t="shared" si="32"/>
        <v>0</v>
      </c>
      <c r="AM304" s="135">
        <f t="shared" si="34"/>
        <v>0</v>
      </c>
      <c r="AN304" s="135">
        <f t="shared" si="33"/>
        <v>0</v>
      </c>
      <c r="AO304" s="6" t="str">
        <f>IF(通常分様式!C304="","",IF(PRODUCT(B304:G304,H304:AA304,AF304)=0,"error",""))</f>
        <v/>
      </c>
      <c r="AP304" s="6">
        <f>IF(通常分様式!E304="妊娠出産子育て支援交付金",1,0)</f>
        <v>0</v>
      </c>
    </row>
    <row r="305" spans="1:42" x14ac:dyDescent="0.15">
      <c r="A305" s="6">
        <v>284</v>
      </c>
      <c r="B305" s="6">
        <f>IFERROR(VLOOKUP(通常分様式!B305,―!$AJ$2:$AK$3,2,FALSE),0)</f>
        <v>0</v>
      </c>
      <c r="C305" s="6">
        <f>IFERROR(VLOOKUP(通常分様式!C305,―!$A$2:$B$3,2,FALSE),0)</f>
        <v>0</v>
      </c>
      <c r="D305" s="6">
        <f>IFERROR(VLOOKUP(通常分様式!D305,―!$AD$2:$AE$3,2,FALSE),0)</f>
        <v>0</v>
      </c>
      <c r="E305" s="6"/>
      <c r="G305" s="6">
        <f>IFERROR(VLOOKUP(通常分様式!G305,―!$AF$2:$AG$3,2,FALSE),0)</f>
        <v>0</v>
      </c>
      <c r="H305" s="6">
        <f>IFERROR(VLOOKUP(通常分様式!H305,―!$C$2:$D$2,2,FALSE),0)</f>
        <v>0</v>
      </c>
      <c r="I305" s="6">
        <f>IFERROR(IF(B305=2,VLOOKUP(通常分様式!I305,―!$E$21:$F$25,2,FALSE),VLOOKUP(通常分様式!I305,―!$E$2:$F$19,2,FALSE)),0)</f>
        <v>0</v>
      </c>
      <c r="J305" s="6">
        <f>IFERROR(VLOOKUP(通常分様式!J305,―!$G$2:$H$2,2,FALSE),0)</f>
        <v>0</v>
      </c>
      <c r="K305" s="6">
        <f>IFERROR(VLOOKUP(通常分様式!K305,―!$AH$2:$AI$12,2,FALSE),0)</f>
        <v>0</v>
      </c>
      <c r="V305" s="6">
        <f>IFERROR(IF(通常分様式!C305="単",VLOOKUP(通常分様式!V305,―!$I$2:$J$3,2,FALSE),VLOOKUP(通常分様式!V305,―!$I$4:$J$5,2,FALSE)),0)</f>
        <v>0</v>
      </c>
      <c r="W305" s="6">
        <f>IFERROR(VLOOKUP(通常分様式!W305,―!$K$2:$L$3,2,FALSE),0)</f>
        <v>0</v>
      </c>
      <c r="X305" s="6">
        <f>IFERROR(VLOOKUP(通常分様式!X305,―!$M$2:$N$3,2,FALSE),0)</f>
        <v>0</v>
      </c>
      <c r="Y305" s="6">
        <f>IFERROR(VLOOKUP(通常分様式!Y305,―!$O$2:$P$3,2,FALSE),0)</f>
        <v>0</v>
      </c>
      <c r="Z305" s="6">
        <f>IFERROR(VLOOKUP(通常分様式!Z305,―!$X$2:$Y$31,2,FALSE),0)</f>
        <v>0</v>
      </c>
      <c r="AA305" s="6">
        <f>IFERROR(VLOOKUP(通常分様式!AA305,―!$X$2:$Y$31,2,FALSE),0)</f>
        <v>0</v>
      </c>
      <c r="AF305" s="6">
        <f>IFERROR(VLOOKUP(通常分様式!AG305,―!$AA$2:$AB$14,2,FALSE),0)</f>
        <v>0</v>
      </c>
      <c r="AG305" s="6">
        <f t="shared" si="28"/>
        <v>0</v>
      </c>
      <c r="AH305" s="135">
        <f t="shared" si="29"/>
        <v>0</v>
      </c>
      <c r="AI305" s="135">
        <f t="shared" si="30"/>
        <v>0</v>
      </c>
      <c r="AJ305" s="135">
        <f>IF(通常分様式!C305="",0,IF(B305=1,IF(フラグ管理用!C305=1,"事業終期_通常",IF(C305=2,IF(Y305=2,"事業終期_R3基金・R4","事業終期_通常"),0)),IF(B305=2,"事業終期_R3基金・R4",0)))</f>
        <v>0</v>
      </c>
      <c r="AK305" s="135">
        <f t="shared" si="31"/>
        <v>0</v>
      </c>
      <c r="AL305" s="135">
        <f t="shared" si="32"/>
        <v>0</v>
      </c>
      <c r="AM305" s="135">
        <f t="shared" si="34"/>
        <v>0</v>
      </c>
      <c r="AN305" s="135">
        <f t="shared" si="33"/>
        <v>0</v>
      </c>
      <c r="AO305" s="6" t="str">
        <f>IF(通常分様式!C305="","",IF(PRODUCT(B305:G305,H305:AA305,AF305)=0,"error",""))</f>
        <v/>
      </c>
      <c r="AP305" s="6">
        <f>IF(通常分様式!E305="妊娠出産子育て支援交付金",1,0)</f>
        <v>0</v>
      </c>
    </row>
    <row r="306" spans="1:42" x14ac:dyDescent="0.15">
      <c r="A306" s="6">
        <v>285</v>
      </c>
      <c r="B306" s="6">
        <f>IFERROR(VLOOKUP(通常分様式!B306,―!$AJ$2:$AK$3,2,FALSE),0)</f>
        <v>0</v>
      </c>
      <c r="C306" s="6">
        <f>IFERROR(VLOOKUP(通常分様式!C306,―!$A$2:$B$3,2,FALSE),0)</f>
        <v>0</v>
      </c>
      <c r="D306" s="6">
        <f>IFERROR(VLOOKUP(通常分様式!D306,―!$AD$2:$AE$3,2,FALSE),0)</f>
        <v>0</v>
      </c>
      <c r="E306" s="6"/>
      <c r="G306" s="6">
        <f>IFERROR(VLOOKUP(通常分様式!G306,―!$AF$2:$AG$3,2,FALSE),0)</f>
        <v>0</v>
      </c>
      <c r="H306" s="6">
        <f>IFERROR(VLOOKUP(通常分様式!H306,―!$C$2:$D$2,2,FALSE),0)</f>
        <v>0</v>
      </c>
      <c r="I306" s="6">
        <f>IFERROR(IF(B306=2,VLOOKUP(通常分様式!I306,―!$E$21:$F$25,2,FALSE),VLOOKUP(通常分様式!I306,―!$E$2:$F$19,2,FALSE)),0)</f>
        <v>0</v>
      </c>
      <c r="J306" s="6">
        <f>IFERROR(VLOOKUP(通常分様式!J306,―!$G$2:$H$2,2,FALSE),0)</f>
        <v>0</v>
      </c>
      <c r="K306" s="6">
        <f>IFERROR(VLOOKUP(通常分様式!K306,―!$AH$2:$AI$12,2,FALSE),0)</f>
        <v>0</v>
      </c>
      <c r="V306" s="6">
        <f>IFERROR(IF(通常分様式!C306="単",VLOOKUP(通常分様式!V306,―!$I$2:$J$3,2,FALSE),VLOOKUP(通常分様式!V306,―!$I$4:$J$5,2,FALSE)),0)</f>
        <v>0</v>
      </c>
      <c r="W306" s="6">
        <f>IFERROR(VLOOKUP(通常分様式!W306,―!$K$2:$L$3,2,FALSE),0)</f>
        <v>0</v>
      </c>
      <c r="X306" s="6">
        <f>IFERROR(VLOOKUP(通常分様式!X306,―!$M$2:$N$3,2,FALSE),0)</f>
        <v>0</v>
      </c>
      <c r="Y306" s="6">
        <f>IFERROR(VLOOKUP(通常分様式!Y306,―!$O$2:$P$3,2,FALSE),0)</f>
        <v>0</v>
      </c>
      <c r="Z306" s="6">
        <f>IFERROR(VLOOKUP(通常分様式!Z306,―!$X$2:$Y$31,2,FALSE),0)</f>
        <v>0</v>
      </c>
      <c r="AA306" s="6">
        <f>IFERROR(VLOOKUP(通常分様式!AA306,―!$X$2:$Y$31,2,FALSE),0)</f>
        <v>0</v>
      </c>
      <c r="AF306" s="6">
        <f>IFERROR(VLOOKUP(通常分様式!AG306,―!$AA$2:$AB$14,2,FALSE),0)</f>
        <v>0</v>
      </c>
      <c r="AG306" s="6">
        <f t="shared" si="28"/>
        <v>0</v>
      </c>
      <c r="AH306" s="135">
        <f t="shared" si="29"/>
        <v>0</v>
      </c>
      <c r="AI306" s="135">
        <f t="shared" si="30"/>
        <v>0</v>
      </c>
      <c r="AJ306" s="135">
        <f>IF(通常分様式!C306="",0,IF(B306=1,IF(フラグ管理用!C306=1,"事業終期_通常",IF(C306=2,IF(Y306=2,"事業終期_R3基金・R4","事業終期_通常"),0)),IF(B306=2,"事業終期_R3基金・R4",0)))</f>
        <v>0</v>
      </c>
      <c r="AK306" s="135">
        <f t="shared" si="31"/>
        <v>0</v>
      </c>
      <c r="AL306" s="135">
        <f t="shared" si="32"/>
        <v>0</v>
      </c>
      <c r="AM306" s="135">
        <f t="shared" si="34"/>
        <v>0</v>
      </c>
      <c r="AN306" s="135">
        <f t="shared" si="33"/>
        <v>0</v>
      </c>
      <c r="AO306" s="6" t="str">
        <f>IF(通常分様式!C306="","",IF(PRODUCT(B306:G306,H306:AA306,AF306)=0,"error",""))</f>
        <v/>
      </c>
      <c r="AP306" s="6">
        <f>IF(通常分様式!E306="妊娠出産子育て支援交付金",1,0)</f>
        <v>0</v>
      </c>
    </row>
    <row r="307" spans="1:42" x14ac:dyDescent="0.15">
      <c r="A307" s="6">
        <v>286</v>
      </c>
      <c r="B307" s="6">
        <f>IFERROR(VLOOKUP(通常分様式!B307,―!$AJ$2:$AK$3,2,FALSE),0)</f>
        <v>0</v>
      </c>
      <c r="C307" s="6">
        <f>IFERROR(VLOOKUP(通常分様式!C307,―!$A$2:$B$3,2,FALSE),0)</f>
        <v>0</v>
      </c>
      <c r="D307" s="6">
        <f>IFERROR(VLOOKUP(通常分様式!D307,―!$AD$2:$AE$3,2,FALSE),0)</f>
        <v>0</v>
      </c>
      <c r="E307" s="6"/>
      <c r="G307" s="6">
        <f>IFERROR(VLOOKUP(通常分様式!G307,―!$AF$2:$AG$3,2,FALSE),0)</f>
        <v>0</v>
      </c>
      <c r="H307" s="6">
        <f>IFERROR(VLOOKUP(通常分様式!H307,―!$C$2:$D$2,2,FALSE),0)</f>
        <v>0</v>
      </c>
      <c r="I307" s="6">
        <f>IFERROR(IF(B307=2,VLOOKUP(通常分様式!I307,―!$E$21:$F$25,2,FALSE),VLOOKUP(通常分様式!I307,―!$E$2:$F$19,2,FALSE)),0)</f>
        <v>0</v>
      </c>
      <c r="J307" s="6">
        <f>IFERROR(VLOOKUP(通常分様式!J307,―!$G$2:$H$2,2,FALSE),0)</f>
        <v>0</v>
      </c>
      <c r="K307" s="6">
        <f>IFERROR(VLOOKUP(通常分様式!K307,―!$AH$2:$AI$12,2,FALSE),0)</f>
        <v>0</v>
      </c>
      <c r="V307" s="6">
        <f>IFERROR(IF(通常分様式!C307="単",VLOOKUP(通常分様式!V307,―!$I$2:$J$3,2,FALSE),VLOOKUP(通常分様式!V307,―!$I$4:$J$5,2,FALSE)),0)</f>
        <v>0</v>
      </c>
      <c r="W307" s="6">
        <f>IFERROR(VLOOKUP(通常分様式!W307,―!$K$2:$L$3,2,FALSE),0)</f>
        <v>0</v>
      </c>
      <c r="X307" s="6">
        <f>IFERROR(VLOOKUP(通常分様式!X307,―!$M$2:$N$3,2,FALSE),0)</f>
        <v>0</v>
      </c>
      <c r="Y307" s="6">
        <f>IFERROR(VLOOKUP(通常分様式!Y307,―!$O$2:$P$3,2,FALSE),0)</f>
        <v>0</v>
      </c>
      <c r="Z307" s="6">
        <f>IFERROR(VLOOKUP(通常分様式!Z307,―!$X$2:$Y$31,2,FALSE),0)</f>
        <v>0</v>
      </c>
      <c r="AA307" s="6">
        <f>IFERROR(VLOOKUP(通常分様式!AA307,―!$X$2:$Y$31,2,FALSE),0)</f>
        <v>0</v>
      </c>
      <c r="AF307" s="6">
        <f>IFERROR(VLOOKUP(通常分様式!AG307,―!$AA$2:$AB$14,2,FALSE),0)</f>
        <v>0</v>
      </c>
      <c r="AG307" s="6">
        <f t="shared" si="28"/>
        <v>0</v>
      </c>
      <c r="AH307" s="135">
        <f t="shared" si="29"/>
        <v>0</v>
      </c>
      <c r="AI307" s="135">
        <f t="shared" si="30"/>
        <v>0</v>
      </c>
      <c r="AJ307" s="135">
        <f>IF(通常分様式!C307="",0,IF(B307=1,IF(フラグ管理用!C307=1,"事業終期_通常",IF(C307=2,IF(Y307=2,"事業終期_R3基金・R4","事業終期_通常"),0)),IF(B307=2,"事業終期_R3基金・R4",0)))</f>
        <v>0</v>
      </c>
      <c r="AK307" s="135">
        <f t="shared" si="31"/>
        <v>0</v>
      </c>
      <c r="AL307" s="135">
        <f t="shared" si="32"/>
        <v>0</v>
      </c>
      <c r="AM307" s="135">
        <f t="shared" si="34"/>
        <v>0</v>
      </c>
      <c r="AN307" s="135">
        <f t="shared" si="33"/>
        <v>0</v>
      </c>
      <c r="AO307" s="6" t="str">
        <f>IF(通常分様式!C307="","",IF(PRODUCT(B307:G307,H307:AA307,AF307)=0,"error",""))</f>
        <v/>
      </c>
      <c r="AP307" s="6">
        <f>IF(通常分様式!E307="妊娠出産子育て支援交付金",1,0)</f>
        <v>0</v>
      </c>
    </row>
    <row r="308" spans="1:42" x14ac:dyDescent="0.15">
      <c r="A308" s="6">
        <v>287</v>
      </c>
      <c r="B308" s="6">
        <f>IFERROR(VLOOKUP(通常分様式!B308,―!$AJ$2:$AK$3,2,FALSE),0)</f>
        <v>0</v>
      </c>
      <c r="C308" s="6">
        <f>IFERROR(VLOOKUP(通常分様式!C308,―!$A$2:$B$3,2,FALSE),0)</f>
        <v>0</v>
      </c>
      <c r="D308" s="6">
        <f>IFERROR(VLOOKUP(通常分様式!D308,―!$AD$2:$AE$3,2,FALSE),0)</f>
        <v>0</v>
      </c>
      <c r="E308" s="6"/>
      <c r="G308" s="6">
        <f>IFERROR(VLOOKUP(通常分様式!G308,―!$AF$2:$AG$3,2,FALSE),0)</f>
        <v>0</v>
      </c>
      <c r="H308" s="6">
        <f>IFERROR(VLOOKUP(通常分様式!H308,―!$C$2:$D$2,2,FALSE),0)</f>
        <v>0</v>
      </c>
      <c r="I308" s="6">
        <f>IFERROR(IF(B308=2,VLOOKUP(通常分様式!I308,―!$E$21:$F$25,2,FALSE),VLOOKUP(通常分様式!I308,―!$E$2:$F$19,2,FALSE)),0)</f>
        <v>0</v>
      </c>
      <c r="J308" s="6">
        <f>IFERROR(VLOOKUP(通常分様式!J308,―!$G$2:$H$2,2,FALSE),0)</f>
        <v>0</v>
      </c>
      <c r="K308" s="6">
        <f>IFERROR(VLOOKUP(通常分様式!K308,―!$AH$2:$AI$12,2,FALSE),0)</f>
        <v>0</v>
      </c>
      <c r="V308" s="6">
        <f>IFERROR(IF(通常分様式!C308="単",VLOOKUP(通常分様式!V308,―!$I$2:$J$3,2,FALSE),VLOOKUP(通常分様式!V308,―!$I$4:$J$5,2,FALSE)),0)</f>
        <v>0</v>
      </c>
      <c r="W308" s="6">
        <f>IFERROR(VLOOKUP(通常分様式!W308,―!$K$2:$L$3,2,FALSE),0)</f>
        <v>0</v>
      </c>
      <c r="X308" s="6">
        <f>IFERROR(VLOOKUP(通常分様式!X308,―!$M$2:$N$3,2,FALSE),0)</f>
        <v>0</v>
      </c>
      <c r="Y308" s="6">
        <f>IFERROR(VLOOKUP(通常分様式!Y308,―!$O$2:$P$3,2,FALSE),0)</f>
        <v>0</v>
      </c>
      <c r="Z308" s="6">
        <f>IFERROR(VLOOKUP(通常分様式!Z308,―!$X$2:$Y$31,2,FALSE),0)</f>
        <v>0</v>
      </c>
      <c r="AA308" s="6">
        <f>IFERROR(VLOOKUP(通常分様式!AA308,―!$X$2:$Y$31,2,FALSE),0)</f>
        <v>0</v>
      </c>
      <c r="AF308" s="6">
        <f>IFERROR(VLOOKUP(通常分様式!AG308,―!$AA$2:$AB$14,2,FALSE),0)</f>
        <v>0</v>
      </c>
      <c r="AG308" s="6">
        <f t="shared" si="28"/>
        <v>0</v>
      </c>
      <c r="AH308" s="135">
        <f t="shared" si="29"/>
        <v>0</v>
      </c>
      <c r="AI308" s="135">
        <f t="shared" si="30"/>
        <v>0</v>
      </c>
      <c r="AJ308" s="135">
        <f>IF(通常分様式!C308="",0,IF(B308=1,IF(フラグ管理用!C308=1,"事業終期_通常",IF(C308=2,IF(Y308=2,"事業終期_R3基金・R4","事業終期_通常"),0)),IF(B308=2,"事業終期_R3基金・R4",0)))</f>
        <v>0</v>
      </c>
      <c r="AK308" s="135">
        <f t="shared" si="31"/>
        <v>0</v>
      </c>
      <c r="AL308" s="135">
        <f t="shared" si="32"/>
        <v>0</v>
      </c>
      <c r="AM308" s="135">
        <f t="shared" si="34"/>
        <v>0</v>
      </c>
      <c r="AN308" s="135">
        <f t="shared" si="33"/>
        <v>0</v>
      </c>
      <c r="AO308" s="6" t="str">
        <f>IF(通常分様式!C308="","",IF(PRODUCT(B308:G308,H308:AA308,AF308)=0,"error",""))</f>
        <v/>
      </c>
      <c r="AP308" s="6">
        <f>IF(通常分様式!E308="妊娠出産子育て支援交付金",1,0)</f>
        <v>0</v>
      </c>
    </row>
    <row r="309" spans="1:42" x14ac:dyDescent="0.15">
      <c r="A309" s="6">
        <v>288</v>
      </c>
      <c r="B309" s="6">
        <f>IFERROR(VLOOKUP(通常分様式!B309,―!$AJ$2:$AK$3,2,FALSE),0)</f>
        <v>0</v>
      </c>
      <c r="C309" s="6">
        <f>IFERROR(VLOOKUP(通常分様式!C309,―!$A$2:$B$3,2,FALSE),0)</f>
        <v>0</v>
      </c>
      <c r="D309" s="6">
        <f>IFERROR(VLOOKUP(通常分様式!D309,―!$AD$2:$AE$3,2,FALSE),0)</f>
        <v>0</v>
      </c>
      <c r="E309" s="6"/>
      <c r="G309" s="6">
        <f>IFERROR(VLOOKUP(通常分様式!G309,―!$AF$2:$AG$3,2,FALSE),0)</f>
        <v>0</v>
      </c>
      <c r="H309" s="6">
        <f>IFERROR(VLOOKUP(通常分様式!H309,―!$C$2:$D$2,2,FALSE),0)</f>
        <v>0</v>
      </c>
      <c r="I309" s="6">
        <f>IFERROR(IF(B309=2,VLOOKUP(通常分様式!I309,―!$E$21:$F$25,2,FALSE),VLOOKUP(通常分様式!I309,―!$E$2:$F$19,2,FALSE)),0)</f>
        <v>0</v>
      </c>
      <c r="J309" s="6">
        <f>IFERROR(VLOOKUP(通常分様式!J309,―!$G$2:$H$2,2,FALSE),0)</f>
        <v>0</v>
      </c>
      <c r="K309" s="6">
        <f>IFERROR(VLOOKUP(通常分様式!K309,―!$AH$2:$AI$12,2,FALSE),0)</f>
        <v>0</v>
      </c>
      <c r="V309" s="6">
        <f>IFERROR(IF(通常分様式!C309="単",VLOOKUP(通常分様式!V309,―!$I$2:$J$3,2,FALSE),VLOOKUP(通常分様式!V309,―!$I$4:$J$5,2,FALSE)),0)</f>
        <v>0</v>
      </c>
      <c r="W309" s="6">
        <f>IFERROR(VLOOKUP(通常分様式!W309,―!$K$2:$L$3,2,FALSE),0)</f>
        <v>0</v>
      </c>
      <c r="X309" s="6">
        <f>IFERROR(VLOOKUP(通常分様式!X309,―!$M$2:$N$3,2,FALSE),0)</f>
        <v>0</v>
      </c>
      <c r="Y309" s="6">
        <f>IFERROR(VLOOKUP(通常分様式!Y309,―!$O$2:$P$3,2,FALSE),0)</f>
        <v>0</v>
      </c>
      <c r="Z309" s="6">
        <f>IFERROR(VLOOKUP(通常分様式!Z309,―!$X$2:$Y$31,2,FALSE),0)</f>
        <v>0</v>
      </c>
      <c r="AA309" s="6">
        <f>IFERROR(VLOOKUP(通常分様式!AA309,―!$X$2:$Y$31,2,FALSE),0)</f>
        <v>0</v>
      </c>
      <c r="AF309" s="6">
        <f>IFERROR(VLOOKUP(通常分様式!AG309,―!$AA$2:$AB$14,2,FALSE),0)</f>
        <v>0</v>
      </c>
      <c r="AG309" s="6">
        <f t="shared" si="28"/>
        <v>0</v>
      </c>
      <c r="AH309" s="135">
        <f t="shared" si="29"/>
        <v>0</v>
      </c>
      <c r="AI309" s="135">
        <f t="shared" si="30"/>
        <v>0</v>
      </c>
      <c r="AJ309" s="135">
        <f>IF(通常分様式!C309="",0,IF(B309=1,IF(フラグ管理用!C309=1,"事業終期_通常",IF(C309=2,IF(Y309=2,"事業終期_R3基金・R4","事業終期_通常"),0)),IF(B309=2,"事業終期_R3基金・R4",0)))</f>
        <v>0</v>
      </c>
      <c r="AK309" s="135">
        <f t="shared" si="31"/>
        <v>0</v>
      </c>
      <c r="AL309" s="135">
        <f t="shared" si="32"/>
        <v>0</v>
      </c>
      <c r="AM309" s="135">
        <f t="shared" si="34"/>
        <v>0</v>
      </c>
      <c r="AN309" s="135">
        <f t="shared" si="33"/>
        <v>0</v>
      </c>
      <c r="AO309" s="6" t="str">
        <f>IF(通常分様式!C309="","",IF(PRODUCT(B309:G309,H309:AA309,AF309)=0,"error",""))</f>
        <v/>
      </c>
      <c r="AP309" s="6">
        <f>IF(通常分様式!E309="妊娠出産子育て支援交付金",1,0)</f>
        <v>0</v>
      </c>
    </row>
    <row r="310" spans="1:42" x14ac:dyDescent="0.15">
      <c r="A310" s="6">
        <v>289</v>
      </c>
      <c r="B310" s="6">
        <f>IFERROR(VLOOKUP(通常分様式!B310,―!$AJ$2:$AK$3,2,FALSE),0)</f>
        <v>0</v>
      </c>
      <c r="C310" s="6">
        <f>IFERROR(VLOOKUP(通常分様式!C310,―!$A$2:$B$3,2,FALSE),0)</f>
        <v>0</v>
      </c>
      <c r="D310" s="6">
        <f>IFERROR(VLOOKUP(通常分様式!D310,―!$AD$2:$AE$3,2,FALSE),0)</f>
        <v>0</v>
      </c>
      <c r="E310" s="6"/>
      <c r="G310" s="6">
        <f>IFERROR(VLOOKUP(通常分様式!G310,―!$AF$2:$AG$3,2,FALSE),0)</f>
        <v>0</v>
      </c>
      <c r="H310" s="6">
        <f>IFERROR(VLOOKUP(通常分様式!H310,―!$C$2:$D$2,2,FALSE),0)</f>
        <v>0</v>
      </c>
      <c r="I310" s="6">
        <f>IFERROR(IF(B310=2,VLOOKUP(通常分様式!I310,―!$E$21:$F$25,2,FALSE),VLOOKUP(通常分様式!I310,―!$E$2:$F$19,2,FALSE)),0)</f>
        <v>0</v>
      </c>
      <c r="J310" s="6">
        <f>IFERROR(VLOOKUP(通常分様式!J310,―!$G$2:$H$2,2,FALSE),0)</f>
        <v>0</v>
      </c>
      <c r="K310" s="6">
        <f>IFERROR(VLOOKUP(通常分様式!K310,―!$AH$2:$AI$12,2,FALSE),0)</f>
        <v>0</v>
      </c>
      <c r="V310" s="6">
        <f>IFERROR(IF(通常分様式!C310="単",VLOOKUP(通常分様式!V310,―!$I$2:$J$3,2,FALSE),VLOOKUP(通常分様式!V310,―!$I$4:$J$5,2,FALSE)),0)</f>
        <v>0</v>
      </c>
      <c r="W310" s="6">
        <f>IFERROR(VLOOKUP(通常分様式!W310,―!$K$2:$L$3,2,FALSE),0)</f>
        <v>0</v>
      </c>
      <c r="X310" s="6">
        <f>IFERROR(VLOOKUP(通常分様式!X310,―!$M$2:$N$3,2,FALSE),0)</f>
        <v>0</v>
      </c>
      <c r="Y310" s="6">
        <f>IFERROR(VLOOKUP(通常分様式!Y310,―!$O$2:$P$3,2,FALSE),0)</f>
        <v>0</v>
      </c>
      <c r="Z310" s="6">
        <f>IFERROR(VLOOKUP(通常分様式!Z310,―!$X$2:$Y$31,2,FALSE),0)</f>
        <v>0</v>
      </c>
      <c r="AA310" s="6">
        <f>IFERROR(VLOOKUP(通常分様式!AA310,―!$X$2:$Y$31,2,FALSE),0)</f>
        <v>0</v>
      </c>
      <c r="AF310" s="6">
        <f>IFERROR(VLOOKUP(通常分様式!AG310,―!$AA$2:$AB$14,2,FALSE),0)</f>
        <v>0</v>
      </c>
      <c r="AG310" s="6">
        <f t="shared" si="28"/>
        <v>0</v>
      </c>
      <c r="AH310" s="135">
        <f t="shared" si="29"/>
        <v>0</v>
      </c>
      <c r="AI310" s="135">
        <f t="shared" si="30"/>
        <v>0</v>
      </c>
      <c r="AJ310" s="135">
        <f>IF(通常分様式!C310="",0,IF(B310=1,IF(フラグ管理用!C310=1,"事業終期_通常",IF(C310=2,IF(Y310=2,"事業終期_R3基金・R4","事業終期_通常"),0)),IF(B310=2,"事業終期_R3基金・R4",0)))</f>
        <v>0</v>
      </c>
      <c r="AK310" s="135">
        <f t="shared" si="31"/>
        <v>0</v>
      </c>
      <c r="AL310" s="135">
        <f t="shared" si="32"/>
        <v>0</v>
      </c>
      <c r="AM310" s="135">
        <f t="shared" si="34"/>
        <v>0</v>
      </c>
      <c r="AN310" s="135">
        <f t="shared" si="33"/>
        <v>0</v>
      </c>
      <c r="AO310" s="6" t="str">
        <f>IF(通常分様式!C310="","",IF(PRODUCT(B310:G310,H310:AA310,AF310)=0,"error",""))</f>
        <v/>
      </c>
      <c r="AP310" s="6">
        <f>IF(通常分様式!E310="妊娠出産子育て支援交付金",1,0)</f>
        <v>0</v>
      </c>
    </row>
    <row r="311" spans="1:42" x14ac:dyDescent="0.15">
      <c r="A311" s="6">
        <v>290</v>
      </c>
      <c r="B311" s="6">
        <f>IFERROR(VLOOKUP(通常分様式!B311,―!$AJ$2:$AK$3,2,FALSE),0)</f>
        <v>0</v>
      </c>
      <c r="C311" s="6">
        <f>IFERROR(VLOOKUP(通常分様式!C311,―!$A$2:$B$3,2,FALSE),0)</f>
        <v>0</v>
      </c>
      <c r="D311" s="6">
        <f>IFERROR(VLOOKUP(通常分様式!D311,―!$AD$2:$AE$3,2,FALSE),0)</f>
        <v>0</v>
      </c>
      <c r="E311" s="6"/>
      <c r="G311" s="6">
        <f>IFERROR(VLOOKUP(通常分様式!G311,―!$AF$2:$AG$3,2,FALSE),0)</f>
        <v>0</v>
      </c>
      <c r="H311" s="6">
        <f>IFERROR(VLOOKUP(通常分様式!H311,―!$C$2:$D$2,2,FALSE),0)</f>
        <v>0</v>
      </c>
      <c r="I311" s="6">
        <f>IFERROR(IF(B311=2,VLOOKUP(通常分様式!I311,―!$E$21:$F$25,2,FALSE),VLOOKUP(通常分様式!I311,―!$E$2:$F$19,2,FALSE)),0)</f>
        <v>0</v>
      </c>
      <c r="J311" s="6">
        <f>IFERROR(VLOOKUP(通常分様式!J311,―!$G$2:$H$2,2,FALSE),0)</f>
        <v>0</v>
      </c>
      <c r="K311" s="6">
        <f>IFERROR(VLOOKUP(通常分様式!K311,―!$AH$2:$AI$12,2,FALSE),0)</f>
        <v>0</v>
      </c>
      <c r="V311" s="6">
        <f>IFERROR(IF(通常分様式!C311="単",VLOOKUP(通常分様式!V311,―!$I$2:$J$3,2,FALSE),VLOOKUP(通常分様式!V311,―!$I$4:$J$5,2,FALSE)),0)</f>
        <v>0</v>
      </c>
      <c r="W311" s="6">
        <f>IFERROR(VLOOKUP(通常分様式!W311,―!$K$2:$L$3,2,FALSE),0)</f>
        <v>0</v>
      </c>
      <c r="X311" s="6">
        <f>IFERROR(VLOOKUP(通常分様式!X311,―!$M$2:$N$3,2,FALSE),0)</f>
        <v>0</v>
      </c>
      <c r="Y311" s="6">
        <f>IFERROR(VLOOKUP(通常分様式!Y311,―!$O$2:$P$3,2,FALSE),0)</f>
        <v>0</v>
      </c>
      <c r="Z311" s="6">
        <f>IFERROR(VLOOKUP(通常分様式!Z311,―!$X$2:$Y$31,2,FALSE),0)</f>
        <v>0</v>
      </c>
      <c r="AA311" s="6">
        <f>IFERROR(VLOOKUP(通常分様式!AA311,―!$X$2:$Y$31,2,FALSE),0)</f>
        <v>0</v>
      </c>
      <c r="AF311" s="6">
        <f>IFERROR(VLOOKUP(通常分様式!AG311,―!$AA$2:$AB$14,2,FALSE),0)</f>
        <v>0</v>
      </c>
      <c r="AG311" s="6">
        <f t="shared" si="28"/>
        <v>0</v>
      </c>
      <c r="AH311" s="135">
        <f t="shared" si="29"/>
        <v>0</v>
      </c>
      <c r="AI311" s="135">
        <f t="shared" si="30"/>
        <v>0</v>
      </c>
      <c r="AJ311" s="135">
        <f>IF(通常分様式!C311="",0,IF(B311=1,IF(フラグ管理用!C311=1,"事業終期_通常",IF(C311=2,IF(Y311=2,"事業終期_R3基金・R4","事業終期_通常"),0)),IF(B311=2,"事業終期_R3基金・R4",0)))</f>
        <v>0</v>
      </c>
      <c r="AK311" s="135">
        <f t="shared" si="31"/>
        <v>0</v>
      </c>
      <c r="AL311" s="135">
        <f t="shared" si="32"/>
        <v>0</v>
      </c>
      <c r="AM311" s="135">
        <f t="shared" si="34"/>
        <v>0</v>
      </c>
      <c r="AN311" s="135">
        <f t="shared" si="33"/>
        <v>0</v>
      </c>
      <c r="AO311" s="6" t="str">
        <f>IF(通常分様式!C311="","",IF(PRODUCT(B311:G311,H311:AA311,AF311)=0,"error",""))</f>
        <v/>
      </c>
      <c r="AP311" s="6">
        <f>IF(通常分様式!E311="妊娠出産子育て支援交付金",1,0)</f>
        <v>0</v>
      </c>
    </row>
    <row r="312" spans="1:42" x14ac:dyDescent="0.15">
      <c r="A312" s="6">
        <v>291</v>
      </c>
      <c r="B312" s="6">
        <f>IFERROR(VLOOKUP(通常分様式!B312,―!$AJ$2:$AK$3,2,FALSE),0)</f>
        <v>0</v>
      </c>
      <c r="C312" s="6">
        <f>IFERROR(VLOOKUP(通常分様式!C312,―!$A$2:$B$3,2,FALSE),0)</f>
        <v>0</v>
      </c>
      <c r="D312" s="6">
        <f>IFERROR(VLOOKUP(通常分様式!D312,―!$AD$2:$AE$3,2,FALSE),0)</f>
        <v>0</v>
      </c>
      <c r="E312" s="6"/>
      <c r="G312" s="6">
        <f>IFERROR(VLOOKUP(通常分様式!G312,―!$AF$2:$AG$3,2,FALSE),0)</f>
        <v>0</v>
      </c>
      <c r="H312" s="6">
        <f>IFERROR(VLOOKUP(通常分様式!H312,―!$C$2:$D$2,2,FALSE),0)</f>
        <v>0</v>
      </c>
      <c r="I312" s="6">
        <f>IFERROR(IF(B312=2,VLOOKUP(通常分様式!I312,―!$E$21:$F$25,2,FALSE),VLOOKUP(通常分様式!I312,―!$E$2:$F$19,2,FALSE)),0)</f>
        <v>0</v>
      </c>
      <c r="J312" s="6">
        <f>IFERROR(VLOOKUP(通常分様式!J312,―!$G$2:$H$2,2,FALSE),0)</f>
        <v>0</v>
      </c>
      <c r="K312" s="6">
        <f>IFERROR(VLOOKUP(通常分様式!K312,―!$AH$2:$AI$12,2,FALSE),0)</f>
        <v>0</v>
      </c>
      <c r="V312" s="6">
        <f>IFERROR(IF(通常分様式!C312="単",VLOOKUP(通常分様式!V312,―!$I$2:$J$3,2,FALSE),VLOOKUP(通常分様式!V312,―!$I$4:$J$5,2,FALSE)),0)</f>
        <v>0</v>
      </c>
      <c r="W312" s="6">
        <f>IFERROR(VLOOKUP(通常分様式!W312,―!$K$2:$L$3,2,FALSE),0)</f>
        <v>0</v>
      </c>
      <c r="X312" s="6">
        <f>IFERROR(VLOOKUP(通常分様式!X312,―!$M$2:$N$3,2,FALSE),0)</f>
        <v>0</v>
      </c>
      <c r="Y312" s="6">
        <f>IFERROR(VLOOKUP(通常分様式!Y312,―!$O$2:$P$3,2,FALSE),0)</f>
        <v>0</v>
      </c>
      <c r="Z312" s="6">
        <f>IFERROR(VLOOKUP(通常分様式!Z312,―!$X$2:$Y$31,2,FALSE),0)</f>
        <v>0</v>
      </c>
      <c r="AA312" s="6">
        <f>IFERROR(VLOOKUP(通常分様式!AA312,―!$X$2:$Y$31,2,FALSE),0)</f>
        <v>0</v>
      </c>
      <c r="AF312" s="6">
        <f>IFERROR(VLOOKUP(通常分様式!AG312,―!$AA$2:$AB$14,2,FALSE),0)</f>
        <v>0</v>
      </c>
      <c r="AG312" s="6">
        <f t="shared" si="28"/>
        <v>0</v>
      </c>
      <c r="AH312" s="135">
        <f t="shared" si="29"/>
        <v>0</v>
      </c>
      <c r="AI312" s="135">
        <f t="shared" si="30"/>
        <v>0</v>
      </c>
      <c r="AJ312" s="135">
        <f>IF(通常分様式!C312="",0,IF(B312=1,IF(フラグ管理用!C312=1,"事業終期_通常",IF(C312=2,IF(Y312=2,"事業終期_R3基金・R4","事業終期_通常"),0)),IF(B312=2,"事業終期_R3基金・R4",0)))</f>
        <v>0</v>
      </c>
      <c r="AK312" s="135">
        <f t="shared" si="31"/>
        <v>0</v>
      </c>
      <c r="AL312" s="135">
        <f t="shared" si="32"/>
        <v>0</v>
      </c>
      <c r="AM312" s="135">
        <f t="shared" si="34"/>
        <v>0</v>
      </c>
      <c r="AN312" s="135">
        <f t="shared" si="33"/>
        <v>0</v>
      </c>
      <c r="AO312" s="6" t="str">
        <f>IF(通常分様式!C312="","",IF(PRODUCT(B312:G312,H312:AA312,AF312)=0,"error",""))</f>
        <v/>
      </c>
      <c r="AP312" s="6">
        <f>IF(通常分様式!E312="妊娠出産子育て支援交付金",1,0)</f>
        <v>0</v>
      </c>
    </row>
    <row r="313" spans="1:42" x14ac:dyDescent="0.15">
      <c r="A313" s="6">
        <v>292</v>
      </c>
      <c r="B313" s="6">
        <f>IFERROR(VLOOKUP(通常分様式!B313,―!$AJ$2:$AK$3,2,FALSE),0)</f>
        <v>0</v>
      </c>
      <c r="C313" s="6">
        <f>IFERROR(VLOOKUP(通常分様式!C313,―!$A$2:$B$3,2,FALSE),0)</f>
        <v>0</v>
      </c>
      <c r="D313" s="6">
        <f>IFERROR(VLOOKUP(通常分様式!D313,―!$AD$2:$AE$3,2,FALSE),0)</f>
        <v>0</v>
      </c>
      <c r="E313" s="6"/>
      <c r="G313" s="6">
        <f>IFERROR(VLOOKUP(通常分様式!G313,―!$AF$2:$AG$3,2,FALSE),0)</f>
        <v>0</v>
      </c>
      <c r="H313" s="6">
        <f>IFERROR(VLOOKUP(通常分様式!H313,―!$C$2:$D$2,2,FALSE),0)</f>
        <v>0</v>
      </c>
      <c r="I313" s="6">
        <f>IFERROR(IF(B313=2,VLOOKUP(通常分様式!I313,―!$E$21:$F$25,2,FALSE),VLOOKUP(通常分様式!I313,―!$E$2:$F$19,2,FALSE)),0)</f>
        <v>0</v>
      </c>
      <c r="J313" s="6">
        <f>IFERROR(VLOOKUP(通常分様式!J313,―!$G$2:$H$2,2,FALSE),0)</f>
        <v>0</v>
      </c>
      <c r="K313" s="6">
        <f>IFERROR(VLOOKUP(通常分様式!K313,―!$AH$2:$AI$12,2,FALSE),0)</f>
        <v>0</v>
      </c>
      <c r="V313" s="6">
        <f>IFERROR(IF(通常分様式!C313="単",VLOOKUP(通常分様式!V313,―!$I$2:$J$3,2,FALSE),VLOOKUP(通常分様式!V313,―!$I$4:$J$5,2,FALSE)),0)</f>
        <v>0</v>
      </c>
      <c r="W313" s="6">
        <f>IFERROR(VLOOKUP(通常分様式!W313,―!$K$2:$L$3,2,FALSE),0)</f>
        <v>0</v>
      </c>
      <c r="X313" s="6">
        <f>IFERROR(VLOOKUP(通常分様式!X313,―!$M$2:$N$3,2,FALSE),0)</f>
        <v>0</v>
      </c>
      <c r="Y313" s="6">
        <f>IFERROR(VLOOKUP(通常分様式!Y313,―!$O$2:$P$3,2,FALSE),0)</f>
        <v>0</v>
      </c>
      <c r="Z313" s="6">
        <f>IFERROR(VLOOKUP(通常分様式!Z313,―!$X$2:$Y$31,2,FALSE),0)</f>
        <v>0</v>
      </c>
      <c r="AA313" s="6">
        <f>IFERROR(VLOOKUP(通常分様式!AA313,―!$X$2:$Y$31,2,FALSE),0)</f>
        <v>0</v>
      </c>
      <c r="AF313" s="6">
        <f>IFERROR(VLOOKUP(通常分様式!AG313,―!$AA$2:$AB$14,2,FALSE),0)</f>
        <v>0</v>
      </c>
      <c r="AG313" s="6">
        <f t="shared" si="28"/>
        <v>0</v>
      </c>
      <c r="AH313" s="135">
        <f t="shared" si="29"/>
        <v>0</v>
      </c>
      <c r="AI313" s="135">
        <f t="shared" si="30"/>
        <v>0</v>
      </c>
      <c r="AJ313" s="135">
        <f>IF(通常分様式!C313="",0,IF(B313=1,IF(フラグ管理用!C313=1,"事業終期_通常",IF(C313=2,IF(Y313=2,"事業終期_R3基金・R4","事業終期_通常"),0)),IF(B313=2,"事業終期_R3基金・R4",0)))</f>
        <v>0</v>
      </c>
      <c r="AK313" s="135">
        <f t="shared" si="31"/>
        <v>0</v>
      </c>
      <c r="AL313" s="135">
        <f t="shared" si="32"/>
        <v>0</v>
      </c>
      <c r="AM313" s="135">
        <f t="shared" si="34"/>
        <v>0</v>
      </c>
      <c r="AN313" s="135">
        <f t="shared" si="33"/>
        <v>0</v>
      </c>
      <c r="AO313" s="6" t="str">
        <f>IF(通常分様式!C313="","",IF(PRODUCT(B313:G313,H313:AA313,AF313)=0,"error",""))</f>
        <v/>
      </c>
      <c r="AP313" s="6">
        <f>IF(通常分様式!E313="妊娠出産子育て支援交付金",1,0)</f>
        <v>0</v>
      </c>
    </row>
    <row r="314" spans="1:42" x14ac:dyDescent="0.15">
      <c r="A314" s="6">
        <v>293</v>
      </c>
      <c r="B314" s="6">
        <f>IFERROR(VLOOKUP(通常分様式!B314,―!$AJ$2:$AK$3,2,FALSE),0)</f>
        <v>0</v>
      </c>
      <c r="C314" s="6">
        <f>IFERROR(VLOOKUP(通常分様式!C314,―!$A$2:$B$3,2,FALSE),0)</f>
        <v>0</v>
      </c>
      <c r="D314" s="6">
        <f>IFERROR(VLOOKUP(通常分様式!D314,―!$AD$2:$AE$3,2,FALSE),0)</f>
        <v>0</v>
      </c>
      <c r="E314" s="6"/>
      <c r="G314" s="6">
        <f>IFERROR(VLOOKUP(通常分様式!G314,―!$AF$2:$AG$3,2,FALSE),0)</f>
        <v>0</v>
      </c>
      <c r="H314" s="6">
        <f>IFERROR(VLOOKUP(通常分様式!H314,―!$C$2:$D$2,2,FALSE),0)</f>
        <v>0</v>
      </c>
      <c r="I314" s="6">
        <f>IFERROR(IF(B314=2,VLOOKUP(通常分様式!I314,―!$E$21:$F$25,2,FALSE),VLOOKUP(通常分様式!I314,―!$E$2:$F$19,2,FALSE)),0)</f>
        <v>0</v>
      </c>
      <c r="J314" s="6">
        <f>IFERROR(VLOOKUP(通常分様式!J314,―!$G$2:$H$2,2,FALSE),0)</f>
        <v>0</v>
      </c>
      <c r="K314" s="6">
        <f>IFERROR(VLOOKUP(通常分様式!K314,―!$AH$2:$AI$12,2,FALSE),0)</f>
        <v>0</v>
      </c>
      <c r="V314" s="6">
        <f>IFERROR(IF(通常分様式!C314="単",VLOOKUP(通常分様式!V314,―!$I$2:$J$3,2,FALSE),VLOOKUP(通常分様式!V314,―!$I$4:$J$5,2,FALSE)),0)</f>
        <v>0</v>
      </c>
      <c r="W314" s="6">
        <f>IFERROR(VLOOKUP(通常分様式!W314,―!$K$2:$L$3,2,FALSE),0)</f>
        <v>0</v>
      </c>
      <c r="X314" s="6">
        <f>IFERROR(VLOOKUP(通常分様式!X314,―!$M$2:$N$3,2,FALSE),0)</f>
        <v>0</v>
      </c>
      <c r="Y314" s="6">
        <f>IFERROR(VLOOKUP(通常分様式!Y314,―!$O$2:$P$3,2,FALSE),0)</f>
        <v>0</v>
      </c>
      <c r="Z314" s="6">
        <f>IFERROR(VLOOKUP(通常分様式!Z314,―!$X$2:$Y$31,2,FALSE),0)</f>
        <v>0</v>
      </c>
      <c r="AA314" s="6">
        <f>IFERROR(VLOOKUP(通常分様式!AA314,―!$X$2:$Y$31,2,FALSE),0)</f>
        <v>0</v>
      </c>
      <c r="AF314" s="6">
        <f>IFERROR(VLOOKUP(通常分様式!AG314,―!$AA$2:$AB$14,2,FALSE),0)</f>
        <v>0</v>
      </c>
      <c r="AG314" s="6">
        <f t="shared" si="28"/>
        <v>0</v>
      </c>
      <c r="AH314" s="135">
        <f t="shared" si="29"/>
        <v>0</v>
      </c>
      <c r="AI314" s="135">
        <f t="shared" si="30"/>
        <v>0</v>
      </c>
      <c r="AJ314" s="135">
        <f>IF(通常分様式!C314="",0,IF(B314=1,IF(フラグ管理用!C314=1,"事業終期_通常",IF(C314=2,IF(Y314=2,"事業終期_R3基金・R4","事業終期_通常"),0)),IF(B314=2,"事業終期_R3基金・R4",0)))</f>
        <v>0</v>
      </c>
      <c r="AK314" s="135">
        <f t="shared" si="31"/>
        <v>0</v>
      </c>
      <c r="AL314" s="135">
        <f t="shared" si="32"/>
        <v>0</v>
      </c>
      <c r="AM314" s="135">
        <f t="shared" si="34"/>
        <v>0</v>
      </c>
      <c r="AN314" s="135">
        <f t="shared" si="33"/>
        <v>0</v>
      </c>
      <c r="AO314" s="6" t="str">
        <f>IF(通常分様式!C314="","",IF(PRODUCT(B314:G314,H314:AA314,AF314)=0,"error",""))</f>
        <v/>
      </c>
      <c r="AP314" s="6">
        <f>IF(通常分様式!E314="妊娠出産子育て支援交付金",1,0)</f>
        <v>0</v>
      </c>
    </row>
    <row r="315" spans="1:42" x14ac:dyDescent="0.15">
      <c r="A315" s="6">
        <v>294</v>
      </c>
      <c r="B315" s="6">
        <f>IFERROR(VLOOKUP(通常分様式!B315,―!$AJ$2:$AK$3,2,FALSE),0)</f>
        <v>0</v>
      </c>
      <c r="C315" s="6">
        <f>IFERROR(VLOOKUP(通常分様式!C315,―!$A$2:$B$3,2,FALSE),0)</f>
        <v>0</v>
      </c>
      <c r="D315" s="6">
        <f>IFERROR(VLOOKUP(通常分様式!D315,―!$AD$2:$AE$3,2,FALSE),0)</f>
        <v>0</v>
      </c>
      <c r="E315" s="6"/>
      <c r="G315" s="6">
        <f>IFERROR(VLOOKUP(通常分様式!G315,―!$AF$2:$AG$3,2,FALSE),0)</f>
        <v>0</v>
      </c>
      <c r="H315" s="6">
        <f>IFERROR(VLOOKUP(通常分様式!H315,―!$C$2:$D$2,2,FALSE),0)</f>
        <v>0</v>
      </c>
      <c r="I315" s="6">
        <f>IFERROR(IF(B315=2,VLOOKUP(通常分様式!I315,―!$E$21:$F$25,2,FALSE),VLOOKUP(通常分様式!I315,―!$E$2:$F$19,2,FALSE)),0)</f>
        <v>0</v>
      </c>
      <c r="J315" s="6">
        <f>IFERROR(VLOOKUP(通常分様式!J315,―!$G$2:$H$2,2,FALSE),0)</f>
        <v>0</v>
      </c>
      <c r="K315" s="6">
        <f>IFERROR(VLOOKUP(通常分様式!K315,―!$AH$2:$AI$12,2,FALSE),0)</f>
        <v>0</v>
      </c>
      <c r="V315" s="6">
        <f>IFERROR(IF(通常分様式!C315="単",VLOOKUP(通常分様式!V315,―!$I$2:$J$3,2,FALSE),VLOOKUP(通常分様式!V315,―!$I$4:$J$5,2,FALSE)),0)</f>
        <v>0</v>
      </c>
      <c r="W315" s="6">
        <f>IFERROR(VLOOKUP(通常分様式!W315,―!$K$2:$L$3,2,FALSE),0)</f>
        <v>0</v>
      </c>
      <c r="X315" s="6">
        <f>IFERROR(VLOOKUP(通常分様式!X315,―!$M$2:$N$3,2,FALSE),0)</f>
        <v>0</v>
      </c>
      <c r="Y315" s="6">
        <f>IFERROR(VLOOKUP(通常分様式!Y315,―!$O$2:$P$3,2,FALSE),0)</f>
        <v>0</v>
      </c>
      <c r="Z315" s="6">
        <f>IFERROR(VLOOKUP(通常分様式!Z315,―!$X$2:$Y$31,2,FALSE),0)</f>
        <v>0</v>
      </c>
      <c r="AA315" s="6">
        <f>IFERROR(VLOOKUP(通常分様式!AA315,―!$X$2:$Y$31,2,FALSE),0)</f>
        <v>0</v>
      </c>
      <c r="AF315" s="6">
        <f>IFERROR(VLOOKUP(通常分様式!AG315,―!$AA$2:$AB$14,2,FALSE),0)</f>
        <v>0</v>
      </c>
      <c r="AG315" s="6">
        <f t="shared" si="28"/>
        <v>0</v>
      </c>
      <c r="AH315" s="135">
        <f t="shared" si="29"/>
        <v>0</v>
      </c>
      <c r="AI315" s="135">
        <f t="shared" si="30"/>
        <v>0</v>
      </c>
      <c r="AJ315" s="135">
        <f>IF(通常分様式!C315="",0,IF(B315=1,IF(フラグ管理用!C315=1,"事業終期_通常",IF(C315=2,IF(Y315=2,"事業終期_R3基金・R4","事業終期_通常"),0)),IF(B315=2,"事業終期_R3基金・R4",0)))</f>
        <v>0</v>
      </c>
      <c r="AK315" s="135">
        <f t="shared" si="31"/>
        <v>0</v>
      </c>
      <c r="AL315" s="135">
        <f t="shared" si="32"/>
        <v>0</v>
      </c>
      <c r="AM315" s="135">
        <f t="shared" si="34"/>
        <v>0</v>
      </c>
      <c r="AN315" s="135">
        <f t="shared" si="33"/>
        <v>0</v>
      </c>
      <c r="AO315" s="6" t="str">
        <f>IF(通常分様式!C315="","",IF(PRODUCT(B315:G315,H315:AA315,AF315)=0,"error",""))</f>
        <v/>
      </c>
      <c r="AP315" s="6">
        <f>IF(通常分様式!E315="妊娠出産子育て支援交付金",1,0)</f>
        <v>0</v>
      </c>
    </row>
    <row r="316" spans="1:42" x14ac:dyDescent="0.15">
      <c r="A316" s="6">
        <v>295</v>
      </c>
      <c r="B316" s="6">
        <f>IFERROR(VLOOKUP(通常分様式!B316,―!$AJ$2:$AK$3,2,FALSE),0)</f>
        <v>0</v>
      </c>
      <c r="C316" s="6">
        <f>IFERROR(VLOOKUP(通常分様式!C316,―!$A$2:$B$3,2,FALSE),0)</f>
        <v>0</v>
      </c>
      <c r="D316" s="6">
        <f>IFERROR(VLOOKUP(通常分様式!D316,―!$AD$2:$AE$3,2,FALSE),0)</f>
        <v>0</v>
      </c>
      <c r="E316" s="6"/>
      <c r="G316" s="6">
        <f>IFERROR(VLOOKUP(通常分様式!G316,―!$AF$2:$AG$3,2,FALSE),0)</f>
        <v>0</v>
      </c>
      <c r="H316" s="6">
        <f>IFERROR(VLOOKUP(通常分様式!H316,―!$C$2:$D$2,2,FALSE),0)</f>
        <v>0</v>
      </c>
      <c r="I316" s="6">
        <f>IFERROR(IF(B316=2,VLOOKUP(通常分様式!I316,―!$E$21:$F$25,2,FALSE),VLOOKUP(通常分様式!I316,―!$E$2:$F$19,2,FALSE)),0)</f>
        <v>0</v>
      </c>
      <c r="J316" s="6">
        <f>IFERROR(VLOOKUP(通常分様式!J316,―!$G$2:$H$2,2,FALSE),0)</f>
        <v>0</v>
      </c>
      <c r="K316" s="6">
        <f>IFERROR(VLOOKUP(通常分様式!K316,―!$AH$2:$AI$12,2,FALSE),0)</f>
        <v>0</v>
      </c>
      <c r="V316" s="6">
        <f>IFERROR(IF(通常分様式!C316="単",VLOOKUP(通常分様式!V316,―!$I$2:$J$3,2,FALSE),VLOOKUP(通常分様式!V316,―!$I$4:$J$5,2,FALSE)),0)</f>
        <v>0</v>
      </c>
      <c r="W316" s="6">
        <f>IFERROR(VLOOKUP(通常分様式!W316,―!$K$2:$L$3,2,FALSE),0)</f>
        <v>0</v>
      </c>
      <c r="X316" s="6">
        <f>IFERROR(VLOOKUP(通常分様式!X316,―!$M$2:$N$3,2,FALSE),0)</f>
        <v>0</v>
      </c>
      <c r="Y316" s="6">
        <f>IFERROR(VLOOKUP(通常分様式!Y316,―!$O$2:$P$3,2,FALSE),0)</f>
        <v>0</v>
      </c>
      <c r="Z316" s="6">
        <f>IFERROR(VLOOKUP(通常分様式!Z316,―!$X$2:$Y$31,2,FALSE),0)</f>
        <v>0</v>
      </c>
      <c r="AA316" s="6">
        <f>IFERROR(VLOOKUP(通常分様式!AA316,―!$X$2:$Y$31,2,FALSE),0)</f>
        <v>0</v>
      </c>
      <c r="AF316" s="6">
        <f>IFERROR(VLOOKUP(通常分様式!AG316,―!$AA$2:$AB$14,2,FALSE),0)</f>
        <v>0</v>
      </c>
      <c r="AG316" s="6">
        <f t="shared" si="28"/>
        <v>0</v>
      </c>
      <c r="AH316" s="135">
        <f t="shared" si="29"/>
        <v>0</v>
      </c>
      <c r="AI316" s="135">
        <f t="shared" si="30"/>
        <v>0</v>
      </c>
      <c r="AJ316" s="135">
        <f>IF(通常分様式!C316="",0,IF(B316=1,IF(フラグ管理用!C316=1,"事業終期_通常",IF(C316=2,IF(Y316=2,"事業終期_R3基金・R4","事業終期_通常"),0)),IF(B316=2,"事業終期_R3基金・R4",0)))</f>
        <v>0</v>
      </c>
      <c r="AK316" s="135">
        <f t="shared" si="31"/>
        <v>0</v>
      </c>
      <c r="AL316" s="135">
        <f t="shared" si="32"/>
        <v>0</v>
      </c>
      <c r="AM316" s="135">
        <f t="shared" si="34"/>
        <v>0</v>
      </c>
      <c r="AN316" s="135">
        <f t="shared" si="33"/>
        <v>0</v>
      </c>
      <c r="AO316" s="6" t="str">
        <f>IF(通常分様式!C316="","",IF(PRODUCT(B316:G316,H316:AA316,AF316)=0,"error",""))</f>
        <v/>
      </c>
      <c r="AP316" s="6">
        <f>IF(通常分様式!E316="妊娠出産子育て支援交付金",1,0)</f>
        <v>0</v>
      </c>
    </row>
    <row r="317" spans="1:42" x14ac:dyDescent="0.15">
      <c r="A317" s="6">
        <v>296</v>
      </c>
      <c r="B317" s="6">
        <f>IFERROR(VLOOKUP(通常分様式!B317,―!$AJ$2:$AK$3,2,FALSE),0)</f>
        <v>0</v>
      </c>
      <c r="C317" s="6">
        <f>IFERROR(VLOOKUP(通常分様式!C317,―!$A$2:$B$3,2,FALSE),0)</f>
        <v>0</v>
      </c>
      <c r="D317" s="6">
        <f>IFERROR(VLOOKUP(通常分様式!D317,―!$AD$2:$AE$3,2,FALSE),0)</f>
        <v>0</v>
      </c>
      <c r="E317" s="6"/>
      <c r="G317" s="6">
        <f>IFERROR(VLOOKUP(通常分様式!G317,―!$AF$2:$AG$3,2,FALSE),0)</f>
        <v>0</v>
      </c>
      <c r="H317" s="6">
        <f>IFERROR(VLOOKUP(通常分様式!H317,―!$C$2:$D$2,2,FALSE),0)</f>
        <v>0</v>
      </c>
      <c r="I317" s="6">
        <f>IFERROR(IF(B317=2,VLOOKUP(通常分様式!I317,―!$E$21:$F$25,2,FALSE),VLOOKUP(通常分様式!I317,―!$E$2:$F$19,2,FALSE)),0)</f>
        <v>0</v>
      </c>
      <c r="J317" s="6">
        <f>IFERROR(VLOOKUP(通常分様式!J317,―!$G$2:$H$2,2,FALSE),0)</f>
        <v>0</v>
      </c>
      <c r="K317" s="6">
        <f>IFERROR(VLOOKUP(通常分様式!K317,―!$AH$2:$AI$12,2,FALSE),0)</f>
        <v>0</v>
      </c>
      <c r="V317" s="6">
        <f>IFERROR(IF(通常分様式!C317="単",VLOOKUP(通常分様式!V317,―!$I$2:$J$3,2,FALSE),VLOOKUP(通常分様式!V317,―!$I$4:$J$5,2,FALSE)),0)</f>
        <v>0</v>
      </c>
      <c r="W317" s="6">
        <f>IFERROR(VLOOKUP(通常分様式!W317,―!$K$2:$L$3,2,FALSE),0)</f>
        <v>0</v>
      </c>
      <c r="X317" s="6">
        <f>IFERROR(VLOOKUP(通常分様式!X317,―!$M$2:$N$3,2,FALSE),0)</f>
        <v>0</v>
      </c>
      <c r="Y317" s="6">
        <f>IFERROR(VLOOKUP(通常分様式!Y317,―!$O$2:$P$3,2,FALSE),0)</f>
        <v>0</v>
      </c>
      <c r="Z317" s="6">
        <f>IFERROR(VLOOKUP(通常分様式!Z317,―!$X$2:$Y$31,2,FALSE),0)</f>
        <v>0</v>
      </c>
      <c r="AA317" s="6">
        <f>IFERROR(VLOOKUP(通常分様式!AA317,―!$X$2:$Y$31,2,FALSE),0)</f>
        <v>0</v>
      </c>
      <c r="AF317" s="6">
        <f>IFERROR(VLOOKUP(通常分様式!AG317,―!$AA$2:$AB$14,2,FALSE),0)</f>
        <v>0</v>
      </c>
      <c r="AG317" s="6">
        <f t="shared" si="28"/>
        <v>0</v>
      </c>
      <c r="AH317" s="135">
        <f t="shared" si="29"/>
        <v>0</v>
      </c>
      <c r="AI317" s="135">
        <f t="shared" si="30"/>
        <v>0</v>
      </c>
      <c r="AJ317" s="135">
        <f>IF(通常分様式!C317="",0,IF(B317=1,IF(フラグ管理用!C317=1,"事業終期_通常",IF(C317=2,IF(Y317=2,"事業終期_R3基金・R4","事業終期_通常"),0)),IF(B317=2,"事業終期_R3基金・R4",0)))</f>
        <v>0</v>
      </c>
      <c r="AK317" s="135">
        <f t="shared" si="31"/>
        <v>0</v>
      </c>
      <c r="AL317" s="135">
        <f t="shared" si="32"/>
        <v>0</v>
      </c>
      <c r="AM317" s="135">
        <f t="shared" si="34"/>
        <v>0</v>
      </c>
      <c r="AN317" s="135">
        <f t="shared" si="33"/>
        <v>0</v>
      </c>
      <c r="AO317" s="6" t="str">
        <f>IF(通常分様式!C317="","",IF(PRODUCT(B317:G317,H317:AA317,AF317)=0,"error",""))</f>
        <v/>
      </c>
      <c r="AP317" s="6">
        <f>IF(通常分様式!E317="妊娠出産子育て支援交付金",1,0)</f>
        <v>0</v>
      </c>
    </row>
    <row r="318" spans="1:42" x14ac:dyDescent="0.15">
      <c r="A318" s="6">
        <v>297</v>
      </c>
      <c r="B318" s="6">
        <f>IFERROR(VLOOKUP(通常分様式!B318,―!$AJ$2:$AK$3,2,FALSE),0)</f>
        <v>0</v>
      </c>
      <c r="C318" s="6">
        <f>IFERROR(VLOOKUP(通常分様式!C318,―!$A$2:$B$3,2,FALSE),0)</f>
        <v>0</v>
      </c>
      <c r="D318" s="6">
        <f>IFERROR(VLOOKUP(通常分様式!D318,―!$AD$2:$AE$3,2,FALSE),0)</f>
        <v>0</v>
      </c>
      <c r="E318" s="6"/>
      <c r="G318" s="6">
        <f>IFERROR(VLOOKUP(通常分様式!G318,―!$AF$2:$AG$3,2,FALSE),0)</f>
        <v>0</v>
      </c>
      <c r="H318" s="6">
        <f>IFERROR(VLOOKUP(通常分様式!H318,―!$C$2:$D$2,2,FALSE),0)</f>
        <v>0</v>
      </c>
      <c r="I318" s="6">
        <f>IFERROR(IF(B318=2,VLOOKUP(通常分様式!I318,―!$E$21:$F$25,2,FALSE),VLOOKUP(通常分様式!I318,―!$E$2:$F$19,2,FALSE)),0)</f>
        <v>0</v>
      </c>
      <c r="J318" s="6">
        <f>IFERROR(VLOOKUP(通常分様式!J318,―!$G$2:$H$2,2,FALSE),0)</f>
        <v>0</v>
      </c>
      <c r="K318" s="6">
        <f>IFERROR(VLOOKUP(通常分様式!K318,―!$AH$2:$AI$12,2,FALSE),0)</f>
        <v>0</v>
      </c>
      <c r="V318" s="6">
        <f>IFERROR(IF(通常分様式!C318="単",VLOOKUP(通常分様式!V318,―!$I$2:$J$3,2,FALSE),VLOOKUP(通常分様式!V318,―!$I$4:$J$5,2,FALSE)),0)</f>
        <v>0</v>
      </c>
      <c r="W318" s="6">
        <f>IFERROR(VLOOKUP(通常分様式!W318,―!$K$2:$L$3,2,FALSE),0)</f>
        <v>0</v>
      </c>
      <c r="X318" s="6">
        <f>IFERROR(VLOOKUP(通常分様式!X318,―!$M$2:$N$3,2,FALSE),0)</f>
        <v>0</v>
      </c>
      <c r="Y318" s="6">
        <f>IFERROR(VLOOKUP(通常分様式!Y318,―!$O$2:$P$3,2,FALSE),0)</f>
        <v>0</v>
      </c>
      <c r="Z318" s="6">
        <f>IFERROR(VLOOKUP(通常分様式!Z318,―!$X$2:$Y$31,2,FALSE),0)</f>
        <v>0</v>
      </c>
      <c r="AA318" s="6">
        <f>IFERROR(VLOOKUP(通常分様式!AA318,―!$X$2:$Y$31,2,FALSE),0)</f>
        <v>0</v>
      </c>
      <c r="AF318" s="6">
        <f>IFERROR(VLOOKUP(通常分様式!AG318,―!$AA$2:$AB$14,2,FALSE),0)</f>
        <v>0</v>
      </c>
      <c r="AG318" s="6">
        <f t="shared" si="28"/>
        <v>0</v>
      </c>
      <c r="AH318" s="135">
        <f t="shared" si="29"/>
        <v>0</v>
      </c>
      <c r="AI318" s="135">
        <f t="shared" si="30"/>
        <v>0</v>
      </c>
      <c r="AJ318" s="135">
        <f>IF(通常分様式!C318="",0,IF(B318=1,IF(フラグ管理用!C318=1,"事業終期_通常",IF(C318=2,IF(Y318=2,"事業終期_R3基金・R4","事業終期_通常"),0)),IF(B318=2,"事業終期_R3基金・R4",0)))</f>
        <v>0</v>
      </c>
      <c r="AK318" s="135">
        <f t="shared" si="31"/>
        <v>0</v>
      </c>
      <c r="AL318" s="135">
        <f t="shared" si="32"/>
        <v>0</v>
      </c>
      <c r="AM318" s="135">
        <f t="shared" si="34"/>
        <v>0</v>
      </c>
      <c r="AN318" s="135">
        <f t="shared" si="33"/>
        <v>0</v>
      </c>
      <c r="AO318" s="6" t="str">
        <f>IF(通常分様式!C318="","",IF(PRODUCT(B318:G318,H318:AA318,AF318)=0,"error",""))</f>
        <v/>
      </c>
      <c r="AP318" s="6">
        <f>IF(通常分様式!E318="妊娠出産子育て支援交付金",1,0)</f>
        <v>0</v>
      </c>
    </row>
    <row r="319" spans="1:42" x14ac:dyDescent="0.15">
      <c r="A319" s="6">
        <v>298</v>
      </c>
      <c r="B319" s="6">
        <f>IFERROR(VLOOKUP(通常分様式!B319,―!$AJ$2:$AK$3,2,FALSE),0)</f>
        <v>0</v>
      </c>
      <c r="C319" s="6">
        <f>IFERROR(VLOOKUP(通常分様式!C319,―!$A$2:$B$3,2,FALSE),0)</f>
        <v>0</v>
      </c>
      <c r="D319" s="6">
        <f>IFERROR(VLOOKUP(通常分様式!D319,―!$AD$2:$AE$3,2,FALSE),0)</f>
        <v>0</v>
      </c>
      <c r="E319" s="6"/>
      <c r="G319" s="6">
        <f>IFERROR(VLOOKUP(通常分様式!G319,―!$AF$2:$AG$3,2,FALSE),0)</f>
        <v>0</v>
      </c>
      <c r="H319" s="6">
        <f>IFERROR(VLOOKUP(通常分様式!H319,―!$C$2:$D$2,2,FALSE),0)</f>
        <v>0</v>
      </c>
      <c r="I319" s="6">
        <f>IFERROR(IF(B319=2,VLOOKUP(通常分様式!I319,―!$E$21:$F$25,2,FALSE),VLOOKUP(通常分様式!I319,―!$E$2:$F$19,2,FALSE)),0)</f>
        <v>0</v>
      </c>
      <c r="J319" s="6">
        <f>IFERROR(VLOOKUP(通常分様式!J319,―!$G$2:$H$2,2,FALSE),0)</f>
        <v>0</v>
      </c>
      <c r="K319" s="6">
        <f>IFERROR(VLOOKUP(通常分様式!K319,―!$AH$2:$AI$12,2,FALSE),0)</f>
        <v>0</v>
      </c>
      <c r="V319" s="6">
        <f>IFERROR(IF(通常分様式!C319="単",VLOOKUP(通常分様式!V319,―!$I$2:$J$3,2,FALSE),VLOOKUP(通常分様式!V319,―!$I$4:$J$5,2,FALSE)),0)</f>
        <v>0</v>
      </c>
      <c r="W319" s="6">
        <f>IFERROR(VLOOKUP(通常分様式!W319,―!$K$2:$L$3,2,FALSE),0)</f>
        <v>0</v>
      </c>
      <c r="X319" s="6">
        <f>IFERROR(VLOOKUP(通常分様式!X319,―!$M$2:$N$3,2,FALSE),0)</f>
        <v>0</v>
      </c>
      <c r="Y319" s="6">
        <f>IFERROR(VLOOKUP(通常分様式!Y319,―!$O$2:$P$3,2,FALSE),0)</f>
        <v>0</v>
      </c>
      <c r="Z319" s="6">
        <f>IFERROR(VLOOKUP(通常分様式!Z319,―!$X$2:$Y$31,2,FALSE),0)</f>
        <v>0</v>
      </c>
      <c r="AA319" s="6">
        <f>IFERROR(VLOOKUP(通常分様式!AA319,―!$X$2:$Y$31,2,FALSE),0)</f>
        <v>0</v>
      </c>
      <c r="AF319" s="6">
        <f>IFERROR(VLOOKUP(通常分様式!AG319,―!$AA$2:$AB$14,2,FALSE),0)</f>
        <v>0</v>
      </c>
      <c r="AG319" s="6">
        <f t="shared" si="28"/>
        <v>0</v>
      </c>
      <c r="AH319" s="135">
        <f t="shared" si="29"/>
        <v>0</v>
      </c>
      <c r="AI319" s="135">
        <f t="shared" si="30"/>
        <v>0</v>
      </c>
      <c r="AJ319" s="135">
        <f>IF(通常分様式!C319="",0,IF(B319=1,IF(フラグ管理用!C319=1,"事業終期_通常",IF(C319=2,IF(Y319=2,"事業終期_R3基金・R4","事業終期_通常"),0)),IF(B319=2,"事業終期_R3基金・R4",0)))</f>
        <v>0</v>
      </c>
      <c r="AK319" s="135">
        <f t="shared" si="31"/>
        <v>0</v>
      </c>
      <c r="AL319" s="135">
        <f t="shared" si="32"/>
        <v>0</v>
      </c>
      <c r="AM319" s="135">
        <f t="shared" si="34"/>
        <v>0</v>
      </c>
      <c r="AN319" s="135">
        <f t="shared" si="33"/>
        <v>0</v>
      </c>
      <c r="AO319" s="6" t="str">
        <f>IF(通常分様式!C319="","",IF(PRODUCT(B319:G319,H319:AA319,AF319)=0,"error",""))</f>
        <v/>
      </c>
      <c r="AP319" s="6">
        <f>IF(通常分様式!E319="妊娠出産子育て支援交付金",1,0)</f>
        <v>0</v>
      </c>
    </row>
    <row r="320" spans="1:42" x14ac:dyDescent="0.15">
      <c r="A320" s="6">
        <v>299</v>
      </c>
      <c r="B320" s="6">
        <f>IFERROR(VLOOKUP(通常分様式!B320,―!$AJ$2:$AK$3,2,FALSE),0)</f>
        <v>0</v>
      </c>
      <c r="C320" s="6">
        <f>IFERROR(VLOOKUP(通常分様式!C320,―!$A$2:$B$3,2,FALSE),0)</f>
        <v>0</v>
      </c>
      <c r="D320" s="6">
        <f>IFERROR(VLOOKUP(通常分様式!D320,―!$AD$2:$AE$3,2,FALSE),0)</f>
        <v>0</v>
      </c>
      <c r="E320" s="6"/>
      <c r="G320" s="6">
        <f>IFERROR(VLOOKUP(通常分様式!G320,―!$AF$2:$AG$3,2,FALSE),0)</f>
        <v>0</v>
      </c>
      <c r="H320" s="6">
        <f>IFERROR(VLOOKUP(通常分様式!H320,―!$C$2:$D$2,2,FALSE),0)</f>
        <v>0</v>
      </c>
      <c r="I320" s="6">
        <f>IFERROR(IF(B320=2,VLOOKUP(通常分様式!I320,―!$E$21:$F$25,2,FALSE),VLOOKUP(通常分様式!I320,―!$E$2:$F$19,2,FALSE)),0)</f>
        <v>0</v>
      </c>
      <c r="J320" s="6">
        <f>IFERROR(VLOOKUP(通常分様式!J320,―!$G$2:$H$2,2,FALSE),0)</f>
        <v>0</v>
      </c>
      <c r="K320" s="6">
        <f>IFERROR(VLOOKUP(通常分様式!K320,―!$AH$2:$AI$12,2,FALSE),0)</f>
        <v>0</v>
      </c>
      <c r="V320" s="6">
        <f>IFERROR(IF(通常分様式!C320="単",VLOOKUP(通常分様式!V320,―!$I$2:$J$3,2,FALSE),VLOOKUP(通常分様式!V320,―!$I$4:$J$5,2,FALSE)),0)</f>
        <v>0</v>
      </c>
      <c r="W320" s="6">
        <f>IFERROR(VLOOKUP(通常分様式!W320,―!$K$2:$L$3,2,FALSE),0)</f>
        <v>0</v>
      </c>
      <c r="X320" s="6">
        <f>IFERROR(VLOOKUP(通常分様式!X320,―!$M$2:$N$3,2,FALSE),0)</f>
        <v>0</v>
      </c>
      <c r="Y320" s="6">
        <f>IFERROR(VLOOKUP(通常分様式!Y320,―!$O$2:$P$3,2,FALSE),0)</f>
        <v>0</v>
      </c>
      <c r="Z320" s="6">
        <f>IFERROR(VLOOKUP(通常分様式!Z320,―!$X$2:$Y$31,2,FALSE),0)</f>
        <v>0</v>
      </c>
      <c r="AA320" s="6">
        <f>IFERROR(VLOOKUP(通常分様式!AA320,―!$X$2:$Y$31,2,FALSE),0)</f>
        <v>0</v>
      </c>
      <c r="AF320" s="6">
        <f>IFERROR(VLOOKUP(通常分様式!AG320,―!$AA$2:$AB$14,2,FALSE),0)</f>
        <v>0</v>
      </c>
      <c r="AG320" s="6">
        <f t="shared" si="28"/>
        <v>0</v>
      </c>
      <c r="AH320" s="135">
        <f t="shared" si="29"/>
        <v>0</v>
      </c>
      <c r="AI320" s="135">
        <f t="shared" si="30"/>
        <v>0</v>
      </c>
      <c r="AJ320" s="135">
        <f>IF(通常分様式!C320="",0,IF(B320=1,IF(フラグ管理用!C320=1,"事業終期_通常",IF(C320=2,IF(Y320=2,"事業終期_R3基金・R4","事業終期_通常"),0)),IF(B320=2,"事業終期_R3基金・R4",0)))</f>
        <v>0</v>
      </c>
      <c r="AK320" s="135">
        <f t="shared" si="31"/>
        <v>0</v>
      </c>
      <c r="AL320" s="135">
        <f t="shared" si="32"/>
        <v>0</v>
      </c>
      <c r="AM320" s="135">
        <f t="shared" si="34"/>
        <v>0</v>
      </c>
      <c r="AN320" s="135">
        <f t="shared" si="33"/>
        <v>0</v>
      </c>
      <c r="AO320" s="6" t="str">
        <f>IF(通常分様式!C320="","",IF(PRODUCT(B320:G320,H320:AA320,AF320)=0,"error",""))</f>
        <v/>
      </c>
      <c r="AP320" s="6">
        <f>IF(通常分様式!E320="妊娠出産子育て支援交付金",1,0)</f>
        <v>0</v>
      </c>
    </row>
    <row r="321" spans="1:42" x14ac:dyDescent="0.15">
      <c r="A321" s="6">
        <v>300</v>
      </c>
      <c r="B321" s="6">
        <f>IFERROR(VLOOKUP(通常分様式!B321,―!$AJ$2:$AK$3,2,FALSE),0)</f>
        <v>0</v>
      </c>
      <c r="C321" s="6">
        <f>IFERROR(VLOOKUP(通常分様式!C321,―!$A$2:$B$3,2,FALSE),0)</f>
        <v>0</v>
      </c>
      <c r="D321" s="6">
        <f>IFERROR(VLOOKUP(通常分様式!D321,―!$AD$2:$AE$3,2,FALSE),0)</f>
        <v>0</v>
      </c>
      <c r="E321" s="6"/>
      <c r="G321" s="6">
        <f>IFERROR(VLOOKUP(通常分様式!G321,―!$AF$2:$AG$3,2,FALSE),0)</f>
        <v>0</v>
      </c>
      <c r="H321" s="6">
        <f>IFERROR(VLOOKUP(通常分様式!H321,―!$C$2:$D$2,2,FALSE),0)</f>
        <v>0</v>
      </c>
      <c r="I321" s="6">
        <f>IFERROR(IF(B321=2,VLOOKUP(通常分様式!I321,―!$E$21:$F$25,2,FALSE),VLOOKUP(通常分様式!I321,―!$E$2:$F$19,2,FALSE)),0)</f>
        <v>0</v>
      </c>
      <c r="J321" s="6">
        <f>IFERROR(VLOOKUP(通常分様式!J321,―!$G$2:$H$2,2,FALSE),0)</f>
        <v>0</v>
      </c>
      <c r="K321" s="6">
        <f>IFERROR(VLOOKUP(通常分様式!K321,―!$AH$2:$AI$12,2,FALSE),0)</f>
        <v>0</v>
      </c>
      <c r="V321" s="6">
        <f>IFERROR(IF(通常分様式!C321="単",VLOOKUP(通常分様式!V321,―!$I$2:$J$3,2,FALSE),VLOOKUP(通常分様式!V321,―!$I$4:$J$5,2,FALSE)),0)</f>
        <v>0</v>
      </c>
      <c r="W321" s="6">
        <f>IFERROR(VLOOKUP(通常分様式!W321,―!$K$2:$L$3,2,FALSE),0)</f>
        <v>0</v>
      </c>
      <c r="X321" s="6">
        <f>IFERROR(VLOOKUP(通常分様式!X321,―!$M$2:$N$3,2,FALSE),0)</f>
        <v>0</v>
      </c>
      <c r="Y321" s="6">
        <f>IFERROR(VLOOKUP(通常分様式!Y321,―!$O$2:$P$3,2,FALSE),0)</f>
        <v>0</v>
      </c>
      <c r="Z321" s="6">
        <f>IFERROR(VLOOKUP(通常分様式!Z321,―!$X$2:$Y$31,2,FALSE),0)</f>
        <v>0</v>
      </c>
      <c r="AA321" s="6">
        <f>IFERROR(VLOOKUP(通常分様式!AA321,―!$X$2:$Y$31,2,FALSE),0)</f>
        <v>0</v>
      </c>
      <c r="AF321" s="6">
        <f>IFERROR(VLOOKUP(通常分様式!AG321,―!$AA$2:$AB$14,2,FALSE),0)</f>
        <v>0</v>
      </c>
      <c r="AG321" s="6">
        <f t="shared" si="28"/>
        <v>0</v>
      </c>
      <c r="AH321" s="135">
        <f t="shared" si="29"/>
        <v>0</v>
      </c>
      <c r="AI321" s="135">
        <f t="shared" si="30"/>
        <v>0</v>
      </c>
      <c r="AJ321" s="135">
        <f>IF(通常分様式!C321="",0,IF(B321=1,IF(フラグ管理用!C321=1,"事業終期_通常",IF(C321=2,IF(Y321=2,"事業終期_R3基金・R4","事業終期_通常"),0)),IF(B321=2,"事業終期_R3基金・R4",0)))</f>
        <v>0</v>
      </c>
      <c r="AK321" s="135">
        <f t="shared" si="31"/>
        <v>0</v>
      </c>
      <c r="AL321" s="135">
        <f t="shared" si="32"/>
        <v>0</v>
      </c>
      <c r="AM321" s="135">
        <f t="shared" si="34"/>
        <v>0</v>
      </c>
      <c r="AN321" s="135">
        <f t="shared" si="33"/>
        <v>0</v>
      </c>
      <c r="AO321" s="6" t="str">
        <f>IF(通常分様式!C321="","",IF(PRODUCT(B321:G321,H321:AA321,AF321)=0,"error",""))</f>
        <v/>
      </c>
      <c r="AP321" s="6">
        <f>IF(通常分様式!E321="妊娠出産子育て支援交付金",1,0)</f>
        <v>0</v>
      </c>
    </row>
    <row r="322" spans="1:42" x14ac:dyDescent="0.15">
      <c r="A322" s="6">
        <v>301</v>
      </c>
      <c r="B322" s="6">
        <f>IFERROR(VLOOKUP(通常分様式!B322,―!$AJ$2:$AK$3,2,FALSE),0)</f>
        <v>0</v>
      </c>
      <c r="C322" s="6">
        <f>IFERROR(VLOOKUP(通常分様式!C322,―!$A$2:$B$3,2,FALSE),0)</f>
        <v>0</v>
      </c>
      <c r="D322" s="6">
        <f>IFERROR(VLOOKUP(通常分様式!D322,―!$AD$2:$AE$3,2,FALSE),0)</f>
        <v>0</v>
      </c>
      <c r="E322" s="6"/>
      <c r="G322" s="6">
        <f>IFERROR(VLOOKUP(通常分様式!G322,―!$AF$2:$AG$3,2,FALSE),0)</f>
        <v>0</v>
      </c>
      <c r="H322" s="6">
        <f>IFERROR(VLOOKUP(通常分様式!H322,―!$C$2:$D$2,2,FALSE),0)</f>
        <v>0</v>
      </c>
      <c r="I322" s="6">
        <f>IFERROR(IF(B322=2,VLOOKUP(通常分様式!I322,―!$E$21:$F$25,2,FALSE),VLOOKUP(通常分様式!I322,―!$E$2:$F$19,2,FALSE)),0)</f>
        <v>0</v>
      </c>
      <c r="J322" s="6">
        <f>IFERROR(VLOOKUP(通常分様式!J322,―!$G$2:$H$2,2,FALSE),0)</f>
        <v>0</v>
      </c>
      <c r="K322" s="6">
        <f>IFERROR(VLOOKUP(通常分様式!K322,―!$AH$2:$AI$12,2,FALSE),0)</f>
        <v>0</v>
      </c>
      <c r="V322" s="6">
        <f>IFERROR(IF(通常分様式!C322="単",VLOOKUP(通常分様式!V322,―!$I$2:$J$3,2,FALSE),VLOOKUP(通常分様式!V322,―!$I$4:$J$5,2,FALSE)),0)</f>
        <v>0</v>
      </c>
      <c r="W322" s="6">
        <f>IFERROR(VLOOKUP(通常分様式!W322,―!$K$2:$L$3,2,FALSE),0)</f>
        <v>0</v>
      </c>
      <c r="X322" s="6">
        <f>IFERROR(VLOOKUP(通常分様式!X322,―!$M$2:$N$3,2,FALSE),0)</f>
        <v>0</v>
      </c>
      <c r="Y322" s="6">
        <f>IFERROR(VLOOKUP(通常分様式!Y322,―!$O$2:$P$3,2,FALSE),0)</f>
        <v>0</v>
      </c>
      <c r="Z322" s="6">
        <f>IFERROR(VLOOKUP(通常分様式!Z322,―!$X$2:$Y$31,2,FALSE),0)</f>
        <v>0</v>
      </c>
      <c r="AA322" s="6">
        <f>IFERROR(VLOOKUP(通常分様式!AA322,―!$X$2:$Y$31,2,FALSE),0)</f>
        <v>0</v>
      </c>
      <c r="AF322" s="6">
        <f>IFERROR(VLOOKUP(通常分様式!AG322,―!$AA$2:$AB$14,2,FALSE),0)</f>
        <v>0</v>
      </c>
      <c r="AG322" s="6">
        <f t="shared" si="28"/>
        <v>0</v>
      </c>
      <c r="AH322" s="135">
        <f t="shared" si="29"/>
        <v>0</v>
      </c>
      <c r="AI322" s="135">
        <f t="shared" si="30"/>
        <v>0</v>
      </c>
      <c r="AJ322" s="135">
        <f>IF(通常分様式!C322="",0,IF(B322=1,IF(フラグ管理用!C322=1,"事業終期_通常",IF(C322=2,IF(Y322=2,"事業終期_R3基金・R4","事業終期_通常"),0)),IF(B322=2,"事業終期_R3基金・R4",0)))</f>
        <v>0</v>
      </c>
      <c r="AK322" s="135">
        <f t="shared" si="31"/>
        <v>0</v>
      </c>
      <c r="AL322" s="135">
        <f t="shared" si="32"/>
        <v>0</v>
      </c>
      <c r="AM322" s="135">
        <f t="shared" si="34"/>
        <v>0</v>
      </c>
      <c r="AN322" s="135">
        <f t="shared" si="33"/>
        <v>0</v>
      </c>
      <c r="AO322" s="6" t="str">
        <f>IF(通常分様式!C322="","",IF(PRODUCT(B322:G322,H322:AA322,AF322)=0,"error",""))</f>
        <v/>
      </c>
      <c r="AP322" s="6">
        <f>IF(通常分様式!E322="妊娠出産子育て支援交付金",1,0)</f>
        <v>0</v>
      </c>
    </row>
    <row r="323" spans="1:42" x14ac:dyDescent="0.15">
      <c r="A323" s="6">
        <v>302</v>
      </c>
      <c r="B323" s="6">
        <f>IFERROR(VLOOKUP(通常分様式!B323,―!$AJ$2:$AK$3,2,FALSE),0)</f>
        <v>0</v>
      </c>
      <c r="C323" s="6">
        <f>IFERROR(VLOOKUP(通常分様式!C323,―!$A$2:$B$3,2,FALSE),0)</f>
        <v>0</v>
      </c>
      <c r="D323" s="6">
        <f>IFERROR(VLOOKUP(通常分様式!D323,―!$AD$2:$AE$3,2,FALSE),0)</f>
        <v>0</v>
      </c>
      <c r="E323" s="6"/>
      <c r="G323" s="6">
        <f>IFERROR(VLOOKUP(通常分様式!G323,―!$AF$2:$AG$3,2,FALSE),0)</f>
        <v>0</v>
      </c>
      <c r="H323" s="6">
        <f>IFERROR(VLOOKUP(通常分様式!H323,―!$C$2:$D$2,2,FALSE),0)</f>
        <v>0</v>
      </c>
      <c r="I323" s="6">
        <f>IFERROR(IF(B323=2,VLOOKUP(通常分様式!I323,―!$E$21:$F$25,2,FALSE),VLOOKUP(通常分様式!I323,―!$E$2:$F$19,2,FALSE)),0)</f>
        <v>0</v>
      </c>
      <c r="J323" s="6">
        <f>IFERROR(VLOOKUP(通常分様式!J323,―!$G$2:$H$2,2,FALSE),0)</f>
        <v>0</v>
      </c>
      <c r="K323" s="6">
        <f>IFERROR(VLOOKUP(通常分様式!K323,―!$AH$2:$AI$12,2,FALSE),0)</f>
        <v>0</v>
      </c>
      <c r="V323" s="6">
        <f>IFERROR(IF(通常分様式!C323="単",VLOOKUP(通常分様式!V323,―!$I$2:$J$3,2,FALSE),VLOOKUP(通常分様式!V323,―!$I$4:$J$5,2,FALSE)),0)</f>
        <v>0</v>
      </c>
      <c r="W323" s="6">
        <f>IFERROR(VLOOKUP(通常分様式!W323,―!$K$2:$L$3,2,FALSE),0)</f>
        <v>0</v>
      </c>
      <c r="X323" s="6">
        <f>IFERROR(VLOOKUP(通常分様式!X323,―!$M$2:$N$3,2,FALSE),0)</f>
        <v>0</v>
      </c>
      <c r="Y323" s="6">
        <f>IFERROR(VLOOKUP(通常分様式!Y323,―!$O$2:$P$3,2,FALSE),0)</f>
        <v>0</v>
      </c>
      <c r="Z323" s="6">
        <f>IFERROR(VLOOKUP(通常分様式!Z323,―!$X$2:$Y$31,2,FALSE),0)</f>
        <v>0</v>
      </c>
      <c r="AA323" s="6">
        <f>IFERROR(VLOOKUP(通常分様式!AA323,―!$X$2:$Y$31,2,FALSE),0)</f>
        <v>0</v>
      </c>
      <c r="AF323" s="6">
        <f>IFERROR(VLOOKUP(通常分様式!AG323,―!$AA$2:$AB$14,2,FALSE),0)</f>
        <v>0</v>
      </c>
      <c r="AG323" s="6">
        <f t="shared" si="28"/>
        <v>0</v>
      </c>
      <c r="AH323" s="135">
        <f t="shared" si="29"/>
        <v>0</v>
      </c>
      <c r="AI323" s="135">
        <f t="shared" si="30"/>
        <v>0</v>
      </c>
      <c r="AJ323" s="135">
        <f>IF(通常分様式!C323="",0,IF(B323=1,IF(フラグ管理用!C323=1,"事業終期_通常",IF(C323=2,IF(Y323=2,"事業終期_R3基金・R4","事業終期_通常"),0)),IF(B323=2,"事業終期_R3基金・R4",0)))</f>
        <v>0</v>
      </c>
      <c r="AK323" s="135">
        <f t="shared" si="31"/>
        <v>0</v>
      </c>
      <c r="AL323" s="135">
        <f t="shared" si="32"/>
        <v>0</v>
      </c>
      <c r="AM323" s="135">
        <f t="shared" si="34"/>
        <v>0</v>
      </c>
      <c r="AN323" s="135">
        <f t="shared" si="33"/>
        <v>0</v>
      </c>
      <c r="AO323" s="6" t="str">
        <f>IF(通常分様式!C323="","",IF(PRODUCT(B323:G323,H323:AA323,AF323)=0,"error",""))</f>
        <v/>
      </c>
      <c r="AP323" s="6">
        <f>IF(通常分様式!E323="妊娠出産子育て支援交付金",1,0)</f>
        <v>0</v>
      </c>
    </row>
    <row r="324" spans="1:42" x14ac:dyDescent="0.15">
      <c r="A324" s="6">
        <v>303</v>
      </c>
      <c r="B324" s="6">
        <f>IFERROR(VLOOKUP(通常分様式!B324,―!$AJ$2:$AK$3,2,FALSE),0)</f>
        <v>0</v>
      </c>
      <c r="C324" s="6">
        <f>IFERROR(VLOOKUP(通常分様式!C324,―!$A$2:$B$3,2,FALSE),0)</f>
        <v>0</v>
      </c>
      <c r="D324" s="6">
        <f>IFERROR(VLOOKUP(通常分様式!D324,―!$AD$2:$AE$3,2,FALSE),0)</f>
        <v>0</v>
      </c>
      <c r="E324" s="6"/>
      <c r="G324" s="6">
        <f>IFERROR(VLOOKUP(通常分様式!G324,―!$AF$2:$AG$3,2,FALSE),0)</f>
        <v>0</v>
      </c>
      <c r="H324" s="6">
        <f>IFERROR(VLOOKUP(通常分様式!H324,―!$C$2:$D$2,2,FALSE),0)</f>
        <v>0</v>
      </c>
      <c r="I324" s="6">
        <f>IFERROR(IF(B324=2,VLOOKUP(通常分様式!I324,―!$E$21:$F$25,2,FALSE),VLOOKUP(通常分様式!I324,―!$E$2:$F$19,2,FALSE)),0)</f>
        <v>0</v>
      </c>
      <c r="J324" s="6">
        <f>IFERROR(VLOOKUP(通常分様式!J324,―!$G$2:$H$2,2,FALSE),0)</f>
        <v>0</v>
      </c>
      <c r="K324" s="6">
        <f>IFERROR(VLOOKUP(通常分様式!K324,―!$AH$2:$AI$12,2,FALSE),0)</f>
        <v>0</v>
      </c>
      <c r="V324" s="6">
        <f>IFERROR(IF(通常分様式!C324="単",VLOOKUP(通常分様式!V324,―!$I$2:$J$3,2,FALSE),VLOOKUP(通常分様式!V324,―!$I$4:$J$5,2,FALSE)),0)</f>
        <v>0</v>
      </c>
      <c r="W324" s="6">
        <f>IFERROR(VLOOKUP(通常分様式!W324,―!$K$2:$L$3,2,FALSE),0)</f>
        <v>0</v>
      </c>
      <c r="X324" s="6">
        <f>IFERROR(VLOOKUP(通常分様式!X324,―!$M$2:$N$3,2,FALSE),0)</f>
        <v>0</v>
      </c>
      <c r="Y324" s="6">
        <f>IFERROR(VLOOKUP(通常分様式!Y324,―!$O$2:$P$3,2,FALSE),0)</f>
        <v>0</v>
      </c>
      <c r="Z324" s="6">
        <f>IFERROR(VLOOKUP(通常分様式!Z324,―!$X$2:$Y$31,2,FALSE),0)</f>
        <v>0</v>
      </c>
      <c r="AA324" s="6">
        <f>IFERROR(VLOOKUP(通常分様式!AA324,―!$X$2:$Y$31,2,FALSE),0)</f>
        <v>0</v>
      </c>
      <c r="AF324" s="6">
        <f>IFERROR(VLOOKUP(通常分様式!AG324,―!$AA$2:$AB$14,2,FALSE),0)</f>
        <v>0</v>
      </c>
      <c r="AG324" s="6">
        <f t="shared" si="28"/>
        <v>0</v>
      </c>
      <c r="AH324" s="135">
        <f t="shared" si="29"/>
        <v>0</v>
      </c>
      <c r="AI324" s="135">
        <f t="shared" si="30"/>
        <v>0</v>
      </c>
      <c r="AJ324" s="135">
        <f>IF(通常分様式!C324="",0,IF(B324=1,IF(フラグ管理用!C324=1,"事業終期_通常",IF(C324=2,IF(Y324=2,"事業終期_R3基金・R4","事業終期_通常"),0)),IF(B324=2,"事業終期_R3基金・R4",0)))</f>
        <v>0</v>
      </c>
      <c r="AK324" s="135">
        <f t="shared" si="31"/>
        <v>0</v>
      </c>
      <c r="AL324" s="135">
        <f t="shared" si="32"/>
        <v>0</v>
      </c>
      <c r="AM324" s="135">
        <f t="shared" si="34"/>
        <v>0</v>
      </c>
      <c r="AN324" s="135">
        <f t="shared" si="33"/>
        <v>0</v>
      </c>
      <c r="AO324" s="6" t="str">
        <f>IF(通常分様式!C324="","",IF(PRODUCT(B324:G324,H324:AA324,AF324)=0,"error",""))</f>
        <v/>
      </c>
      <c r="AP324" s="6">
        <f>IF(通常分様式!E324="妊娠出産子育て支援交付金",1,0)</f>
        <v>0</v>
      </c>
    </row>
    <row r="325" spans="1:42" x14ac:dyDescent="0.15">
      <c r="A325" s="6">
        <v>304</v>
      </c>
      <c r="B325" s="6">
        <f>IFERROR(VLOOKUP(通常分様式!B325,―!$AJ$2:$AK$3,2,FALSE),0)</f>
        <v>0</v>
      </c>
      <c r="C325" s="6">
        <f>IFERROR(VLOOKUP(通常分様式!C325,―!$A$2:$B$3,2,FALSE),0)</f>
        <v>0</v>
      </c>
      <c r="D325" s="6">
        <f>IFERROR(VLOOKUP(通常分様式!D325,―!$AD$2:$AE$3,2,FALSE),0)</f>
        <v>0</v>
      </c>
      <c r="E325" s="6"/>
      <c r="G325" s="6">
        <f>IFERROR(VLOOKUP(通常分様式!G325,―!$AF$2:$AG$3,2,FALSE),0)</f>
        <v>0</v>
      </c>
      <c r="H325" s="6">
        <f>IFERROR(VLOOKUP(通常分様式!H325,―!$C$2:$D$2,2,FALSE),0)</f>
        <v>0</v>
      </c>
      <c r="I325" s="6">
        <f>IFERROR(IF(B325=2,VLOOKUP(通常分様式!I325,―!$E$21:$F$25,2,FALSE),VLOOKUP(通常分様式!I325,―!$E$2:$F$19,2,FALSE)),0)</f>
        <v>0</v>
      </c>
      <c r="J325" s="6">
        <f>IFERROR(VLOOKUP(通常分様式!J325,―!$G$2:$H$2,2,FALSE),0)</f>
        <v>0</v>
      </c>
      <c r="K325" s="6">
        <f>IFERROR(VLOOKUP(通常分様式!K325,―!$AH$2:$AI$12,2,FALSE),0)</f>
        <v>0</v>
      </c>
      <c r="V325" s="6">
        <f>IFERROR(IF(通常分様式!C325="単",VLOOKUP(通常分様式!V325,―!$I$2:$J$3,2,FALSE),VLOOKUP(通常分様式!V325,―!$I$4:$J$5,2,FALSE)),0)</f>
        <v>0</v>
      </c>
      <c r="W325" s="6">
        <f>IFERROR(VLOOKUP(通常分様式!W325,―!$K$2:$L$3,2,FALSE),0)</f>
        <v>0</v>
      </c>
      <c r="X325" s="6">
        <f>IFERROR(VLOOKUP(通常分様式!X325,―!$M$2:$N$3,2,FALSE),0)</f>
        <v>0</v>
      </c>
      <c r="Y325" s="6">
        <f>IFERROR(VLOOKUP(通常分様式!Y325,―!$O$2:$P$3,2,FALSE),0)</f>
        <v>0</v>
      </c>
      <c r="Z325" s="6">
        <f>IFERROR(VLOOKUP(通常分様式!Z325,―!$X$2:$Y$31,2,FALSE),0)</f>
        <v>0</v>
      </c>
      <c r="AA325" s="6">
        <f>IFERROR(VLOOKUP(通常分様式!AA325,―!$X$2:$Y$31,2,FALSE),0)</f>
        <v>0</v>
      </c>
      <c r="AF325" s="6">
        <f>IFERROR(VLOOKUP(通常分様式!AG325,―!$AA$2:$AB$14,2,FALSE),0)</f>
        <v>0</v>
      </c>
      <c r="AG325" s="6">
        <f t="shared" si="28"/>
        <v>0</v>
      </c>
      <c r="AH325" s="135">
        <f t="shared" si="29"/>
        <v>0</v>
      </c>
      <c r="AI325" s="135">
        <f t="shared" si="30"/>
        <v>0</v>
      </c>
      <c r="AJ325" s="135">
        <f>IF(通常分様式!C325="",0,IF(B325=1,IF(フラグ管理用!C325=1,"事業終期_通常",IF(C325=2,IF(Y325=2,"事業終期_R3基金・R4","事業終期_通常"),0)),IF(B325=2,"事業終期_R3基金・R4",0)))</f>
        <v>0</v>
      </c>
      <c r="AK325" s="135">
        <f t="shared" si="31"/>
        <v>0</v>
      </c>
      <c r="AL325" s="135">
        <f t="shared" si="32"/>
        <v>0</v>
      </c>
      <c r="AM325" s="135">
        <f t="shared" si="34"/>
        <v>0</v>
      </c>
      <c r="AN325" s="135">
        <f t="shared" si="33"/>
        <v>0</v>
      </c>
      <c r="AO325" s="6" t="str">
        <f>IF(通常分様式!C325="","",IF(PRODUCT(B325:G325,H325:AA325,AF325)=0,"error",""))</f>
        <v/>
      </c>
      <c r="AP325" s="6">
        <f>IF(通常分様式!E325="妊娠出産子育て支援交付金",1,0)</f>
        <v>0</v>
      </c>
    </row>
    <row r="326" spans="1:42" x14ac:dyDescent="0.15">
      <c r="A326" s="6">
        <v>305</v>
      </c>
      <c r="B326" s="6">
        <f>IFERROR(VLOOKUP(通常分様式!B326,―!$AJ$2:$AK$3,2,FALSE),0)</f>
        <v>0</v>
      </c>
      <c r="C326" s="6">
        <f>IFERROR(VLOOKUP(通常分様式!C326,―!$A$2:$B$3,2,FALSE),0)</f>
        <v>0</v>
      </c>
      <c r="D326" s="6">
        <f>IFERROR(VLOOKUP(通常分様式!D326,―!$AD$2:$AE$3,2,FALSE),0)</f>
        <v>0</v>
      </c>
      <c r="E326" s="6"/>
      <c r="G326" s="6">
        <f>IFERROR(VLOOKUP(通常分様式!G326,―!$AF$2:$AG$3,2,FALSE),0)</f>
        <v>0</v>
      </c>
      <c r="H326" s="6">
        <f>IFERROR(VLOOKUP(通常分様式!H326,―!$C$2:$D$2,2,FALSE),0)</f>
        <v>0</v>
      </c>
      <c r="I326" s="6">
        <f>IFERROR(IF(B326=2,VLOOKUP(通常分様式!I326,―!$E$21:$F$25,2,FALSE),VLOOKUP(通常分様式!I326,―!$E$2:$F$19,2,FALSE)),0)</f>
        <v>0</v>
      </c>
      <c r="J326" s="6">
        <f>IFERROR(VLOOKUP(通常分様式!J326,―!$G$2:$H$2,2,FALSE),0)</f>
        <v>0</v>
      </c>
      <c r="K326" s="6">
        <f>IFERROR(VLOOKUP(通常分様式!K326,―!$AH$2:$AI$12,2,FALSE),0)</f>
        <v>0</v>
      </c>
      <c r="V326" s="6">
        <f>IFERROR(IF(通常分様式!C326="単",VLOOKUP(通常分様式!V326,―!$I$2:$J$3,2,FALSE),VLOOKUP(通常分様式!V326,―!$I$4:$J$5,2,FALSE)),0)</f>
        <v>0</v>
      </c>
      <c r="W326" s="6">
        <f>IFERROR(VLOOKUP(通常分様式!W326,―!$K$2:$L$3,2,FALSE),0)</f>
        <v>0</v>
      </c>
      <c r="X326" s="6">
        <f>IFERROR(VLOOKUP(通常分様式!X326,―!$M$2:$N$3,2,FALSE),0)</f>
        <v>0</v>
      </c>
      <c r="Y326" s="6">
        <f>IFERROR(VLOOKUP(通常分様式!Y326,―!$O$2:$P$3,2,FALSE),0)</f>
        <v>0</v>
      </c>
      <c r="Z326" s="6">
        <f>IFERROR(VLOOKUP(通常分様式!Z326,―!$X$2:$Y$31,2,FALSE),0)</f>
        <v>0</v>
      </c>
      <c r="AA326" s="6">
        <f>IFERROR(VLOOKUP(通常分様式!AA326,―!$X$2:$Y$31,2,FALSE),0)</f>
        <v>0</v>
      </c>
      <c r="AF326" s="6">
        <f>IFERROR(VLOOKUP(通常分様式!AG326,―!$AA$2:$AB$14,2,FALSE),0)</f>
        <v>0</v>
      </c>
      <c r="AG326" s="6">
        <f t="shared" si="28"/>
        <v>0</v>
      </c>
      <c r="AH326" s="135">
        <f t="shared" si="29"/>
        <v>0</v>
      </c>
      <c r="AI326" s="135">
        <f t="shared" si="30"/>
        <v>0</v>
      </c>
      <c r="AJ326" s="135">
        <f>IF(通常分様式!C326="",0,IF(B326=1,IF(フラグ管理用!C326=1,"事業終期_通常",IF(C326=2,IF(Y326=2,"事業終期_R3基金・R4","事業終期_通常"),0)),IF(B326=2,"事業終期_R3基金・R4",0)))</f>
        <v>0</v>
      </c>
      <c r="AK326" s="135">
        <f t="shared" si="31"/>
        <v>0</v>
      </c>
      <c r="AL326" s="135">
        <f t="shared" si="32"/>
        <v>0</v>
      </c>
      <c r="AM326" s="135">
        <f t="shared" si="34"/>
        <v>0</v>
      </c>
      <c r="AN326" s="135">
        <f t="shared" si="33"/>
        <v>0</v>
      </c>
      <c r="AO326" s="6" t="str">
        <f>IF(通常分様式!C326="","",IF(PRODUCT(B326:G326,H326:AA326,AF326)=0,"error",""))</f>
        <v/>
      </c>
      <c r="AP326" s="6">
        <f>IF(通常分様式!E326="妊娠出産子育て支援交付金",1,0)</f>
        <v>0</v>
      </c>
    </row>
    <row r="327" spans="1:42" x14ac:dyDescent="0.15">
      <c r="A327" s="6">
        <v>306</v>
      </c>
      <c r="B327" s="6">
        <f>IFERROR(VLOOKUP(通常分様式!B327,―!$AJ$2:$AK$3,2,FALSE),0)</f>
        <v>0</v>
      </c>
      <c r="C327" s="6">
        <f>IFERROR(VLOOKUP(通常分様式!C327,―!$A$2:$B$3,2,FALSE),0)</f>
        <v>0</v>
      </c>
      <c r="D327" s="6">
        <f>IFERROR(VLOOKUP(通常分様式!D327,―!$AD$2:$AE$3,2,FALSE),0)</f>
        <v>0</v>
      </c>
      <c r="E327" s="6"/>
      <c r="G327" s="6">
        <f>IFERROR(VLOOKUP(通常分様式!G327,―!$AF$2:$AG$3,2,FALSE),0)</f>
        <v>0</v>
      </c>
      <c r="H327" s="6">
        <f>IFERROR(VLOOKUP(通常分様式!H327,―!$C$2:$D$2,2,FALSE),0)</f>
        <v>0</v>
      </c>
      <c r="I327" s="6">
        <f>IFERROR(IF(B327=2,VLOOKUP(通常分様式!I327,―!$E$21:$F$25,2,FALSE),VLOOKUP(通常分様式!I327,―!$E$2:$F$19,2,FALSE)),0)</f>
        <v>0</v>
      </c>
      <c r="J327" s="6">
        <f>IFERROR(VLOOKUP(通常分様式!J327,―!$G$2:$H$2,2,FALSE),0)</f>
        <v>0</v>
      </c>
      <c r="K327" s="6">
        <f>IFERROR(VLOOKUP(通常分様式!K327,―!$AH$2:$AI$12,2,FALSE),0)</f>
        <v>0</v>
      </c>
      <c r="V327" s="6">
        <f>IFERROR(IF(通常分様式!C327="単",VLOOKUP(通常分様式!V327,―!$I$2:$J$3,2,FALSE),VLOOKUP(通常分様式!V327,―!$I$4:$J$5,2,FALSE)),0)</f>
        <v>0</v>
      </c>
      <c r="W327" s="6">
        <f>IFERROR(VLOOKUP(通常分様式!W327,―!$K$2:$L$3,2,FALSE),0)</f>
        <v>0</v>
      </c>
      <c r="X327" s="6">
        <f>IFERROR(VLOOKUP(通常分様式!X327,―!$M$2:$N$3,2,FALSE),0)</f>
        <v>0</v>
      </c>
      <c r="Y327" s="6">
        <f>IFERROR(VLOOKUP(通常分様式!Y327,―!$O$2:$P$3,2,FALSE),0)</f>
        <v>0</v>
      </c>
      <c r="Z327" s="6">
        <f>IFERROR(VLOOKUP(通常分様式!Z327,―!$X$2:$Y$31,2,FALSE),0)</f>
        <v>0</v>
      </c>
      <c r="AA327" s="6">
        <f>IFERROR(VLOOKUP(通常分様式!AA327,―!$X$2:$Y$31,2,FALSE),0)</f>
        <v>0</v>
      </c>
      <c r="AF327" s="6">
        <f>IFERROR(VLOOKUP(通常分様式!AG327,―!$AA$2:$AB$14,2,FALSE),0)</f>
        <v>0</v>
      </c>
      <c r="AG327" s="6">
        <f t="shared" si="28"/>
        <v>0</v>
      </c>
      <c r="AH327" s="135">
        <f t="shared" si="29"/>
        <v>0</v>
      </c>
      <c r="AI327" s="135">
        <f t="shared" si="30"/>
        <v>0</v>
      </c>
      <c r="AJ327" s="135">
        <f>IF(通常分様式!C327="",0,IF(B327=1,IF(フラグ管理用!C327=1,"事業終期_通常",IF(C327=2,IF(Y327=2,"事業終期_R3基金・R4","事業終期_通常"),0)),IF(B327=2,"事業終期_R3基金・R4",0)))</f>
        <v>0</v>
      </c>
      <c r="AK327" s="135">
        <f t="shared" si="31"/>
        <v>0</v>
      </c>
      <c r="AL327" s="135">
        <f t="shared" si="32"/>
        <v>0</v>
      </c>
      <c r="AM327" s="135">
        <f t="shared" si="34"/>
        <v>0</v>
      </c>
      <c r="AN327" s="135">
        <f t="shared" si="33"/>
        <v>0</v>
      </c>
      <c r="AO327" s="6" t="str">
        <f>IF(通常分様式!C327="","",IF(PRODUCT(B327:G327,H327:AA327,AF327)=0,"error",""))</f>
        <v/>
      </c>
      <c r="AP327" s="6">
        <f>IF(通常分様式!E327="妊娠出産子育て支援交付金",1,0)</f>
        <v>0</v>
      </c>
    </row>
    <row r="328" spans="1:42" x14ac:dyDescent="0.15">
      <c r="A328" s="6">
        <v>307</v>
      </c>
      <c r="B328" s="6">
        <f>IFERROR(VLOOKUP(通常分様式!B328,―!$AJ$2:$AK$3,2,FALSE),0)</f>
        <v>0</v>
      </c>
      <c r="C328" s="6">
        <f>IFERROR(VLOOKUP(通常分様式!C328,―!$A$2:$B$3,2,FALSE),0)</f>
        <v>0</v>
      </c>
      <c r="D328" s="6">
        <f>IFERROR(VLOOKUP(通常分様式!D328,―!$AD$2:$AE$3,2,FALSE),0)</f>
        <v>0</v>
      </c>
      <c r="E328" s="6"/>
      <c r="G328" s="6">
        <f>IFERROR(VLOOKUP(通常分様式!G328,―!$AF$2:$AG$3,2,FALSE),0)</f>
        <v>0</v>
      </c>
      <c r="H328" s="6">
        <f>IFERROR(VLOOKUP(通常分様式!H328,―!$C$2:$D$2,2,FALSE),0)</f>
        <v>0</v>
      </c>
      <c r="I328" s="6">
        <f>IFERROR(IF(B328=2,VLOOKUP(通常分様式!I328,―!$E$21:$F$25,2,FALSE),VLOOKUP(通常分様式!I328,―!$E$2:$F$19,2,FALSE)),0)</f>
        <v>0</v>
      </c>
      <c r="J328" s="6">
        <f>IFERROR(VLOOKUP(通常分様式!J328,―!$G$2:$H$2,2,FALSE),0)</f>
        <v>0</v>
      </c>
      <c r="K328" s="6">
        <f>IFERROR(VLOOKUP(通常分様式!K328,―!$AH$2:$AI$12,2,FALSE),0)</f>
        <v>0</v>
      </c>
      <c r="V328" s="6">
        <f>IFERROR(IF(通常分様式!C328="単",VLOOKUP(通常分様式!V328,―!$I$2:$J$3,2,FALSE),VLOOKUP(通常分様式!V328,―!$I$4:$J$5,2,FALSE)),0)</f>
        <v>0</v>
      </c>
      <c r="W328" s="6">
        <f>IFERROR(VLOOKUP(通常分様式!W328,―!$K$2:$L$3,2,FALSE),0)</f>
        <v>0</v>
      </c>
      <c r="X328" s="6">
        <f>IFERROR(VLOOKUP(通常分様式!X328,―!$M$2:$N$3,2,FALSE),0)</f>
        <v>0</v>
      </c>
      <c r="Y328" s="6">
        <f>IFERROR(VLOOKUP(通常分様式!Y328,―!$O$2:$P$3,2,FALSE),0)</f>
        <v>0</v>
      </c>
      <c r="Z328" s="6">
        <f>IFERROR(VLOOKUP(通常分様式!Z328,―!$X$2:$Y$31,2,FALSE),0)</f>
        <v>0</v>
      </c>
      <c r="AA328" s="6">
        <f>IFERROR(VLOOKUP(通常分様式!AA328,―!$X$2:$Y$31,2,FALSE),0)</f>
        <v>0</v>
      </c>
      <c r="AF328" s="6">
        <f>IFERROR(VLOOKUP(通常分様式!AG328,―!$AA$2:$AB$14,2,FALSE),0)</f>
        <v>0</v>
      </c>
      <c r="AG328" s="6">
        <f t="shared" si="28"/>
        <v>0</v>
      </c>
      <c r="AH328" s="135">
        <f t="shared" si="29"/>
        <v>0</v>
      </c>
      <c r="AI328" s="135">
        <f t="shared" si="30"/>
        <v>0</v>
      </c>
      <c r="AJ328" s="135">
        <f>IF(通常分様式!C328="",0,IF(B328=1,IF(フラグ管理用!C328=1,"事業終期_通常",IF(C328=2,IF(Y328=2,"事業終期_R3基金・R4","事業終期_通常"),0)),IF(B328=2,"事業終期_R3基金・R4",0)))</f>
        <v>0</v>
      </c>
      <c r="AK328" s="135">
        <f t="shared" si="31"/>
        <v>0</v>
      </c>
      <c r="AL328" s="135">
        <f t="shared" si="32"/>
        <v>0</v>
      </c>
      <c r="AM328" s="135">
        <f t="shared" si="34"/>
        <v>0</v>
      </c>
      <c r="AN328" s="135">
        <f t="shared" si="33"/>
        <v>0</v>
      </c>
      <c r="AO328" s="6" t="str">
        <f>IF(通常分様式!C328="","",IF(PRODUCT(B328:G328,H328:AA328,AF328)=0,"error",""))</f>
        <v/>
      </c>
      <c r="AP328" s="6">
        <f>IF(通常分様式!E328="妊娠出産子育て支援交付金",1,0)</f>
        <v>0</v>
      </c>
    </row>
    <row r="329" spans="1:42" x14ac:dyDescent="0.15">
      <c r="A329" s="6">
        <v>308</v>
      </c>
      <c r="B329" s="6">
        <f>IFERROR(VLOOKUP(通常分様式!B329,―!$AJ$2:$AK$3,2,FALSE),0)</f>
        <v>0</v>
      </c>
      <c r="C329" s="6">
        <f>IFERROR(VLOOKUP(通常分様式!C329,―!$A$2:$B$3,2,FALSE),0)</f>
        <v>0</v>
      </c>
      <c r="D329" s="6">
        <f>IFERROR(VLOOKUP(通常分様式!D329,―!$AD$2:$AE$3,2,FALSE),0)</f>
        <v>0</v>
      </c>
      <c r="E329" s="6"/>
      <c r="G329" s="6">
        <f>IFERROR(VLOOKUP(通常分様式!G329,―!$AF$2:$AG$3,2,FALSE),0)</f>
        <v>0</v>
      </c>
      <c r="H329" s="6">
        <f>IFERROR(VLOOKUP(通常分様式!H329,―!$C$2:$D$2,2,FALSE),0)</f>
        <v>0</v>
      </c>
      <c r="I329" s="6">
        <f>IFERROR(IF(B329=2,VLOOKUP(通常分様式!I329,―!$E$21:$F$25,2,FALSE),VLOOKUP(通常分様式!I329,―!$E$2:$F$19,2,FALSE)),0)</f>
        <v>0</v>
      </c>
      <c r="J329" s="6">
        <f>IFERROR(VLOOKUP(通常分様式!J329,―!$G$2:$H$2,2,FALSE),0)</f>
        <v>0</v>
      </c>
      <c r="K329" s="6">
        <f>IFERROR(VLOOKUP(通常分様式!K329,―!$AH$2:$AI$12,2,FALSE),0)</f>
        <v>0</v>
      </c>
      <c r="V329" s="6">
        <f>IFERROR(IF(通常分様式!C329="単",VLOOKUP(通常分様式!V329,―!$I$2:$J$3,2,FALSE),VLOOKUP(通常分様式!V329,―!$I$4:$J$5,2,FALSE)),0)</f>
        <v>0</v>
      </c>
      <c r="W329" s="6">
        <f>IFERROR(VLOOKUP(通常分様式!W329,―!$K$2:$L$3,2,FALSE),0)</f>
        <v>0</v>
      </c>
      <c r="X329" s="6">
        <f>IFERROR(VLOOKUP(通常分様式!X329,―!$M$2:$N$3,2,FALSE),0)</f>
        <v>0</v>
      </c>
      <c r="Y329" s="6">
        <f>IFERROR(VLOOKUP(通常分様式!Y329,―!$O$2:$P$3,2,FALSE),0)</f>
        <v>0</v>
      </c>
      <c r="Z329" s="6">
        <f>IFERROR(VLOOKUP(通常分様式!Z329,―!$X$2:$Y$31,2,FALSE),0)</f>
        <v>0</v>
      </c>
      <c r="AA329" s="6">
        <f>IFERROR(VLOOKUP(通常分様式!AA329,―!$X$2:$Y$31,2,FALSE),0)</f>
        <v>0</v>
      </c>
      <c r="AF329" s="6">
        <f>IFERROR(VLOOKUP(通常分様式!AG329,―!$AA$2:$AB$14,2,FALSE),0)</f>
        <v>0</v>
      </c>
      <c r="AG329" s="6">
        <f t="shared" si="28"/>
        <v>0</v>
      </c>
      <c r="AH329" s="135">
        <f t="shared" si="29"/>
        <v>0</v>
      </c>
      <c r="AI329" s="135">
        <f t="shared" si="30"/>
        <v>0</v>
      </c>
      <c r="AJ329" s="135">
        <f>IF(通常分様式!C329="",0,IF(B329=1,IF(フラグ管理用!C329=1,"事業終期_通常",IF(C329=2,IF(Y329=2,"事業終期_R3基金・R4","事業終期_通常"),0)),IF(B329=2,"事業終期_R3基金・R4",0)))</f>
        <v>0</v>
      </c>
      <c r="AK329" s="135">
        <f t="shared" si="31"/>
        <v>0</v>
      </c>
      <c r="AL329" s="135">
        <f t="shared" si="32"/>
        <v>0</v>
      </c>
      <c r="AM329" s="135">
        <f t="shared" si="34"/>
        <v>0</v>
      </c>
      <c r="AN329" s="135">
        <f t="shared" si="33"/>
        <v>0</v>
      </c>
      <c r="AO329" s="6" t="str">
        <f>IF(通常分様式!C329="","",IF(PRODUCT(B329:G329,H329:AA329,AF329)=0,"error",""))</f>
        <v/>
      </c>
      <c r="AP329" s="6">
        <f>IF(通常分様式!E329="妊娠出産子育て支援交付金",1,0)</f>
        <v>0</v>
      </c>
    </row>
    <row r="330" spans="1:42" x14ac:dyDescent="0.15">
      <c r="A330" s="6">
        <v>309</v>
      </c>
      <c r="B330" s="6">
        <f>IFERROR(VLOOKUP(通常分様式!B330,―!$AJ$2:$AK$3,2,FALSE),0)</f>
        <v>0</v>
      </c>
      <c r="C330" s="6">
        <f>IFERROR(VLOOKUP(通常分様式!C330,―!$A$2:$B$3,2,FALSE),0)</f>
        <v>0</v>
      </c>
      <c r="D330" s="6">
        <f>IFERROR(VLOOKUP(通常分様式!D330,―!$AD$2:$AE$3,2,FALSE),0)</f>
        <v>0</v>
      </c>
      <c r="E330" s="6"/>
      <c r="G330" s="6">
        <f>IFERROR(VLOOKUP(通常分様式!G330,―!$AF$2:$AG$3,2,FALSE),0)</f>
        <v>0</v>
      </c>
      <c r="H330" s="6">
        <f>IFERROR(VLOOKUP(通常分様式!H330,―!$C$2:$D$2,2,FALSE),0)</f>
        <v>0</v>
      </c>
      <c r="I330" s="6">
        <f>IFERROR(IF(B330=2,VLOOKUP(通常分様式!I330,―!$E$21:$F$25,2,FALSE),VLOOKUP(通常分様式!I330,―!$E$2:$F$19,2,FALSE)),0)</f>
        <v>0</v>
      </c>
      <c r="J330" s="6">
        <f>IFERROR(VLOOKUP(通常分様式!J330,―!$G$2:$H$2,2,FALSE),0)</f>
        <v>0</v>
      </c>
      <c r="K330" s="6">
        <f>IFERROR(VLOOKUP(通常分様式!K330,―!$AH$2:$AI$12,2,FALSE),0)</f>
        <v>0</v>
      </c>
      <c r="V330" s="6">
        <f>IFERROR(IF(通常分様式!C330="単",VLOOKUP(通常分様式!V330,―!$I$2:$J$3,2,FALSE),VLOOKUP(通常分様式!V330,―!$I$4:$J$5,2,FALSE)),0)</f>
        <v>0</v>
      </c>
      <c r="W330" s="6">
        <f>IFERROR(VLOOKUP(通常分様式!W330,―!$K$2:$L$3,2,FALSE),0)</f>
        <v>0</v>
      </c>
      <c r="X330" s="6">
        <f>IFERROR(VLOOKUP(通常分様式!X330,―!$M$2:$N$3,2,FALSE),0)</f>
        <v>0</v>
      </c>
      <c r="Y330" s="6">
        <f>IFERROR(VLOOKUP(通常分様式!Y330,―!$O$2:$P$3,2,FALSE),0)</f>
        <v>0</v>
      </c>
      <c r="Z330" s="6">
        <f>IFERROR(VLOOKUP(通常分様式!Z330,―!$X$2:$Y$31,2,FALSE),0)</f>
        <v>0</v>
      </c>
      <c r="AA330" s="6">
        <f>IFERROR(VLOOKUP(通常分様式!AA330,―!$X$2:$Y$31,2,FALSE),0)</f>
        <v>0</v>
      </c>
      <c r="AF330" s="6">
        <f>IFERROR(VLOOKUP(通常分様式!AG330,―!$AA$2:$AB$14,2,FALSE),0)</f>
        <v>0</v>
      </c>
      <c r="AG330" s="6">
        <f t="shared" si="28"/>
        <v>0</v>
      </c>
      <c r="AH330" s="135">
        <f t="shared" si="29"/>
        <v>0</v>
      </c>
      <c r="AI330" s="135">
        <f t="shared" si="30"/>
        <v>0</v>
      </c>
      <c r="AJ330" s="135">
        <f>IF(通常分様式!C330="",0,IF(B330=1,IF(フラグ管理用!C330=1,"事業終期_通常",IF(C330=2,IF(Y330=2,"事業終期_R3基金・R4","事業終期_通常"),0)),IF(B330=2,"事業終期_R3基金・R4",0)))</f>
        <v>0</v>
      </c>
      <c r="AK330" s="135">
        <f t="shared" si="31"/>
        <v>0</v>
      </c>
      <c r="AL330" s="135">
        <f t="shared" si="32"/>
        <v>0</v>
      </c>
      <c r="AM330" s="135">
        <f t="shared" si="34"/>
        <v>0</v>
      </c>
      <c r="AN330" s="135">
        <f t="shared" si="33"/>
        <v>0</v>
      </c>
      <c r="AO330" s="6" t="str">
        <f>IF(通常分様式!C330="","",IF(PRODUCT(B330:G330,H330:AA330,AF330)=0,"error",""))</f>
        <v/>
      </c>
      <c r="AP330" s="6">
        <f>IF(通常分様式!E330="妊娠出産子育て支援交付金",1,0)</f>
        <v>0</v>
      </c>
    </row>
    <row r="331" spans="1:42" x14ac:dyDescent="0.15">
      <c r="A331" s="6">
        <v>310</v>
      </c>
      <c r="B331" s="6">
        <f>IFERROR(VLOOKUP(通常分様式!B331,―!$AJ$2:$AK$3,2,FALSE),0)</f>
        <v>0</v>
      </c>
      <c r="C331" s="6">
        <f>IFERROR(VLOOKUP(通常分様式!C331,―!$A$2:$B$3,2,FALSE),0)</f>
        <v>0</v>
      </c>
      <c r="D331" s="6">
        <f>IFERROR(VLOOKUP(通常分様式!D331,―!$AD$2:$AE$3,2,FALSE),0)</f>
        <v>0</v>
      </c>
      <c r="E331" s="6"/>
      <c r="G331" s="6">
        <f>IFERROR(VLOOKUP(通常分様式!G331,―!$AF$2:$AG$3,2,FALSE),0)</f>
        <v>0</v>
      </c>
      <c r="H331" s="6">
        <f>IFERROR(VLOOKUP(通常分様式!H331,―!$C$2:$D$2,2,FALSE),0)</f>
        <v>0</v>
      </c>
      <c r="I331" s="6">
        <f>IFERROR(IF(B331=2,VLOOKUP(通常分様式!I331,―!$E$21:$F$25,2,FALSE),VLOOKUP(通常分様式!I331,―!$E$2:$F$19,2,FALSE)),0)</f>
        <v>0</v>
      </c>
      <c r="J331" s="6">
        <f>IFERROR(VLOOKUP(通常分様式!J331,―!$G$2:$H$2,2,FALSE),0)</f>
        <v>0</v>
      </c>
      <c r="K331" s="6">
        <f>IFERROR(VLOOKUP(通常分様式!K331,―!$AH$2:$AI$12,2,FALSE),0)</f>
        <v>0</v>
      </c>
      <c r="V331" s="6">
        <f>IFERROR(IF(通常分様式!C331="単",VLOOKUP(通常分様式!V331,―!$I$2:$J$3,2,FALSE),VLOOKUP(通常分様式!V331,―!$I$4:$J$5,2,FALSE)),0)</f>
        <v>0</v>
      </c>
      <c r="W331" s="6">
        <f>IFERROR(VLOOKUP(通常分様式!W331,―!$K$2:$L$3,2,FALSE),0)</f>
        <v>0</v>
      </c>
      <c r="X331" s="6">
        <f>IFERROR(VLOOKUP(通常分様式!X331,―!$M$2:$N$3,2,FALSE),0)</f>
        <v>0</v>
      </c>
      <c r="Y331" s="6">
        <f>IFERROR(VLOOKUP(通常分様式!Y331,―!$O$2:$P$3,2,FALSE),0)</f>
        <v>0</v>
      </c>
      <c r="Z331" s="6">
        <f>IFERROR(VLOOKUP(通常分様式!Z331,―!$X$2:$Y$31,2,FALSE),0)</f>
        <v>0</v>
      </c>
      <c r="AA331" s="6">
        <f>IFERROR(VLOOKUP(通常分様式!AA331,―!$X$2:$Y$31,2,FALSE),0)</f>
        <v>0</v>
      </c>
      <c r="AF331" s="6">
        <f>IFERROR(VLOOKUP(通常分様式!AG331,―!$AA$2:$AB$14,2,FALSE),0)</f>
        <v>0</v>
      </c>
      <c r="AG331" s="6">
        <f t="shared" si="28"/>
        <v>0</v>
      </c>
      <c r="AH331" s="135">
        <f t="shared" si="29"/>
        <v>0</v>
      </c>
      <c r="AI331" s="135">
        <f t="shared" si="30"/>
        <v>0</v>
      </c>
      <c r="AJ331" s="135">
        <f>IF(通常分様式!C331="",0,IF(B331=1,IF(フラグ管理用!C331=1,"事業終期_通常",IF(C331=2,IF(Y331=2,"事業終期_R3基金・R4","事業終期_通常"),0)),IF(B331=2,"事業終期_R3基金・R4",0)))</f>
        <v>0</v>
      </c>
      <c r="AK331" s="135">
        <f t="shared" si="31"/>
        <v>0</v>
      </c>
      <c r="AL331" s="135">
        <f t="shared" si="32"/>
        <v>0</v>
      </c>
      <c r="AM331" s="135">
        <f t="shared" si="34"/>
        <v>0</v>
      </c>
      <c r="AN331" s="135">
        <f t="shared" si="33"/>
        <v>0</v>
      </c>
      <c r="AO331" s="6" t="str">
        <f>IF(通常分様式!C331="","",IF(PRODUCT(B331:G331,H331:AA331,AF331)=0,"error",""))</f>
        <v/>
      </c>
      <c r="AP331" s="6">
        <f>IF(通常分様式!E331="妊娠出産子育て支援交付金",1,0)</f>
        <v>0</v>
      </c>
    </row>
    <row r="332" spans="1:42" x14ac:dyDescent="0.15">
      <c r="A332" s="6">
        <v>311</v>
      </c>
      <c r="B332" s="6">
        <f>IFERROR(VLOOKUP(通常分様式!B332,―!$AJ$2:$AK$3,2,FALSE),0)</f>
        <v>0</v>
      </c>
      <c r="C332" s="6">
        <f>IFERROR(VLOOKUP(通常分様式!C332,―!$A$2:$B$3,2,FALSE),0)</f>
        <v>0</v>
      </c>
      <c r="D332" s="6">
        <f>IFERROR(VLOOKUP(通常分様式!D332,―!$AD$2:$AE$3,2,FALSE),0)</f>
        <v>0</v>
      </c>
      <c r="E332" s="6"/>
      <c r="G332" s="6">
        <f>IFERROR(VLOOKUP(通常分様式!G332,―!$AF$2:$AG$3,2,FALSE),0)</f>
        <v>0</v>
      </c>
      <c r="H332" s="6">
        <f>IFERROR(VLOOKUP(通常分様式!H332,―!$C$2:$D$2,2,FALSE),0)</f>
        <v>0</v>
      </c>
      <c r="I332" s="6">
        <f>IFERROR(IF(B332=2,VLOOKUP(通常分様式!I332,―!$E$21:$F$25,2,FALSE),VLOOKUP(通常分様式!I332,―!$E$2:$F$19,2,FALSE)),0)</f>
        <v>0</v>
      </c>
      <c r="J332" s="6">
        <f>IFERROR(VLOOKUP(通常分様式!J332,―!$G$2:$H$2,2,FALSE),0)</f>
        <v>0</v>
      </c>
      <c r="K332" s="6">
        <f>IFERROR(VLOOKUP(通常分様式!K332,―!$AH$2:$AI$12,2,FALSE),0)</f>
        <v>0</v>
      </c>
      <c r="V332" s="6">
        <f>IFERROR(IF(通常分様式!C332="単",VLOOKUP(通常分様式!V332,―!$I$2:$J$3,2,FALSE),VLOOKUP(通常分様式!V332,―!$I$4:$J$5,2,FALSE)),0)</f>
        <v>0</v>
      </c>
      <c r="W332" s="6">
        <f>IFERROR(VLOOKUP(通常分様式!W332,―!$K$2:$L$3,2,FALSE),0)</f>
        <v>0</v>
      </c>
      <c r="X332" s="6">
        <f>IFERROR(VLOOKUP(通常分様式!X332,―!$M$2:$N$3,2,FALSE),0)</f>
        <v>0</v>
      </c>
      <c r="Y332" s="6">
        <f>IFERROR(VLOOKUP(通常分様式!Y332,―!$O$2:$P$3,2,FALSE),0)</f>
        <v>0</v>
      </c>
      <c r="Z332" s="6">
        <f>IFERROR(VLOOKUP(通常分様式!Z332,―!$X$2:$Y$31,2,FALSE),0)</f>
        <v>0</v>
      </c>
      <c r="AA332" s="6">
        <f>IFERROR(VLOOKUP(通常分様式!AA332,―!$X$2:$Y$31,2,FALSE),0)</f>
        <v>0</v>
      </c>
      <c r="AF332" s="6">
        <f>IFERROR(VLOOKUP(通常分様式!AG332,―!$AA$2:$AB$14,2,FALSE),0)</f>
        <v>0</v>
      </c>
      <c r="AG332" s="6">
        <f t="shared" si="28"/>
        <v>0</v>
      </c>
      <c r="AH332" s="135">
        <f t="shared" si="29"/>
        <v>0</v>
      </c>
      <c r="AI332" s="135">
        <f t="shared" si="30"/>
        <v>0</v>
      </c>
      <c r="AJ332" s="135">
        <f>IF(通常分様式!C332="",0,IF(B332=1,IF(フラグ管理用!C332=1,"事業終期_通常",IF(C332=2,IF(Y332=2,"事業終期_R3基金・R4","事業終期_通常"),0)),IF(B332=2,"事業終期_R3基金・R4",0)))</f>
        <v>0</v>
      </c>
      <c r="AK332" s="135">
        <f t="shared" si="31"/>
        <v>0</v>
      </c>
      <c r="AL332" s="135">
        <f t="shared" si="32"/>
        <v>0</v>
      </c>
      <c r="AM332" s="135">
        <f t="shared" si="34"/>
        <v>0</v>
      </c>
      <c r="AN332" s="135">
        <f t="shared" si="33"/>
        <v>0</v>
      </c>
      <c r="AO332" s="6" t="str">
        <f>IF(通常分様式!C332="","",IF(PRODUCT(B332:G332,H332:AA332,AF332)=0,"error",""))</f>
        <v/>
      </c>
      <c r="AP332" s="6">
        <f>IF(通常分様式!E332="妊娠出産子育て支援交付金",1,0)</f>
        <v>0</v>
      </c>
    </row>
    <row r="333" spans="1:42" x14ac:dyDescent="0.15">
      <c r="A333" s="6">
        <v>312</v>
      </c>
      <c r="B333" s="6">
        <f>IFERROR(VLOOKUP(通常分様式!B333,―!$AJ$2:$AK$3,2,FALSE),0)</f>
        <v>0</v>
      </c>
      <c r="C333" s="6">
        <f>IFERROR(VLOOKUP(通常分様式!C333,―!$A$2:$B$3,2,FALSE),0)</f>
        <v>0</v>
      </c>
      <c r="D333" s="6">
        <f>IFERROR(VLOOKUP(通常分様式!D333,―!$AD$2:$AE$3,2,FALSE),0)</f>
        <v>0</v>
      </c>
      <c r="E333" s="6"/>
      <c r="G333" s="6">
        <f>IFERROR(VLOOKUP(通常分様式!G333,―!$AF$2:$AG$3,2,FALSE),0)</f>
        <v>0</v>
      </c>
      <c r="H333" s="6">
        <f>IFERROR(VLOOKUP(通常分様式!H333,―!$C$2:$D$2,2,FALSE),0)</f>
        <v>0</v>
      </c>
      <c r="I333" s="6">
        <f>IFERROR(IF(B333=2,VLOOKUP(通常分様式!I333,―!$E$21:$F$25,2,FALSE),VLOOKUP(通常分様式!I333,―!$E$2:$F$19,2,FALSE)),0)</f>
        <v>0</v>
      </c>
      <c r="J333" s="6">
        <f>IFERROR(VLOOKUP(通常分様式!J333,―!$G$2:$H$2,2,FALSE),0)</f>
        <v>0</v>
      </c>
      <c r="K333" s="6">
        <f>IFERROR(VLOOKUP(通常分様式!K333,―!$AH$2:$AI$12,2,FALSE),0)</f>
        <v>0</v>
      </c>
      <c r="V333" s="6">
        <f>IFERROR(IF(通常分様式!C333="単",VLOOKUP(通常分様式!V333,―!$I$2:$J$3,2,FALSE),VLOOKUP(通常分様式!V333,―!$I$4:$J$5,2,FALSE)),0)</f>
        <v>0</v>
      </c>
      <c r="W333" s="6">
        <f>IFERROR(VLOOKUP(通常分様式!W333,―!$K$2:$L$3,2,FALSE),0)</f>
        <v>0</v>
      </c>
      <c r="X333" s="6">
        <f>IFERROR(VLOOKUP(通常分様式!X333,―!$M$2:$N$3,2,FALSE),0)</f>
        <v>0</v>
      </c>
      <c r="Y333" s="6">
        <f>IFERROR(VLOOKUP(通常分様式!Y333,―!$O$2:$P$3,2,FALSE),0)</f>
        <v>0</v>
      </c>
      <c r="Z333" s="6">
        <f>IFERROR(VLOOKUP(通常分様式!Z333,―!$X$2:$Y$31,2,FALSE),0)</f>
        <v>0</v>
      </c>
      <c r="AA333" s="6">
        <f>IFERROR(VLOOKUP(通常分様式!AA333,―!$X$2:$Y$31,2,FALSE),0)</f>
        <v>0</v>
      </c>
      <c r="AF333" s="6">
        <f>IFERROR(VLOOKUP(通常分様式!AG333,―!$AA$2:$AB$14,2,FALSE),0)</f>
        <v>0</v>
      </c>
      <c r="AG333" s="6">
        <f t="shared" si="28"/>
        <v>0</v>
      </c>
      <c r="AH333" s="135">
        <f t="shared" si="29"/>
        <v>0</v>
      </c>
      <c r="AI333" s="135">
        <f t="shared" si="30"/>
        <v>0</v>
      </c>
      <c r="AJ333" s="135">
        <f>IF(通常分様式!C333="",0,IF(B333=1,IF(フラグ管理用!C333=1,"事業終期_通常",IF(C333=2,IF(Y333=2,"事業終期_R3基金・R4","事業終期_通常"),0)),IF(B333=2,"事業終期_R3基金・R4",0)))</f>
        <v>0</v>
      </c>
      <c r="AK333" s="135">
        <f t="shared" si="31"/>
        <v>0</v>
      </c>
      <c r="AL333" s="135">
        <f t="shared" si="32"/>
        <v>0</v>
      </c>
      <c r="AM333" s="135">
        <f t="shared" si="34"/>
        <v>0</v>
      </c>
      <c r="AN333" s="135">
        <f t="shared" si="33"/>
        <v>0</v>
      </c>
      <c r="AO333" s="6" t="str">
        <f>IF(通常分様式!C333="","",IF(PRODUCT(B333:G333,H333:AA333,AF333)=0,"error",""))</f>
        <v/>
      </c>
      <c r="AP333" s="6">
        <f>IF(通常分様式!E333="妊娠出産子育て支援交付金",1,0)</f>
        <v>0</v>
      </c>
    </row>
    <row r="334" spans="1:42" x14ac:dyDescent="0.15">
      <c r="A334" s="6">
        <v>313</v>
      </c>
      <c r="B334" s="6">
        <f>IFERROR(VLOOKUP(通常分様式!B334,―!$AJ$2:$AK$3,2,FALSE),0)</f>
        <v>0</v>
      </c>
      <c r="C334" s="6">
        <f>IFERROR(VLOOKUP(通常分様式!C334,―!$A$2:$B$3,2,FALSE),0)</f>
        <v>0</v>
      </c>
      <c r="D334" s="6">
        <f>IFERROR(VLOOKUP(通常分様式!D334,―!$AD$2:$AE$3,2,FALSE),0)</f>
        <v>0</v>
      </c>
      <c r="E334" s="6"/>
      <c r="G334" s="6">
        <f>IFERROR(VLOOKUP(通常分様式!G334,―!$AF$2:$AG$3,2,FALSE),0)</f>
        <v>0</v>
      </c>
      <c r="H334" s="6">
        <f>IFERROR(VLOOKUP(通常分様式!H334,―!$C$2:$D$2,2,FALSE),0)</f>
        <v>0</v>
      </c>
      <c r="I334" s="6">
        <f>IFERROR(IF(B334=2,VLOOKUP(通常分様式!I334,―!$E$21:$F$25,2,FALSE),VLOOKUP(通常分様式!I334,―!$E$2:$F$19,2,FALSE)),0)</f>
        <v>0</v>
      </c>
      <c r="J334" s="6">
        <f>IFERROR(VLOOKUP(通常分様式!J334,―!$G$2:$H$2,2,FALSE),0)</f>
        <v>0</v>
      </c>
      <c r="K334" s="6">
        <f>IFERROR(VLOOKUP(通常分様式!K334,―!$AH$2:$AI$12,2,FALSE),0)</f>
        <v>0</v>
      </c>
      <c r="V334" s="6">
        <f>IFERROR(IF(通常分様式!C334="単",VLOOKUP(通常分様式!V334,―!$I$2:$J$3,2,FALSE),VLOOKUP(通常分様式!V334,―!$I$4:$J$5,2,FALSE)),0)</f>
        <v>0</v>
      </c>
      <c r="W334" s="6">
        <f>IFERROR(VLOOKUP(通常分様式!W334,―!$K$2:$L$3,2,FALSE),0)</f>
        <v>0</v>
      </c>
      <c r="X334" s="6">
        <f>IFERROR(VLOOKUP(通常分様式!X334,―!$M$2:$N$3,2,FALSE),0)</f>
        <v>0</v>
      </c>
      <c r="Y334" s="6">
        <f>IFERROR(VLOOKUP(通常分様式!Y334,―!$O$2:$P$3,2,FALSE),0)</f>
        <v>0</v>
      </c>
      <c r="Z334" s="6">
        <f>IFERROR(VLOOKUP(通常分様式!Z334,―!$X$2:$Y$31,2,FALSE),0)</f>
        <v>0</v>
      </c>
      <c r="AA334" s="6">
        <f>IFERROR(VLOOKUP(通常分様式!AA334,―!$X$2:$Y$31,2,FALSE),0)</f>
        <v>0</v>
      </c>
      <c r="AF334" s="6">
        <f>IFERROR(VLOOKUP(通常分様式!AG334,―!$AA$2:$AB$14,2,FALSE),0)</f>
        <v>0</v>
      </c>
      <c r="AG334" s="6">
        <f t="shared" si="28"/>
        <v>0</v>
      </c>
      <c r="AH334" s="135">
        <f t="shared" si="29"/>
        <v>0</v>
      </c>
      <c r="AI334" s="135">
        <f t="shared" si="30"/>
        <v>0</v>
      </c>
      <c r="AJ334" s="135">
        <f>IF(通常分様式!C334="",0,IF(B334=1,IF(フラグ管理用!C334=1,"事業終期_通常",IF(C334=2,IF(Y334=2,"事業終期_R3基金・R4","事業終期_通常"),0)),IF(B334=2,"事業終期_R3基金・R4",0)))</f>
        <v>0</v>
      </c>
      <c r="AK334" s="135">
        <f t="shared" si="31"/>
        <v>0</v>
      </c>
      <c r="AL334" s="135">
        <f t="shared" si="32"/>
        <v>0</v>
      </c>
      <c r="AM334" s="135">
        <f t="shared" si="34"/>
        <v>0</v>
      </c>
      <c r="AN334" s="135">
        <f t="shared" si="33"/>
        <v>0</v>
      </c>
      <c r="AO334" s="6" t="str">
        <f>IF(通常分様式!C334="","",IF(PRODUCT(B334:G334,H334:AA334,AF334)=0,"error",""))</f>
        <v/>
      </c>
      <c r="AP334" s="6">
        <f>IF(通常分様式!E334="妊娠出産子育て支援交付金",1,0)</f>
        <v>0</v>
      </c>
    </row>
    <row r="335" spans="1:42" x14ac:dyDescent="0.15">
      <c r="A335" s="6">
        <v>314</v>
      </c>
      <c r="B335" s="6">
        <f>IFERROR(VLOOKUP(通常分様式!B335,―!$AJ$2:$AK$3,2,FALSE),0)</f>
        <v>0</v>
      </c>
      <c r="C335" s="6">
        <f>IFERROR(VLOOKUP(通常分様式!C335,―!$A$2:$B$3,2,FALSE),0)</f>
        <v>0</v>
      </c>
      <c r="D335" s="6">
        <f>IFERROR(VLOOKUP(通常分様式!D335,―!$AD$2:$AE$3,2,FALSE),0)</f>
        <v>0</v>
      </c>
      <c r="E335" s="6"/>
      <c r="G335" s="6">
        <f>IFERROR(VLOOKUP(通常分様式!G335,―!$AF$2:$AG$3,2,FALSE),0)</f>
        <v>0</v>
      </c>
      <c r="H335" s="6">
        <f>IFERROR(VLOOKUP(通常分様式!H335,―!$C$2:$D$2,2,FALSE),0)</f>
        <v>0</v>
      </c>
      <c r="I335" s="6">
        <f>IFERROR(IF(B335=2,VLOOKUP(通常分様式!I335,―!$E$21:$F$25,2,FALSE),VLOOKUP(通常分様式!I335,―!$E$2:$F$19,2,FALSE)),0)</f>
        <v>0</v>
      </c>
      <c r="J335" s="6">
        <f>IFERROR(VLOOKUP(通常分様式!J335,―!$G$2:$H$2,2,FALSE),0)</f>
        <v>0</v>
      </c>
      <c r="K335" s="6">
        <f>IFERROR(VLOOKUP(通常分様式!K335,―!$AH$2:$AI$12,2,FALSE),0)</f>
        <v>0</v>
      </c>
      <c r="V335" s="6">
        <f>IFERROR(IF(通常分様式!C335="単",VLOOKUP(通常分様式!V335,―!$I$2:$J$3,2,FALSE),VLOOKUP(通常分様式!V335,―!$I$4:$J$5,2,FALSE)),0)</f>
        <v>0</v>
      </c>
      <c r="W335" s="6">
        <f>IFERROR(VLOOKUP(通常分様式!W335,―!$K$2:$L$3,2,FALSE),0)</f>
        <v>0</v>
      </c>
      <c r="X335" s="6">
        <f>IFERROR(VLOOKUP(通常分様式!X335,―!$M$2:$N$3,2,FALSE),0)</f>
        <v>0</v>
      </c>
      <c r="Y335" s="6">
        <f>IFERROR(VLOOKUP(通常分様式!Y335,―!$O$2:$P$3,2,FALSE),0)</f>
        <v>0</v>
      </c>
      <c r="Z335" s="6">
        <f>IFERROR(VLOOKUP(通常分様式!Z335,―!$X$2:$Y$31,2,FALSE),0)</f>
        <v>0</v>
      </c>
      <c r="AA335" s="6">
        <f>IFERROR(VLOOKUP(通常分様式!AA335,―!$X$2:$Y$31,2,FALSE),0)</f>
        <v>0</v>
      </c>
      <c r="AF335" s="6">
        <f>IFERROR(VLOOKUP(通常分様式!AG335,―!$AA$2:$AB$14,2,FALSE),0)</f>
        <v>0</v>
      </c>
      <c r="AG335" s="6">
        <f t="shared" si="28"/>
        <v>0</v>
      </c>
      <c r="AH335" s="135">
        <f t="shared" si="29"/>
        <v>0</v>
      </c>
      <c r="AI335" s="135">
        <f t="shared" si="30"/>
        <v>0</v>
      </c>
      <c r="AJ335" s="135">
        <f>IF(通常分様式!C335="",0,IF(B335=1,IF(フラグ管理用!C335=1,"事業終期_通常",IF(C335=2,IF(Y335=2,"事業終期_R3基金・R4","事業終期_通常"),0)),IF(B335=2,"事業終期_R3基金・R4",0)))</f>
        <v>0</v>
      </c>
      <c r="AK335" s="135">
        <f t="shared" si="31"/>
        <v>0</v>
      </c>
      <c r="AL335" s="135">
        <f t="shared" si="32"/>
        <v>0</v>
      </c>
      <c r="AM335" s="135">
        <f t="shared" si="34"/>
        <v>0</v>
      </c>
      <c r="AN335" s="135">
        <f t="shared" si="33"/>
        <v>0</v>
      </c>
      <c r="AO335" s="6" t="str">
        <f>IF(通常分様式!C335="","",IF(PRODUCT(B335:G335,H335:AA335,AF335)=0,"error",""))</f>
        <v/>
      </c>
      <c r="AP335" s="6">
        <f>IF(通常分様式!E335="妊娠出産子育て支援交付金",1,0)</f>
        <v>0</v>
      </c>
    </row>
    <row r="336" spans="1:42" x14ac:dyDescent="0.15">
      <c r="A336" s="6">
        <v>315</v>
      </c>
      <c r="B336" s="6">
        <f>IFERROR(VLOOKUP(通常分様式!B336,―!$AJ$2:$AK$3,2,FALSE),0)</f>
        <v>0</v>
      </c>
      <c r="C336" s="6">
        <f>IFERROR(VLOOKUP(通常分様式!C336,―!$A$2:$B$3,2,FALSE),0)</f>
        <v>0</v>
      </c>
      <c r="D336" s="6">
        <f>IFERROR(VLOOKUP(通常分様式!D336,―!$AD$2:$AE$3,2,FALSE),0)</f>
        <v>0</v>
      </c>
      <c r="E336" s="6"/>
      <c r="G336" s="6">
        <f>IFERROR(VLOOKUP(通常分様式!G336,―!$AF$2:$AG$3,2,FALSE),0)</f>
        <v>0</v>
      </c>
      <c r="H336" s="6">
        <f>IFERROR(VLOOKUP(通常分様式!H336,―!$C$2:$D$2,2,FALSE),0)</f>
        <v>0</v>
      </c>
      <c r="I336" s="6">
        <f>IFERROR(IF(B336=2,VLOOKUP(通常分様式!I336,―!$E$21:$F$25,2,FALSE),VLOOKUP(通常分様式!I336,―!$E$2:$F$19,2,FALSE)),0)</f>
        <v>0</v>
      </c>
      <c r="J336" s="6">
        <f>IFERROR(VLOOKUP(通常分様式!J336,―!$G$2:$H$2,2,FALSE),0)</f>
        <v>0</v>
      </c>
      <c r="K336" s="6">
        <f>IFERROR(VLOOKUP(通常分様式!K336,―!$AH$2:$AI$12,2,FALSE),0)</f>
        <v>0</v>
      </c>
      <c r="V336" s="6">
        <f>IFERROR(IF(通常分様式!C336="単",VLOOKUP(通常分様式!V336,―!$I$2:$J$3,2,FALSE),VLOOKUP(通常分様式!V336,―!$I$4:$J$5,2,FALSE)),0)</f>
        <v>0</v>
      </c>
      <c r="W336" s="6">
        <f>IFERROR(VLOOKUP(通常分様式!W336,―!$K$2:$L$3,2,FALSE),0)</f>
        <v>0</v>
      </c>
      <c r="X336" s="6">
        <f>IFERROR(VLOOKUP(通常分様式!X336,―!$M$2:$N$3,2,FALSE),0)</f>
        <v>0</v>
      </c>
      <c r="Y336" s="6">
        <f>IFERROR(VLOOKUP(通常分様式!Y336,―!$O$2:$P$3,2,FALSE),0)</f>
        <v>0</v>
      </c>
      <c r="Z336" s="6">
        <f>IFERROR(VLOOKUP(通常分様式!Z336,―!$X$2:$Y$31,2,FALSE),0)</f>
        <v>0</v>
      </c>
      <c r="AA336" s="6">
        <f>IFERROR(VLOOKUP(通常分様式!AA336,―!$X$2:$Y$31,2,FALSE),0)</f>
        <v>0</v>
      </c>
      <c r="AF336" s="6">
        <f>IFERROR(VLOOKUP(通常分様式!AG336,―!$AA$2:$AB$14,2,FALSE),0)</f>
        <v>0</v>
      </c>
      <c r="AG336" s="6">
        <f t="shared" si="28"/>
        <v>0</v>
      </c>
      <c r="AH336" s="135">
        <f t="shared" si="29"/>
        <v>0</v>
      </c>
      <c r="AI336" s="135">
        <f t="shared" si="30"/>
        <v>0</v>
      </c>
      <c r="AJ336" s="135">
        <f>IF(通常分様式!C336="",0,IF(B336=1,IF(フラグ管理用!C336=1,"事業終期_通常",IF(C336=2,IF(Y336=2,"事業終期_R3基金・R4","事業終期_通常"),0)),IF(B336=2,"事業終期_R3基金・R4",0)))</f>
        <v>0</v>
      </c>
      <c r="AK336" s="135">
        <f t="shared" si="31"/>
        <v>0</v>
      </c>
      <c r="AL336" s="135">
        <f t="shared" si="32"/>
        <v>0</v>
      </c>
      <c r="AM336" s="135">
        <f t="shared" si="34"/>
        <v>0</v>
      </c>
      <c r="AN336" s="135">
        <f t="shared" si="33"/>
        <v>0</v>
      </c>
      <c r="AO336" s="6" t="str">
        <f>IF(通常分様式!C336="","",IF(PRODUCT(B336:G336,H336:AA336,AF336)=0,"error",""))</f>
        <v/>
      </c>
      <c r="AP336" s="6">
        <f>IF(通常分様式!E336="妊娠出産子育て支援交付金",1,0)</f>
        <v>0</v>
      </c>
    </row>
    <row r="337" spans="1:42" x14ac:dyDescent="0.15">
      <c r="A337" s="6">
        <v>316</v>
      </c>
      <c r="B337" s="6">
        <f>IFERROR(VLOOKUP(通常分様式!B337,―!$AJ$2:$AK$3,2,FALSE),0)</f>
        <v>0</v>
      </c>
      <c r="C337" s="6">
        <f>IFERROR(VLOOKUP(通常分様式!C337,―!$A$2:$B$3,2,FALSE),0)</f>
        <v>0</v>
      </c>
      <c r="D337" s="6">
        <f>IFERROR(VLOOKUP(通常分様式!D337,―!$AD$2:$AE$3,2,FALSE),0)</f>
        <v>0</v>
      </c>
      <c r="E337" s="6"/>
      <c r="G337" s="6">
        <f>IFERROR(VLOOKUP(通常分様式!G337,―!$AF$2:$AG$3,2,FALSE),0)</f>
        <v>0</v>
      </c>
      <c r="H337" s="6">
        <f>IFERROR(VLOOKUP(通常分様式!H337,―!$C$2:$D$2,2,FALSE),0)</f>
        <v>0</v>
      </c>
      <c r="I337" s="6">
        <f>IFERROR(IF(B337=2,VLOOKUP(通常分様式!I337,―!$E$21:$F$25,2,FALSE),VLOOKUP(通常分様式!I337,―!$E$2:$F$19,2,FALSE)),0)</f>
        <v>0</v>
      </c>
      <c r="J337" s="6">
        <f>IFERROR(VLOOKUP(通常分様式!J337,―!$G$2:$H$2,2,FALSE),0)</f>
        <v>0</v>
      </c>
      <c r="K337" s="6">
        <f>IFERROR(VLOOKUP(通常分様式!K337,―!$AH$2:$AI$12,2,FALSE),0)</f>
        <v>0</v>
      </c>
      <c r="V337" s="6">
        <f>IFERROR(IF(通常分様式!C337="単",VLOOKUP(通常分様式!V337,―!$I$2:$J$3,2,FALSE),VLOOKUP(通常分様式!V337,―!$I$4:$J$5,2,FALSE)),0)</f>
        <v>0</v>
      </c>
      <c r="W337" s="6">
        <f>IFERROR(VLOOKUP(通常分様式!W337,―!$K$2:$L$3,2,FALSE),0)</f>
        <v>0</v>
      </c>
      <c r="X337" s="6">
        <f>IFERROR(VLOOKUP(通常分様式!X337,―!$M$2:$N$3,2,FALSE),0)</f>
        <v>0</v>
      </c>
      <c r="Y337" s="6">
        <f>IFERROR(VLOOKUP(通常分様式!Y337,―!$O$2:$P$3,2,FALSE),0)</f>
        <v>0</v>
      </c>
      <c r="Z337" s="6">
        <f>IFERROR(VLOOKUP(通常分様式!Z337,―!$X$2:$Y$31,2,FALSE),0)</f>
        <v>0</v>
      </c>
      <c r="AA337" s="6">
        <f>IFERROR(VLOOKUP(通常分様式!AA337,―!$X$2:$Y$31,2,FALSE),0)</f>
        <v>0</v>
      </c>
      <c r="AF337" s="6">
        <f>IFERROR(VLOOKUP(通常分様式!AG337,―!$AA$2:$AB$14,2,FALSE),0)</f>
        <v>0</v>
      </c>
      <c r="AG337" s="6">
        <f t="shared" si="28"/>
        <v>0</v>
      </c>
      <c r="AH337" s="135">
        <f t="shared" si="29"/>
        <v>0</v>
      </c>
      <c r="AI337" s="135">
        <f t="shared" si="30"/>
        <v>0</v>
      </c>
      <c r="AJ337" s="135">
        <f>IF(通常分様式!C337="",0,IF(B337=1,IF(フラグ管理用!C337=1,"事業終期_通常",IF(C337=2,IF(Y337=2,"事業終期_R3基金・R4","事業終期_通常"),0)),IF(B337=2,"事業終期_R3基金・R4",0)))</f>
        <v>0</v>
      </c>
      <c r="AK337" s="135">
        <f t="shared" si="31"/>
        <v>0</v>
      </c>
      <c r="AL337" s="135">
        <f t="shared" si="32"/>
        <v>0</v>
      </c>
      <c r="AM337" s="135">
        <f t="shared" si="34"/>
        <v>0</v>
      </c>
      <c r="AN337" s="135">
        <f t="shared" si="33"/>
        <v>0</v>
      </c>
      <c r="AO337" s="6" t="str">
        <f>IF(通常分様式!C337="","",IF(PRODUCT(B337:G337,H337:AA337,AF337)=0,"error",""))</f>
        <v/>
      </c>
      <c r="AP337" s="6">
        <f>IF(通常分様式!E337="妊娠出産子育て支援交付金",1,0)</f>
        <v>0</v>
      </c>
    </row>
    <row r="338" spans="1:42" x14ac:dyDescent="0.15">
      <c r="A338" s="6">
        <v>317</v>
      </c>
      <c r="B338" s="6">
        <f>IFERROR(VLOOKUP(通常分様式!B338,―!$AJ$2:$AK$3,2,FALSE),0)</f>
        <v>0</v>
      </c>
      <c r="C338" s="6">
        <f>IFERROR(VLOOKUP(通常分様式!C338,―!$A$2:$B$3,2,FALSE),0)</f>
        <v>0</v>
      </c>
      <c r="D338" s="6">
        <f>IFERROR(VLOOKUP(通常分様式!D338,―!$AD$2:$AE$3,2,FALSE),0)</f>
        <v>0</v>
      </c>
      <c r="E338" s="6"/>
      <c r="G338" s="6">
        <f>IFERROR(VLOOKUP(通常分様式!G338,―!$AF$2:$AG$3,2,FALSE),0)</f>
        <v>0</v>
      </c>
      <c r="H338" s="6">
        <f>IFERROR(VLOOKUP(通常分様式!H338,―!$C$2:$D$2,2,FALSE),0)</f>
        <v>0</v>
      </c>
      <c r="I338" s="6">
        <f>IFERROR(IF(B338=2,VLOOKUP(通常分様式!I338,―!$E$21:$F$25,2,FALSE),VLOOKUP(通常分様式!I338,―!$E$2:$F$19,2,FALSE)),0)</f>
        <v>0</v>
      </c>
      <c r="J338" s="6">
        <f>IFERROR(VLOOKUP(通常分様式!J338,―!$G$2:$H$2,2,FALSE),0)</f>
        <v>0</v>
      </c>
      <c r="K338" s="6">
        <f>IFERROR(VLOOKUP(通常分様式!K338,―!$AH$2:$AI$12,2,FALSE),0)</f>
        <v>0</v>
      </c>
      <c r="V338" s="6">
        <f>IFERROR(IF(通常分様式!C338="単",VLOOKUP(通常分様式!V338,―!$I$2:$J$3,2,FALSE),VLOOKUP(通常分様式!V338,―!$I$4:$J$5,2,FALSE)),0)</f>
        <v>0</v>
      </c>
      <c r="W338" s="6">
        <f>IFERROR(VLOOKUP(通常分様式!W338,―!$K$2:$L$3,2,FALSE),0)</f>
        <v>0</v>
      </c>
      <c r="X338" s="6">
        <f>IFERROR(VLOOKUP(通常分様式!X338,―!$M$2:$N$3,2,FALSE),0)</f>
        <v>0</v>
      </c>
      <c r="Y338" s="6">
        <f>IFERROR(VLOOKUP(通常分様式!Y338,―!$O$2:$P$3,2,FALSE),0)</f>
        <v>0</v>
      </c>
      <c r="Z338" s="6">
        <f>IFERROR(VLOOKUP(通常分様式!Z338,―!$X$2:$Y$31,2,FALSE),0)</f>
        <v>0</v>
      </c>
      <c r="AA338" s="6">
        <f>IFERROR(VLOOKUP(通常分様式!AA338,―!$X$2:$Y$31,2,FALSE),0)</f>
        <v>0</v>
      </c>
      <c r="AF338" s="6">
        <f>IFERROR(VLOOKUP(通常分様式!AG338,―!$AA$2:$AB$14,2,FALSE),0)</f>
        <v>0</v>
      </c>
      <c r="AG338" s="6">
        <f t="shared" si="28"/>
        <v>0</v>
      </c>
      <c r="AH338" s="135">
        <f t="shared" si="29"/>
        <v>0</v>
      </c>
      <c r="AI338" s="135">
        <f t="shared" si="30"/>
        <v>0</v>
      </c>
      <c r="AJ338" s="135">
        <f>IF(通常分様式!C338="",0,IF(B338=1,IF(フラグ管理用!C338=1,"事業終期_通常",IF(C338=2,IF(Y338=2,"事業終期_R3基金・R4","事業終期_通常"),0)),IF(B338=2,"事業終期_R3基金・R4",0)))</f>
        <v>0</v>
      </c>
      <c r="AK338" s="135">
        <f t="shared" si="31"/>
        <v>0</v>
      </c>
      <c r="AL338" s="135">
        <f t="shared" si="32"/>
        <v>0</v>
      </c>
      <c r="AM338" s="135">
        <f t="shared" si="34"/>
        <v>0</v>
      </c>
      <c r="AN338" s="135">
        <f t="shared" si="33"/>
        <v>0</v>
      </c>
      <c r="AO338" s="6" t="str">
        <f>IF(通常分様式!C338="","",IF(PRODUCT(B338:G338,H338:AA338,AF338)=0,"error",""))</f>
        <v/>
      </c>
      <c r="AP338" s="6">
        <f>IF(通常分様式!E338="妊娠出産子育て支援交付金",1,0)</f>
        <v>0</v>
      </c>
    </row>
    <row r="339" spans="1:42" x14ac:dyDescent="0.15">
      <c r="A339" s="6">
        <v>318</v>
      </c>
      <c r="B339" s="6">
        <f>IFERROR(VLOOKUP(通常分様式!B339,―!$AJ$2:$AK$3,2,FALSE),0)</f>
        <v>0</v>
      </c>
      <c r="C339" s="6">
        <f>IFERROR(VLOOKUP(通常分様式!C339,―!$A$2:$B$3,2,FALSE),0)</f>
        <v>0</v>
      </c>
      <c r="D339" s="6">
        <f>IFERROR(VLOOKUP(通常分様式!D339,―!$AD$2:$AE$3,2,FALSE),0)</f>
        <v>0</v>
      </c>
      <c r="E339" s="6"/>
      <c r="G339" s="6">
        <f>IFERROR(VLOOKUP(通常分様式!G339,―!$AF$2:$AG$3,2,FALSE),0)</f>
        <v>0</v>
      </c>
      <c r="H339" s="6">
        <f>IFERROR(VLOOKUP(通常分様式!H339,―!$C$2:$D$2,2,FALSE),0)</f>
        <v>0</v>
      </c>
      <c r="I339" s="6">
        <f>IFERROR(IF(B339=2,VLOOKUP(通常分様式!I339,―!$E$21:$F$25,2,FALSE),VLOOKUP(通常分様式!I339,―!$E$2:$F$19,2,FALSE)),0)</f>
        <v>0</v>
      </c>
      <c r="J339" s="6">
        <f>IFERROR(VLOOKUP(通常分様式!J339,―!$G$2:$H$2,2,FALSE),0)</f>
        <v>0</v>
      </c>
      <c r="K339" s="6">
        <f>IFERROR(VLOOKUP(通常分様式!K339,―!$AH$2:$AI$12,2,FALSE),0)</f>
        <v>0</v>
      </c>
      <c r="V339" s="6">
        <f>IFERROR(IF(通常分様式!C339="単",VLOOKUP(通常分様式!V339,―!$I$2:$J$3,2,FALSE),VLOOKUP(通常分様式!V339,―!$I$4:$J$5,2,FALSE)),0)</f>
        <v>0</v>
      </c>
      <c r="W339" s="6">
        <f>IFERROR(VLOOKUP(通常分様式!W339,―!$K$2:$L$3,2,FALSE),0)</f>
        <v>0</v>
      </c>
      <c r="X339" s="6">
        <f>IFERROR(VLOOKUP(通常分様式!X339,―!$M$2:$N$3,2,FALSE),0)</f>
        <v>0</v>
      </c>
      <c r="Y339" s="6">
        <f>IFERROR(VLOOKUP(通常分様式!Y339,―!$O$2:$P$3,2,FALSE),0)</f>
        <v>0</v>
      </c>
      <c r="Z339" s="6">
        <f>IFERROR(VLOOKUP(通常分様式!Z339,―!$X$2:$Y$31,2,FALSE),0)</f>
        <v>0</v>
      </c>
      <c r="AA339" s="6">
        <f>IFERROR(VLOOKUP(通常分様式!AA339,―!$X$2:$Y$31,2,FALSE),0)</f>
        <v>0</v>
      </c>
      <c r="AF339" s="6">
        <f>IFERROR(VLOOKUP(通常分様式!AG339,―!$AA$2:$AB$14,2,FALSE),0)</f>
        <v>0</v>
      </c>
      <c r="AG339" s="6">
        <f t="shared" si="28"/>
        <v>0</v>
      </c>
      <c r="AH339" s="135">
        <f t="shared" si="29"/>
        <v>0</v>
      </c>
      <c r="AI339" s="135">
        <f t="shared" si="30"/>
        <v>0</v>
      </c>
      <c r="AJ339" s="135">
        <f>IF(通常分様式!C339="",0,IF(B339=1,IF(フラグ管理用!C339=1,"事業終期_通常",IF(C339=2,IF(Y339=2,"事業終期_R3基金・R4","事業終期_通常"),0)),IF(B339=2,"事業終期_R3基金・R4",0)))</f>
        <v>0</v>
      </c>
      <c r="AK339" s="135">
        <f t="shared" si="31"/>
        <v>0</v>
      </c>
      <c r="AL339" s="135">
        <f t="shared" si="32"/>
        <v>0</v>
      </c>
      <c r="AM339" s="135">
        <f t="shared" si="34"/>
        <v>0</v>
      </c>
      <c r="AN339" s="135">
        <f t="shared" si="33"/>
        <v>0</v>
      </c>
      <c r="AO339" s="6" t="str">
        <f>IF(通常分様式!C339="","",IF(PRODUCT(B339:G339,H339:AA339,AF339)=0,"error",""))</f>
        <v/>
      </c>
      <c r="AP339" s="6">
        <f>IF(通常分様式!E339="妊娠出産子育て支援交付金",1,0)</f>
        <v>0</v>
      </c>
    </row>
    <row r="340" spans="1:42" x14ac:dyDescent="0.15">
      <c r="A340" s="6">
        <v>319</v>
      </c>
      <c r="B340" s="6">
        <f>IFERROR(VLOOKUP(通常分様式!B340,―!$AJ$2:$AK$3,2,FALSE),0)</f>
        <v>0</v>
      </c>
      <c r="C340" s="6">
        <f>IFERROR(VLOOKUP(通常分様式!C340,―!$A$2:$B$3,2,FALSE),0)</f>
        <v>0</v>
      </c>
      <c r="D340" s="6">
        <f>IFERROR(VLOOKUP(通常分様式!D340,―!$AD$2:$AE$3,2,FALSE),0)</f>
        <v>0</v>
      </c>
      <c r="E340" s="6"/>
      <c r="G340" s="6">
        <f>IFERROR(VLOOKUP(通常分様式!G340,―!$AF$2:$AG$3,2,FALSE),0)</f>
        <v>0</v>
      </c>
      <c r="H340" s="6">
        <f>IFERROR(VLOOKUP(通常分様式!H340,―!$C$2:$D$2,2,FALSE),0)</f>
        <v>0</v>
      </c>
      <c r="I340" s="6">
        <f>IFERROR(IF(B340=2,VLOOKUP(通常分様式!I340,―!$E$21:$F$25,2,FALSE),VLOOKUP(通常分様式!I340,―!$E$2:$F$19,2,FALSE)),0)</f>
        <v>0</v>
      </c>
      <c r="J340" s="6">
        <f>IFERROR(VLOOKUP(通常分様式!J340,―!$G$2:$H$2,2,FALSE),0)</f>
        <v>0</v>
      </c>
      <c r="K340" s="6">
        <f>IFERROR(VLOOKUP(通常分様式!K340,―!$AH$2:$AI$12,2,FALSE),0)</f>
        <v>0</v>
      </c>
      <c r="V340" s="6">
        <f>IFERROR(IF(通常分様式!C340="単",VLOOKUP(通常分様式!V340,―!$I$2:$J$3,2,FALSE),VLOOKUP(通常分様式!V340,―!$I$4:$J$5,2,FALSE)),0)</f>
        <v>0</v>
      </c>
      <c r="W340" s="6">
        <f>IFERROR(VLOOKUP(通常分様式!W340,―!$K$2:$L$3,2,FALSE),0)</f>
        <v>0</v>
      </c>
      <c r="X340" s="6">
        <f>IFERROR(VLOOKUP(通常分様式!X340,―!$M$2:$N$3,2,FALSE),0)</f>
        <v>0</v>
      </c>
      <c r="Y340" s="6">
        <f>IFERROR(VLOOKUP(通常分様式!Y340,―!$O$2:$P$3,2,FALSE),0)</f>
        <v>0</v>
      </c>
      <c r="Z340" s="6">
        <f>IFERROR(VLOOKUP(通常分様式!Z340,―!$X$2:$Y$31,2,FALSE),0)</f>
        <v>0</v>
      </c>
      <c r="AA340" s="6">
        <f>IFERROR(VLOOKUP(通常分様式!AA340,―!$X$2:$Y$31,2,FALSE),0)</f>
        <v>0</v>
      </c>
      <c r="AF340" s="6">
        <f>IFERROR(VLOOKUP(通常分様式!AG340,―!$AA$2:$AB$14,2,FALSE),0)</f>
        <v>0</v>
      </c>
      <c r="AG340" s="6">
        <f t="shared" si="28"/>
        <v>0</v>
      </c>
      <c r="AH340" s="135">
        <f t="shared" si="29"/>
        <v>0</v>
      </c>
      <c r="AI340" s="135">
        <f t="shared" si="30"/>
        <v>0</v>
      </c>
      <c r="AJ340" s="135">
        <f>IF(通常分様式!C340="",0,IF(B340=1,IF(フラグ管理用!C340=1,"事業終期_通常",IF(C340=2,IF(Y340=2,"事業終期_R3基金・R4","事業終期_通常"),0)),IF(B340=2,"事業終期_R3基金・R4",0)))</f>
        <v>0</v>
      </c>
      <c r="AK340" s="135">
        <f t="shared" si="31"/>
        <v>0</v>
      </c>
      <c r="AL340" s="135">
        <f t="shared" si="32"/>
        <v>0</v>
      </c>
      <c r="AM340" s="135">
        <f t="shared" si="34"/>
        <v>0</v>
      </c>
      <c r="AN340" s="135">
        <f t="shared" si="33"/>
        <v>0</v>
      </c>
      <c r="AO340" s="6" t="str">
        <f>IF(通常分様式!C340="","",IF(PRODUCT(B340:G340,H340:AA340,AF340)=0,"error",""))</f>
        <v/>
      </c>
      <c r="AP340" s="6">
        <f>IF(通常分様式!E340="妊娠出産子育て支援交付金",1,0)</f>
        <v>0</v>
      </c>
    </row>
    <row r="341" spans="1:42" x14ac:dyDescent="0.15">
      <c r="A341" s="6">
        <v>320</v>
      </c>
      <c r="B341" s="6">
        <f>IFERROR(VLOOKUP(通常分様式!B341,―!$AJ$2:$AK$3,2,FALSE),0)</f>
        <v>0</v>
      </c>
      <c r="C341" s="6">
        <f>IFERROR(VLOOKUP(通常分様式!C341,―!$A$2:$B$3,2,FALSE),0)</f>
        <v>0</v>
      </c>
      <c r="D341" s="6">
        <f>IFERROR(VLOOKUP(通常分様式!D341,―!$AD$2:$AE$3,2,FALSE),0)</f>
        <v>0</v>
      </c>
      <c r="E341" s="6"/>
      <c r="G341" s="6">
        <f>IFERROR(VLOOKUP(通常分様式!G341,―!$AF$2:$AG$3,2,FALSE),0)</f>
        <v>0</v>
      </c>
      <c r="H341" s="6">
        <f>IFERROR(VLOOKUP(通常分様式!H341,―!$C$2:$D$2,2,FALSE),0)</f>
        <v>0</v>
      </c>
      <c r="I341" s="6">
        <f>IFERROR(IF(B341=2,VLOOKUP(通常分様式!I341,―!$E$21:$F$25,2,FALSE),VLOOKUP(通常分様式!I341,―!$E$2:$F$19,2,FALSE)),0)</f>
        <v>0</v>
      </c>
      <c r="J341" s="6">
        <f>IFERROR(VLOOKUP(通常分様式!J341,―!$G$2:$H$2,2,FALSE),0)</f>
        <v>0</v>
      </c>
      <c r="K341" s="6">
        <f>IFERROR(VLOOKUP(通常分様式!K341,―!$AH$2:$AI$12,2,FALSE),0)</f>
        <v>0</v>
      </c>
      <c r="V341" s="6">
        <f>IFERROR(IF(通常分様式!C341="単",VLOOKUP(通常分様式!V341,―!$I$2:$J$3,2,FALSE),VLOOKUP(通常分様式!V341,―!$I$4:$J$5,2,FALSE)),0)</f>
        <v>0</v>
      </c>
      <c r="W341" s="6">
        <f>IFERROR(VLOOKUP(通常分様式!W341,―!$K$2:$L$3,2,FALSE),0)</f>
        <v>0</v>
      </c>
      <c r="X341" s="6">
        <f>IFERROR(VLOOKUP(通常分様式!X341,―!$M$2:$N$3,2,FALSE),0)</f>
        <v>0</v>
      </c>
      <c r="Y341" s="6">
        <f>IFERROR(VLOOKUP(通常分様式!Y341,―!$O$2:$P$3,2,FALSE),0)</f>
        <v>0</v>
      </c>
      <c r="Z341" s="6">
        <f>IFERROR(VLOOKUP(通常分様式!Z341,―!$X$2:$Y$31,2,FALSE),0)</f>
        <v>0</v>
      </c>
      <c r="AA341" s="6">
        <f>IFERROR(VLOOKUP(通常分様式!AA341,―!$X$2:$Y$31,2,FALSE),0)</f>
        <v>0</v>
      </c>
      <c r="AF341" s="6">
        <f>IFERROR(VLOOKUP(通常分様式!AG341,―!$AA$2:$AB$14,2,FALSE),0)</f>
        <v>0</v>
      </c>
      <c r="AG341" s="6">
        <f t="shared" si="28"/>
        <v>0</v>
      </c>
      <c r="AH341" s="135">
        <f t="shared" si="29"/>
        <v>0</v>
      </c>
      <c r="AI341" s="135">
        <f t="shared" si="30"/>
        <v>0</v>
      </c>
      <c r="AJ341" s="135">
        <f>IF(通常分様式!C341="",0,IF(B341=1,IF(フラグ管理用!C341=1,"事業終期_通常",IF(C341=2,IF(Y341=2,"事業終期_R3基金・R4","事業終期_通常"),0)),IF(B341=2,"事業終期_R3基金・R4",0)))</f>
        <v>0</v>
      </c>
      <c r="AK341" s="135">
        <f t="shared" si="31"/>
        <v>0</v>
      </c>
      <c r="AL341" s="135">
        <f t="shared" si="32"/>
        <v>0</v>
      </c>
      <c r="AM341" s="135">
        <f t="shared" si="34"/>
        <v>0</v>
      </c>
      <c r="AN341" s="135">
        <f t="shared" si="33"/>
        <v>0</v>
      </c>
      <c r="AO341" s="6" t="str">
        <f>IF(通常分様式!C341="","",IF(PRODUCT(B341:G341,H341:AA341,AF341)=0,"error",""))</f>
        <v/>
      </c>
      <c r="AP341" s="6">
        <f>IF(通常分様式!E341="妊娠出産子育て支援交付金",1,0)</f>
        <v>0</v>
      </c>
    </row>
    <row r="342" spans="1:42" x14ac:dyDescent="0.15">
      <c r="A342" s="6">
        <v>321</v>
      </c>
      <c r="B342" s="6">
        <f>IFERROR(VLOOKUP(通常分様式!B342,―!$AJ$2:$AK$3,2,FALSE),0)</f>
        <v>0</v>
      </c>
      <c r="C342" s="6">
        <f>IFERROR(VLOOKUP(通常分様式!C342,―!$A$2:$B$3,2,FALSE),0)</f>
        <v>0</v>
      </c>
      <c r="D342" s="6">
        <f>IFERROR(VLOOKUP(通常分様式!D342,―!$AD$2:$AE$3,2,FALSE),0)</f>
        <v>0</v>
      </c>
      <c r="E342" s="6"/>
      <c r="G342" s="6">
        <f>IFERROR(VLOOKUP(通常分様式!G342,―!$AF$2:$AG$3,2,FALSE),0)</f>
        <v>0</v>
      </c>
      <c r="H342" s="6">
        <f>IFERROR(VLOOKUP(通常分様式!H342,―!$C$2:$D$2,2,FALSE),0)</f>
        <v>0</v>
      </c>
      <c r="I342" s="6">
        <f>IFERROR(IF(B342=2,VLOOKUP(通常分様式!I342,―!$E$21:$F$25,2,FALSE),VLOOKUP(通常分様式!I342,―!$E$2:$F$19,2,FALSE)),0)</f>
        <v>0</v>
      </c>
      <c r="J342" s="6">
        <f>IFERROR(VLOOKUP(通常分様式!J342,―!$G$2:$H$2,2,FALSE),0)</f>
        <v>0</v>
      </c>
      <c r="K342" s="6">
        <f>IFERROR(VLOOKUP(通常分様式!K342,―!$AH$2:$AI$12,2,FALSE),0)</f>
        <v>0</v>
      </c>
      <c r="V342" s="6">
        <f>IFERROR(IF(通常分様式!C342="単",VLOOKUP(通常分様式!V342,―!$I$2:$J$3,2,FALSE),VLOOKUP(通常分様式!V342,―!$I$4:$J$5,2,FALSE)),0)</f>
        <v>0</v>
      </c>
      <c r="W342" s="6">
        <f>IFERROR(VLOOKUP(通常分様式!W342,―!$K$2:$L$3,2,FALSE),0)</f>
        <v>0</v>
      </c>
      <c r="X342" s="6">
        <f>IFERROR(VLOOKUP(通常分様式!X342,―!$M$2:$N$3,2,FALSE),0)</f>
        <v>0</v>
      </c>
      <c r="Y342" s="6">
        <f>IFERROR(VLOOKUP(通常分様式!Y342,―!$O$2:$P$3,2,FALSE),0)</f>
        <v>0</v>
      </c>
      <c r="Z342" s="6">
        <f>IFERROR(VLOOKUP(通常分様式!Z342,―!$X$2:$Y$31,2,FALSE),0)</f>
        <v>0</v>
      </c>
      <c r="AA342" s="6">
        <f>IFERROR(VLOOKUP(通常分様式!AA342,―!$X$2:$Y$31,2,FALSE),0)</f>
        <v>0</v>
      </c>
      <c r="AF342" s="6">
        <f>IFERROR(VLOOKUP(通常分様式!AG342,―!$AA$2:$AB$14,2,FALSE),0)</f>
        <v>0</v>
      </c>
      <c r="AG342" s="6">
        <f t="shared" ref="AG342:AG405" si="35">IF(C342=1,"協力要請推進枠又は検査促進枠の地方負担分に充当_補助",IF(C342=2,"協力要請推進枠又は検査促進枠の地方負担分に充当_地単",0))</f>
        <v>0</v>
      </c>
      <c r="AH342" s="135">
        <f t="shared" ref="AH342:AH405" si="36">IF(C342=1,"基金_補助",IF(C342=2,IF(V342=2,"基金_地単_協力金等","基金_地単_通常"),0))</f>
        <v>0</v>
      </c>
      <c r="AI342" s="135">
        <f t="shared" ref="AI342:AI405" si="37">IF(C342=1,"事業始期_補助",IF(C342=2,IF(V342=2,"事業始期_協力金等","事業始期_通常"),0))</f>
        <v>0</v>
      </c>
      <c r="AJ342" s="135">
        <f>IF(通常分様式!C342="",0,IF(B342=1,IF(フラグ管理用!C342=1,"事業終期_通常",IF(C342=2,IF(Y342=2,"事業終期_R3基金・R4","事業終期_通常"),0)),IF(B342=2,"事業終期_R3基金・R4",0)))</f>
        <v>0</v>
      </c>
      <c r="AK342" s="135">
        <f t="shared" ref="AK342:AK405" si="38">IF(C342=1,"予算区分_補助",IF(C342=2,IF(V342=2,"予算区分_地単_協力金等","予算区分_地単_通常"),0))</f>
        <v>0</v>
      </c>
      <c r="AL342" s="135">
        <f t="shared" ref="AL342:AL406" si="39">IF(B342=1,"経済対策との関係_通常",IF(B342=2,"経済対策との関係_原油",0))</f>
        <v>0</v>
      </c>
      <c r="AM342" s="135">
        <f t="shared" si="34"/>
        <v>0</v>
      </c>
      <c r="AN342" s="135">
        <f t="shared" ref="AN342:AN405" si="40">IF(G342=1,"種類_通常",IF(G342=2,"種類_重点",0))</f>
        <v>0</v>
      </c>
      <c r="AO342" s="6" t="str">
        <f>IF(通常分様式!C342="","",IF(PRODUCT(B342:G342,H342:AA342,AF342)=0,"error",""))</f>
        <v/>
      </c>
      <c r="AP342" s="6">
        <f>IF(通常分様式!E342="妊娠出産子育て支援交付金",1,0)</f>
        <v>0</v>
      </c>
    </row>
    <row r="343" spans="1:42" x14ac:dyDescent="0.15">
      <c r="A343" s="6">
        <v>322</v>
      </c>
      <c r="B343" s="6">
        <f>IFERROR(VLOOKUP(通常分様式!B343,―!$AJ$2:$AK$3,2,FALSE),0)</f>
        <v>0</v>
      </c>
      <c r="C343" s="6">
        <f>IFERROR(VLOOKUP(通常分様式!C343,―!$A$2:$B$3,2,FALSE),0)</f>
        <v>0</v>
      </c>
      <c r="D343" s="6">
        <f>IFERROR(VLOOKUP(通常分様式!D343,―!$AD$2:$AE$3,2,FALSE),0)</f>
        <v>0</v>
      </c>
      <c r="E343" s="6"/>
      <c r="G343" s="6">
        <f>IFERROR(VLOOKUP(通常分様式!G343,―!$AF$2:$AG$3,2,FALSE),0)</f>
        <v>0</v>
      </c>
      <c r="H343" s="6">
        <f>IFERROR(VLOOKUP(通常分様式!H343,―!$C$2:$D$2,2,FALSE),0)</f>
        <v>0</v>
      </c>
      <c r="I343" s="6">
        <f>IFERROR(IF(B343=2,VLOOKUP(通常分様式!I343,―!$E$21:$F$25,2,FALSE),VLOOKUP(通常分様式!I343,―!$E$2:$F$19,2,FALSE)),0)</f>
        <v>0</v>
      </c>
      <c r="J343" s="6">
        <f>IFERROR(VLOOKUP(通常分様式!J343,―!$G$2:$H$2,2,FALSE),0)</f>
        <v>0</v>
      </c>
      <c r="K343" s="6">
        <f>IFERROR(VLOOKUP(通常分様式!K343,―!$AH$2:$AI$12,2,FALSE),0)</f>
        <v>0</v>
      </c>
      <c r="V343" s="6">
        <f>IFERROR(IF(通常分様式!C343="単",VLOOKUP(通常分様式!V343,―!$I$2:$J$3,2,FALSE),VLOOKUP(通常分様式!V343,―!$I$4:$J$5,2,FALSE)),0)</f>
        <v>0</v>
      </c>
      <c r="W343" s="6">
        <f>IFERROR(VLOOKUP(通常分様式!W343,―!$K$2:$L$3,2,FALSE),0)</f>
        <v>0</v>
      </c>
      <c r="X343" s="6">
        <f>IFERROR(VLOOKUP(通常分様式!X343,―!$M$2:$N$3,2,FALSE),0)</f>
        <v>0</v>
      </c>
      <c r="Y343" s="6">
        <f>IFERROR(VLOOKUP(通常分様式!Y343,―!$O$2:$P$3,2,FALSE),0)</f>
        <v>0</v>
      </c>
      <c r="Z343" s="6">
        <f>IFERROR(VLOOKUP(通常分様式!Z343,―!$X$2:$Y$31,2,FALSE),0)</f>
        <v>0</v>
      </c>
      <c r="AA343" s="6">
        <f>IFERROR(VLOOKUP(通常分様式!AA343,―!$X$2:$Y$31,2,FALSE),0)</f>
        <v>0</v>
      </c>
      <c r="AF343" s="6">
        <f>IFERROR(VLOOKUP(通常分様式!AG343,―!$AA$2:$AB$14,2,FALSE),0)</f>
        <v>0</v>
      </c>
      <c r="AG343" s="6">
        <f t="shared" si="35"/>
        <v>0</v>
      </c>
      <c r="AH343" s="135">
        <f t="shared" si="36"/>
        <v>0</v>
      </c>
      <c r="AI343" s="135">
        <f t="shared" si="37"/>
        <v>0</v>
      </c>
      <c r="AJ343" s="135">
        <f>IF(通常分様式!C343="",0,IF(B343=1,IF(フラグ管理用!C343=1,"事業終期_通常",IF(C343=2,IF(Y343=2,"事業終期_R3基金・R4","事業終期_通常"),0)),IF(B343=2,"事業終期_R3基金・R4",0)))</f>
        <v>0</v>
      </c>
      <c r="AK343" s="135">
        <f t="shared" si="38"/>
        <v>0</v>
      </c>
      <c r="AL343" s="135">
        <f t="shared" si="39"/>
        <v>0</v>
      </c>
      <c r="AM343" s="135">
        <f t="shared" ref="AM343:AM406" si="41">IF(AP343=1,"交付金の区分_高騰",IF(C343=1,"交付金の区分_その他",IF(C343=2,IF(AND(B343=2,D343=2),"交付金の区分_高騰","交付金の区分_その他"),0)))</f>
        <v>0</v>
      </c>
      <c r="AN343" s="135">
        <f t="shared" si="40"/>
        <v>0</v>
      </c>
      <c r="AO343" s="6" t="str">
        <f>IF(通常分様式!C343="","",IF(PRODUCT(B343:G343,H343:AA343,AF343)=0,"error",""))</f>
        <v/>
      </c>
      <c r="AP343" s="6">
        <f>IF(通常分様式!E343="妊娠出産子育て支援交付金",1,0)</f>
        <v>0</v>
      </c>
    </row>
    <row r="344" spans="1:42" x14ac:dyDescent="0.15">
      <c r="A344" s="6">
        <v>323</v>
      </c>
      <c r="B344" s="6">
        <f>IFERROR(VLOOKUP(通常分様式!B344,―!$AJ$2:$AK$3,2,FALSE),0)</f>
        <v>0</v>
      </c>
      <c r="C344" s="6">
        <f>IFERROR(VLOOKUP(通常分様式!C344,―!$A$2:$B$3,2,FALSE),0)</f>
        <v>0</v>
      </c>
      <c r="D344" s="6">
        <f>IFERROR(VLOOKUP(通常分様式!D344,―!$AD$2:$AE$3,2,FALSE),0)</f>
        <v>0</v>
      </c>
      <c r="E344" s="6"/>
      <c r="G344" s="6">
        <f>IFERROR(VLOOKUP(通常分様式!G344,―!$AF$2:$AG$3,2,FALSE),0)</f>
        <v>0</v>
      </c>
      <c r="H344" s="6">
        <f>IFERROR(VLOOKUP(通常分様式!H344,―!$C$2:$D$2,2,FALSE),0)</f>
        <v>0</v>
      </c>
      <c r="I344" s="6">
        <f>IFERROR(IF(B344=2,VLOOKUP(通常分様式!I344,―!$E$21:$F$25,2,FALSE),VLOOKUP(通常分様式!I344,―!$E$2:$F$19,2,FALSE)),0)</f>
        <v>0</v>
      </c>
      <c r="J344" s="6">
        <f>IFERROR(VLOOKUP(通常分様式!J344,―!$G$2:$H$2,2,FALSE),0)</f>
        <v>0</v>
      </c>
      <c r="K344" s="6">
        <f>IFERROR(VLOOKUP(通常分様式!K344,―!$AH$2:$AI$12,2,FALSE),0)</f>
        <v>0</v>
      </c>
      <c r="V344" s="6">
        <f>IFERROR(IF(通常分様式!C344="単",VLOOKUP(通常分様式!V344,―!$I$2:$J$3,2,FALSE),VLOOKUP(通常分様式!V344,―!$I$4:$J$5,2,FALSE)),0)</f>
        <v>0</v>
      </c>
      <c r="W344" s="6">
        <f>IFERROR(VLOOKUP(通常分様式!W344,―!$K$2:$L$3,2,FALSE),0)</f>
        <v>0</v>
      </c>
      <c r="X344" s="6">
        <f>IFERROR(VLOOKUP(通常分様式!X344,―!$M$2:$N$3,2,FALSE),0)</f>
        <v>0</v>
      </c>
      <c r="Y344" s="6">
        <f>IFERROR(VLOOKUP(通常分様式!Y344,―!$O$2:$P$3,2,FALSE),0)</f>
        <v>0</v>
      </c>
      <c r="Z344" s="6">
        <f>IFERROR(VLOOKUP(通常分様式!Z344,―!$X$2:$Y$31,2,FALSE),0)</f>
        <v>0</v>
      </c>
      <c r="AA344" s="6">
        <f>IFERROR(VLOOKUP(通常分様式!AA344,―!$X$2:$Y$31,2,FALSE),0)</f>
        <v>0</v>
      </c>
      <c r="AF344" s="6">
        <f>IFERROR(VLOOKUP(通常分様式!AG344,―!$AA$2:$AB$14,2,FALSE),0)</f>
        <v>0</v>
      </c>
      <c r="AG344" s="6">
        <f t="shared" si="35"/>
        <v>0</v>
      </c>
      <c r="AH344" s="135">
        <f t="shared" si="36"/>
        <v>0</v>
      </c>
      <c r="AI344" s="135">
        <f t="shared" si="37"/>
        <v>0</v>
      </c>
      <c r="AJ344" s="135">
        <f>IF(通常分様式!C344="",0,IF(B344=1,IF(フラグ管理用!C344=1,"事業終期_通常",IF(C344=2,IF(Y344=2,"事業終期_R3基金・R4","事業終期_通常"),0)),IF(B344=2,"事業終期_R3基金・R4",0)))</f>
        <v>0</v>
      </c>
      <c r="AK344" s="135">
        <f t="shared" si="38"/>
        <v>0</v>
      </c>
      <c r="AL344" s="135">
        <f t="shared" si="39"/>
        <v>0</v>
      </c>
      <c r="AM344" s="135">
        <f t="shared" si="41"/>
        <v>0</v>
      </c>
      <c r="AN344" s="135">
        <f t="shared" si="40"/>
        <v>0</v>
      </c>
      <c r="AO344" s="6" t="str">
        <f>IF(通常分様式!C344="","",IF(PRODUCT(B344:G344,H344:AA344,AF344)=0,"error",""))</f>
        <v/>
      </c>
      <c r="AP344" s="6">
        <f>IF(通常分様式!E344="妊娠出産子育て支援交付金",1,0)</f>
        <v>0</v>
      </c>
    </row>
    <row r="345" spans="1:42" x14ac:dyDescent="0.15">
      <c r="A345" s="6">
        <v>324</v>
      </c>
      <c r="B345" s="6">
        <f>IFERROR(VLOOKUP(通常分様式!B345,―!$AJ$2:$AK$3,2,FALSE),0)</f>
        <v>0</v>
      </c>
      <c r="C345" s="6">
        <f>IFERROR(VLOOKUP(通常分様式!C345,―!$A$2:$B$3,2,FALSE),0)</f>
        <v>0</v>
      </c>
      <c r="D345" s="6">
        <f>IFERROR(VLOOKUP(通常分様式!D345,―!$AD$2:$AE$3,2,FALSE),0)</f>
        <v>0</v>
      </c>
      <c r="E345" s="6"/>
      <c r="G345" s="6">
        <f>IFERROR(VLOOKUP(通常分様式!G345,―!$AF$2:$AG$3,2,FALSE),0)</f>
        <v>0</v>
      </c>
      <c r="H345" s="6">
        <f>IFERROR(VLOOKUP(通常分様式!H345,―!$C$2:$D$2,2,FALSE),0)</f>
        <v>0</v>
      </c>
      <c r="I345" s="6">
        <f>IFERROR(IF(B345=2,VLOOKUP(通常分様式!I345,―!$E$21:$F$25,2,FALSE),VLOOKUP(通常分様式!I345,―!$E$2:$F$19,2,FALSE)),0)</f>
        <v>0</v>
      </c>
      <c r="J345" s="6">
        <f>IFERROR(VLOOKUP(通常分様式!J345,―!$G$2:$H$2,2,FALSE),0)</f>
        <v>0</v>
      </c>
      <c r="K345" s="6">
        <f>IFERROR(VLOOKUP(通常分様式!K345,―!$AH$2:$AI$12,2,FALSE),0)</f>
        <v>0</v>
      </c>
      <c r="V345" s="6">
        <f>IFERROR(IF(通常分様式!C345="単",VLOOKUP(通常分様式!V345,―!$I$2:$J$3,2,FALSE),VLOOKUP(通常分様式!V345,―!$I$4:$J$5,2,FALSE)),0)</f>
        <v>0</v>
      </c>
      <c r="W345" s="6">
        <f>IFERROR(VLOOKUP(通常分様式!W345,―!$K$2:$L$3,2,FALSE),0)</f>
        <v>0</v>
      </c>
      <c r="X345" s="6">
        <f>IFERROR(VLOOKUP(通常分様式!X345,―!$M$2:$N$3,2,FALSE),0)</f>
        <v>0</v>
      </c>
      <c r="Y345" s="6">
        <f>IFERROR(VLOOKUP(通常分様式!Y345,―!$O$2:$P$3,2,FALSE),0)</f>
        <v>0</v>
      </c>
      <c r="Z345" s="6">
        <f>IFERROR(VLOOKUP(通常分様式!Z345,―!$X$2:$Y$31,2,FALSE),0)</f>
        <v>0</v>
      </c>
      <c r="AA345" s="6">
        <f>IFERROR(VLOOKUP(通常分様式!AA345,―!$X$2:$Y$31,2,FALSE),0)</f>
        <v>0</v>
      </c>
      <c r="AF345" s="6">
        <f>IFERROR(VLOOKUP(通常分様式!AG345,―!$AA$2:$AB$14,2,FALSE),0)</f>
        <v>0</v>
      </c>
      <c r="AG345" s="6">
        <f t="shared" si="35"/>
        <v>0</v>
      </c>
      <c r="AH345" s="135">
        <f t="shared" si="36"/>
        <v>0</v>
      </c>
      <c r="AI345" s="135">
        <f t="shared" si="37"/>
        <v>0</v>
      </c>
      <c r="AJ345" s="135">
        <f>IF(通常分様式!C345="",0,IF(B345=1,IF(フラグ管理用!C345=1,"事業終期_通常",IF(C345=2,IF(Y345=2,"事業終期_R3基金・R4","事業終期_通常"),0)),IF(B345=2,"事業終期_R3基金・R4",0)))</f>
        <v>0</v>
      </c>
      <c r="AK345" s="135">
        <f t="shared" si="38"/>
        <v>0</v>
      </c>
      <c r="AL345" s="135">
        <f t="shared" si="39"/>
        <v>0</v>
      </c>
      <c r="AM345" s="135">
        <f t="shared" si="41"/>
        <v>0</v>
      </c>
      <c r="AN345" s="135">
        <f t="shared" si="40"/>
        <v>0</v>
      </c>
      <c r="AO345" s="6" t="str">
        <f>IF(通常分様式!C345="","",IF(PRODUCT(B345:G345,H345:AA345,AF345)=0,"error",""))</f>
        <v/>
      </c>
      <c r="AP345" s="6">
        <f>IF(通常分様式!E345="妊娠出産子育て支援交付金",1,0)</f>
        <v>0</v>
      </c>
    </row>
    <row r="346" spans="1:42" x14ac:dyDescent="0.15">
      <c r="A346" s="6">
        <v>325</v>
      </c>
      <c r="B346" s="6">
        <f>IFERROR(VLOOKUP(通常分様式!B346,―!$AJ$2:$AK$3,2,FALSE),0)</f>
        <v>0</v>
      </c>
      <c r="C346" s="6">
        <f>IFERROR(VLOOKUP(通常分様式!C346,―!$A$2:$B$3,2,FALSE),0)</f>
        <v>0</v>
      </c>
      <c r="D346" s="6">
        <f>IFERROR(VLOOKUP(通常分様式!D346,―!$AD$2:$AE$3,2,FALSE),0)</f>
        <v>0</v>
      </c>
      <c r="E346" s="6"/>
      <c r="G346" s="6">
        <f>IFERROR(VLOOKUP(通常分様式!G346,―!$AF$2:$AG$3,2,FALSE),0)</f>
        <v>0</v>
      </c>
      <c r="H346" s="6">
        <f>IFERROR(VLOOKUP(通常分様式!H346,―!$C$2:$D$2,2,FALSE),0)</f>
        <v>0</v>
      </c>
      <c r="I346" s="6">
        <f>IFERROR(IF(B346=2,VLOOKUP(通常分様式!I346,―!$E$21:$F$25,2,FALSE),VLOOKUP(通常分様式!I346,―!$E$2:$F$19,2,FALSE)),0)</f>
        <v>0</v>
      </c>
      <c r="J346" s="6">
        <f>IFERROR(VLOOKUP(通常分様式!J346,―!$G$2:$H$2,2,FALSE),0)</f>
        <v>0</v>
      </c>
      <c r="K346" s="6">
        <f>IFERROR(VLOOKUP(通常分様式!K346,―!$AH$2:$AI$12,2,FALSE),0)</f>
        <v>0</v>
      </c>
      <c r="V346" s="6">
        <f>IFERROR(IF(通常分様式!C346="単",VLOOKUP(通常分様式!V346,―!$I$2:$J$3,2,FALSE),VLOOKUP(通常分様式!V346,―!$I$4:$J$5,2,FALSE)),0)</f>
        <v>0</v>
      </c>
      <c r="W346" s="6">
        <f>IFERROR(VLOOKUP(通常分様式!W346,―!$K$2:$L$3,2,FALSE),0)</f>
        <v>0</v>
      </c>
      <c r="X346" s="6">
        <f>IFERROR(VLOOKUP(通常分様式!X346,―!$M$2:$N$3,2,FALSE),0)</f>
        <v>0</v>
      </c>
      <c r="Y346" s="6">
        <f>IFERROR(VLOOKUP(通常分様式!Y346,―!$O$2:$P$3,2,FALSE),0)</f>
        <v>0</v>
      </c>
      <c r="Z346" s="6">
        <f>IFERROR(VLOOKUP(通常分様式!Z346,―!$X$2:$Y$31,2,FALSE),0)</f>
        <v>0</v>
      </c>
      <c r="AA346" s="6">
        <f>IFERROR(VLOOKUP(通常分様式!AA346,―!$X$2:$Y$31,2,FALSE),0)</f>
        <v>0</v>
      </c>
      <c r="AF346" s="6">
        <f>IFERROR(VLOOKUP(通常分様式!AG346,―!$AA$2:$AB$14,2,FALSE),0)</f>
        <v>0</v>
      </c>
      <c r="AG346" s="6">
        <f t="shared" si="35"/>
        <v>0</v>
      </c>
      <c r="AH346" s="135">
        <f t="shared" si="36"/>
        <v>0</v>
      </c>
      <c r="AI346" s="135">
        <f t="shared" si="37"/>
        <v>0</v>
      </c>
      <c r="AJ346" s="135">
        <f>IF(通常分様式!C346="",0,IF(B346=1,IF(フラグ管理用!C346=1,"事業終期_通常",IF(C346=2,IF(Y346=2,"事業終期_R3基金・R4","事業終期_通常"),0)),IF(B346=2,"事業終期_R3基金・R4",0)))</f>
        <v>0</v>
      </c>
      <c r="AK346" s="135">
        <f t="shared" si="38"/>
        <v>0</v>
      </c>
      <c r="AL346" s="135">
        <f t="shared" si="39"/>
        <v>0</v>
      </c>
      <c r="AM346" s="135">
        <f t="shared" si="41"/>
        <v>0</v>
      </c>
      <c r="AN346" s="135">
        <f t="shared" si="40"/>
        <v>0</v>
      </c>
      <c r="AO346" s="6" t="str">
        <f>IF(通常分様式!C346="","",IF(PRODUCT(B346:G346,H346:AA346,AF346)=0,"error",""))</f>
        <v/>
      </c>
      <c r="AP346" s="6">
        <f>IF(通常分様式!E346="妊娠出産子育て支援交付金",1,0)</f>
        <v>0</v>
      </c>
    </row>
    <row r="347" spans="1:42" x14ac:dyDescent="0.15">
      <c r="A347" s="6">
        <v>326</v>
      </c>
      <c r="B347" s="6">
        <f>IFERROR(VLOOKUP(通常分様式!B347,―!$AJ$2:$AK$3,2,FALSE),0)</f>
        <v>0</v>
      </c>
      <c r="C347" s="6">
        <f>IFERROR(VLOOKUP(通常分様式!C347,―!$A$2:$B$3,2,FALSE),0)</f>
        <v>0</v>
      </c>
      <c r="D347" s="6">
        <f>IFERROR(VLOOKUP(通常分様式!D347,―!$AD$2:$AE$3,2,FALSE),0)</f>
        <v>0</v>
      </c>
      <c r="E347" s="6"/>
      <c r="G347" s="6">
        <f>IFERROR(VLOOKUP(通常分様式!G347,―!$AF$2:$AG$3,2,FALSE),0)</f>
        <v>0</v>
      </c>
      <c r="H347" s="6">
        <f>IFERROR(VLOOKUP(通常分様式!H347,―!$C$2:$D$2,2,FALSE),0)</f>
        <v>0</v>
      </c>
      <c r="I347" s="6">
        <f>IFERROR(IF(B347=2,VLOOKUP(通常分様式!I347,―!$E$21:$F$25,2,FALSE),VLOOKUP(通常分様式!I347,―!$E$2:$F$19,2,FALSE)),0)</f>
        <v>0</v>
      </c>
      <c r="J347" s="6">
        <f>IFERROR(VLOOKUP(通常分様式!J347,―!$G$2:$H$2,2,FALSE),0)</f>
        <v>0</v>
      </c>
      <c r="K347" s="6">
        <f>IFERROR(VLOOKUP(通常分様式!K347,―!$AH$2:$AI$12,2,FALSE),0)</f>
        <v>0</v>
      </c>
      <c r="V347" s="6">
        <f>IFERROR(IF(通常分様式!C347="単",VLOOKUP(通常分様式!V347,―!$I$2:$J$3,2,FALSE),VLOOKUP(通常分様式!V347,―!$I$4:$J$5,2,FALSE)),0)</f>
        <v>0</v>
      </c>
      <c r="W347" s="6">
        <f>IFERROR(VLOOKUP(通常分様式!W347,―!$K$2:$L$3,2,FALSE),0)</f>
        <v>0</v>
      </c>
      <c r="X347" s="6">
        <f>IFERROR(VLOOKUP(通常分様式!X347,―!$M$2:$N$3,2,FALSE),0)</f>
        <v>0</v>
      </c>
      <c r="Y347" s="6">
        <f>IFERROR(VLOOKUP(通常分様式!Y347,―!$O$2:$P$3,2,FALSE),0)</f>
        <v>0</v>
      </c>
      <c r="Z347" s="6">
        <f>IFERROR(VLOOKUP(通常分様式!Z347,―!$X$2:$Y$31,2,FALSE),0)</f>
        <v>0</v>
      </c>
      <c r="AA347" s="6">
        <f>IFERROR(VLOOKUP(通常分様式!AA347,―!$X$2:$Y$31,2,FALSE),0)</f>
        <v>0</v>
      </c>
      <c r="AF347" s="6">
        <f>IFERROR(VLOOKUP(通常分様式!AG347,―!$AA$2:$AB$14,2,FALSE),0)</f>
        <v>0</v>
      </c>
      <c r="AG347" s="6">
        <f t="shared" si="35"/>
        <v>0</v>
      </c>
      <c r="AH347" s="135">
        <f t="shared" si="36"/>
        <v>0</v>
      </c>
      <c r="AI347" s="135">
        <f t="shared" si="37"/>
        <v>0</v>
      </c>
      <c r="AJ347" s="135">
        <f>IF(通常分様式!C347="",0,IF(B347=1,IF(フラグ管理用!C347=1,"事業終期_通常",IF(C347=2,IF(Y347=2,"事業終期_R3基金・R4","事業終期_通常"),0)),IF(B347=2,"事業終期_R3基金・R4",0)))</f>
        <v>0</v>
      </c>
      <c r="AK347" s="135">
        <f t="shared" si="38"/>
        <v>0</v>
      </c>
      <c r="AL347" s="135">
        <f t="shared" si="39"/>
        <v>0</v>
      </c>
      <c r="AM347" s="135">
        <f t="shared" si="41"/>
        <v>0</v>
      </c>
      <c r="AN347" s="135">
        <f t="shared" si="40"/>
        <v>0</v>
      </c>
      <c r="AO347" s="6" t="str">
        <f>IF(通常分様式!C347="","",IF(PRODUCT(B347:G347,H347:AA347,AF347)=0,"error",""))</f>
        <v/>
      </c>
      <c r="AP347" s="6">
        <f>IF(通常分様式!E347="妊娠出産子育て支援交付金",1,0)</f>
        <v>0</v>
      </c>
    </row>
    <row r="348" spans="1:42" x14ac:dyDescent="0.15">
      <c r="A348" s="6">
        <v>327</v>
      </c>
      <c r="B348" s="6">
        <f>IFERROR(VLOOKUP(通常分様式!B348,―!$AJ$2:$AK$3,2,FALSE),0)</f>
        <v>0</v>
      </c>
      <c r="C348" s="6">
        <f>IFERROR(VLOOKUP(通常分様式!C348,―!$A$2:$B$3,2,FALSE),0)</f>
        <v>0</v>
      </c>
      <c r="D348" s="6">
        <f>IFERROR(VLOOKUP(通常分様式!D348,―!$AD$2:$AE$3,2,FALSE),0)</f>
        <v>0</v>
      </c>
      <c r="E348" s="6"/>
      <c r="G348" s="6">
        <f>IFERROR(VLOOKUP(通常分様式!G348,―!$AF$2:$AG$3,2,FALSE),0)</f>
        <v>0</v>
      </c>
      <c r="H348" s="6">
        <f>IFERROR(VLOOKUP(通常分様式!H348,―!$C$2:$D$2,2,FALSE),0)</f>
        <v>0</v>
      </c>
      <c r="I348" s="6">
        <f>IFERROR(IF(B348=2,VLOOKUP(通常分様式!I348,―!$E$21:$F$25,2,FALSE),VLOOKUP(通常分様式!I348,―!$E$2:$F$19,2,FALSE)),0)</f>
        <v>0</v>
      </c>
      <c r="J348" s="6">
        <f>IFERROR(VLOOKUP(通常分様式!J348,―!$G$2:$H$2,2,FALSE),0)</f>
        <v>0</v>
      </c>
      <c r="K348" s="6">
        <f>IFERROR(VLOOKUP(通常分様式!K348,―!$AH$2:$AI$12,2,FALSE),0)</f>
        <v>0</v>
      </c>
      <c r="V348" s="6">
        <f>IFERROR(IF(通常分様式!C348="単",VLOOKUP(通常分様式!V348,―!$I$2:$J$3,2,FALSE),VLOOKUP(通常分様式!V348,―!$I$4:$J$5,2,FALSE)),0)</f>
        <v>0</v>
      </c>
      <c r="W348" s="6">
        <f>IFERROR(VLOOKUP(通常分様式!W348,―!$K$2:$L$3,2,FALSE),0)</f>
        <v>0</v>
      </c>
      <c r="X348" s="6">
        <f>IFERROR(VLOOKUP(通常分様式!X348,―!$M$2:$N$3,2,FALSE),0)</f>
        <v>0</v>
      </c>
      <c r="Y348" s="6">
        <f>IFERROR(VLOOKUP(通常分様式!Y348,―!$O$2:$P$3,2,FALSE),0)</f>
        <v>0</v>
      </c>
      <c r="Z348" s="6">
        <f>IFERROR(VLOOKUP(通常分様式!Z348,―!$X$2:$Y$31,2,FALSE),0)</f>
        <v>0</v>
      </c>
      <c r="AA348" s="6">
        <f>IFERROR(VLOOKUP(通常分様式!AA348,―!$X$2:$Y$31,2,FALSE),0)</f>
        <v>0</v>
      </c>
      <c r="AF348" s="6">
        <f>IFERROR(VLOOKUP(通常分様式!AG348,―!$AA$2:$AB$14,2,FALSE),0)</f>
        <v>0</v>
      </c>
      <c r="AG348" s="6">
        <f t="shared" si="35"/>
        <v>0</v>
      </c>
      <c r="AH348" s="135">
        <f t="shared" si="36"/>
        <v>0</v>
      </c>
      <c r="AI348" s="135">
        <f t="shared" si="37"/>
        <v>0</v>
      </c>
      <c r="AJ348" s="135">
        <f>IF(通常分様式!C348="",0,IF(B348=1,IF(フラグ管理用!C348=1,"事業終期_通常",IF(C348=2,IF(Y348=2,"事業終期_R3基金・R4","事業終期_通常"),0)),IF(B348=2,"事業終期_R3基金・R4",0)))</f>
        <v>0</v>
      </c>
      <c r="AK348" s="135">
        <f t="shared" si="38"/>
        <v>0</v>
      </c>
      <c r="AL348" s="135">
        <f t="shared" si="39"/>
        <v>0</v>
      </c>
      <c r="AM348" s="135">
        <f t="shared" si="41"/>
        <v>0</v>
      </c>
      <c r="AN348" s="135">
        <f t="shared" si="40"/>
        <v>0</v>
      </c>
      <c r="AO348" s="6" t="str">
        <f>IF(通常分様式!C348="","",IF(PRODUCT(B348:G348,H348:AA348,AF348)=0,"error",""))</f>
        <v/>
      </c>
      <c r="AP348" s="6">
        <f>IF(通常分様式!E348="妊娠出産子育て支援交付金",1,0)</f>
        <v>0</v>
      </c>
    </row>
    <row r="349" spans="1:42" x14ac:dyDescent="0.15">
      <c r="A349" s="6">
        <v>328</v>
      </c>
      <c r="B349" s="6">
        <f>IFERROR(VLOOKUP(通常分様式!B349,―!$AJ$2:$AK$3,2,FALSE),0)</f>
        <v>0</v>
      </c>
      <c r="C349" s="6">
        <f>IFERROR(VLOOKUP(通常分様式!C349,―!$A$2:$B$3,2,FALSE),0)</f>
        <v>0</v>
      </c>
      <c r="D349" s="6">
        <f>IFERROR(VLOOKUP(通常分様式!D349,―!$AD$2:$AE$3,2,FALSE),0)</f>
        <v>0</v>
      </c>
      <c r="E349" s="6"/>
      <c r="G349" s="6">
        <f>IFERROR(VLOOKUP(通常分様式!G349,―!$AF$2:$AG$3,2,FALSE),0)</f>
        <v>0</v>
      </c>
      <c r="H349" s="6">
        <f>IFERROR(VLOOKUP(通常分様式!H349,―!$C$2:$D$2,2,FALSE),0)</f>
        <v>0</v>
      </c>
      <c r="I349" s="6">
        <f>IFERROR(IF(B349=2,VLOOKUP(通常分様式!I349,―!$E$21:$F$25,2,FALSE),VLOOKUP(通常分様式!I349,―!$E$2:$F$19,2,FALSE)),0)</f>
        <v>0</v>
      </c>
      <c r="J349" s="6">
        <f>IFERROR(VLOOKUP(通常分様式!J349,―!$G$2:$H$2,2,FALSE),0)</f>
        <v>0</v>
      </c>
      <c r="K349" s="6">
        <f>IFERROR(VLOOKUP(通常分様式!K349,―!$AH$2:$AI$12,2,FALSE),0)</f>
        <v>0</v>
      </c>
      <c r="V349" s="6">
        <f>IFERROR(IF(通常分様式!C349="単",VLOOKUP(通常分様式!V349,―!$I$2:$J$3,2,FALSE),VLOOKUP(通常分様式!V349,―!$I$4:$J$5,2,FALSE)),0)</f>
        <v>0</v>
      </c>
      <c r="W349" s="6">
        <f>IFERROR(VLOOKUP(通常分様式!W349,―!$K$2:$L$3,2,FALSE),0)</f>
        <v>0</v>
      </c>
      <c r="X349" s="6">
        <f>IFERROR(VLOOKUP(通常分様式!X349,―!$M$2:$N$3,2,FALSE),0)</f>
        <v>0</v>
      </c>
      <c r="Y349" s="6">
        <f>IFERROR(VLOOKUP(通常分様式!Y349,―!$O$2:$P$3,2,FALSE),0)</f>
        <v>0</v>
      </c>
      <c r="Z349" s="6">
        <f>IFERROR(VLOOKUP(通常分様式!Z349,―!$X$2:$Y$31,2,FALSE),0)</f>
        <v>0</v>
      </c>
      <c r="AA349" s="6">
        <f>IFERROR(VLOOKUP(通常分様式!AA349,―!$X$2:$Y$31,2,FALSE),0)</f>
        <v>0</v>
      </c>
      <c r="AF349" s="6">
        <f>IFERROR(VLOOKUP(通常分様式!AG349,―!$AA$2:$AB$14,2,FALSE),0)</f>
        <v>0</v>
      </c>
      <c r="AG349" s="6">
        <f t="shared" si="35"/>
        <v>0</v>
      </c>
      <c r="AH349" s="135">
        <f t="shared" si="36"/>
        <v>0</v>
      </c>
      <c r="AI349" s="135">
        <f t="shared" si="37"/>
        <v>0</v>
      </c>
      <c r="AJ349" s="135">
        <f>IF(通常分様式!C349="",0,IF(B349=1,IF(フラグ管理用!C349=1,"事業終期_通常",IF(C349=2,IF(Y349=2,"事業終期_R3基金・R4","事業終期_通常"),0)),IF(B349=2,"事業終期_R3基金・R4",0)))</f>
        <v>0</v>
      </c>
      <c r="AK349" s="135">
        <f t="shared" si="38"/>
        <v>0</v>
      </c>
      <c r="AL349" s="135">
        <f t="shared" si="39"/>
        <v>0</v>
      </c>
      <c r="AM349" s="135">
        <f t="shared" si="41"/>
        <v>0</v>
      </c>
      <c r="AN349" s="135">
        <f t="shared" si="40"/>
        <v>0</v>
      </c>
      <c r="AO349" s="6" t="str">
        <f>IF(通常分様式!C349="","",IF(PRODUCT(B349:G349,H349:AA349,AF349)=0,"error",""))</f>
        <v/>
      </c>
      <c r="AP349" s="6">
        <f>IF(通常分様式!E349="妊娠出産子育て支援交付金",1,0)</f>
        <v>0</v>
      </c>
    </row>
    <row r="350" spans="1:42" x14ac:dyDescent="0.15">
      <c r="A350" s="6">
        <v>329</v>
      </c>
      <c r="B350" s="6">
        <f>IFERROR(VLOOKUP(通常分様式!B350,―!$AJ$2:$AK$3,2,FALSE),0)</f>
        <v>0</v>
      </c>
      <c r="C350" s="6">
        <f>IFERROR(VLOOKUP(通常分様式!C350,―!$A$2:$B$3,2,FALSE),0)</f>
        <v>0</v>
      </c>
      <c r="D350" s="6">
        <f>IFERROR(VLOOKUP(通常分様式!D350,―!$AD$2:$AE$3,2,FALSE),0)</f>
        <v>0</v>
      </c>
      <c r="E350" s="6"/>
      <c r="G350" s="6">
        <f>IFERROR(VLOOKUP(通常分様式!G350,―!$AF$2:$AG$3,2,FALSE),0)</f>
        <v>0</v>
      </c>
      <c r="H350" s="6">
        <f>IFERROR(VLOOKUP(通常分様式!H350,―!$C$2:$D$2,2,FALSE),0)</f>
        <v>0</v>
      </c>
      <c r="I350" s="6">
        <f>IFERROR(IF(B350=2,VLOOKUP(通常分様式!I350,―!$E$21:$F$25,2,FALSE),VLOOKUP(通常分様式!I350,―!$E$2:$F$19,2,FALSE)),0)</f>
        <v>0</v>
      </c>
      <c r="J350" s="6">
        <f>IFERROR(VLOOKUP(通常分様式!J350,―!$G$2:$H$2,2,FALSE),0)</f>
        <v>0</v>
      </c>
      <c r="K350" s="6">
        <f>IFERROR(VLOOKUP(通常分様式!K350,―!$AH$2:$AI$12,2,FALSE),0)</f>
        <v>0</v>
      </c>
      <c r="V350" s="6">
        <f>IFERROR(IF(通常分様式!C350="単",VLOOKUP(通常分様式!V350,―!$I$2:$J$3,2,FALSE),VLOOKUP(通常分様式!V350,―!$I$4:$J$5,2,FALSE)),0)</f>
        <v>0</v>
      </c>
      <c r="W350" s="6">
        <f>IFERROR(VLOOKUP(通常分様式!W350,―!$K$2:$L$3,2,FALSE),0)</f>
        <v>0</v>
      </c>
      <c r="X350" s="6">
        <f>IFERROR(VLOOKUP(通常分様式!X350,―!$M$2:$N$3,2,FALSE),0)</f>
        <v>0</v>
      </c>
      <c r="Y350" s="6">
        <f>IFERROR(VLOOKUP(通常分様式!Y350,―!$O$2:$P$3,2,FALSE),0)</f>
        <v>0</v>
      </c>
      <c r="Z350" s="6">
        <f>IFERROR(VLOOKUP(通常分様式!Z350,―!$X$2:$Y$31,2,FALSE),0)</f>
        <v>0</v>
      </c>
      <c r="AA350" s="6">
        <f>IFERROR(VLOOKUP(通常分様式!AA350,―!$X$2:$Y$31,2,FALSE),0)</f>
        <v>0</v>
      </c>
      <c r="AF350" s="6">
        <f>IFERROR(VLOOKUP(通常分様式!AG350,―!$AA$2:$AB$14,2,FALSE),0)</f>
        <v>0</v>
      </c>
      <c r="AG350" s="6">
        <f t="shared" si="35"/>
        <v>0</v>
      </c>
      <c r="AH350" s="135">
        <f t="shared" si="36"/>
        <v>0</v>
      </c>
      <c r="AI350" s="135">
        <f t="shared" si="37"/>
        <v>0</v>
      </c>
      <c r="AJ350" s="135">
        <f>IF(通常分様式!C350="",0,IF(B350=1,IF(フラグ管理用!C350=1,"事業終期_通常",IF(C350=2,IF(Y350=2,"事業終期_R3基金・R4","事業終期_通常"),0)),IF(B350=2,"事業終期_R3基金・R4",0)))</f>
        <v>0</v>
      </c>
      <c r="AK350" s="135">
        <f t="shared" si="38"/>
        <v>0</v>
      </c>
      <c r="AL350" s="135">
        <f t="shared" si="39"/>
        <v>0</v>
      </c>
      <c r="AM350" s="135">
        <f t="shared" si="41"/>
        <v>0</v>
      </c>
      <c r="AN350" s="135">
        <f t="shared" si="40"/>
        <v>0</v>
      </c>
      <c r="AO350" s="6" t="str">
        <f>IF(通常分様式!C350="","",IF(PRODUCT(B350:G350,H350:AA350,AF350)=0,"error",""))</f>
        <v/>
      </c>
      <c r="AP350" s="6">
        <f>IF(通常分様式!E350="妊娠出産子育て支援交付金",1,0)</f>
        <v>0</v>
      </c>
    </row>
    <row r="351" spans="1:42" x14ac:dyDescent="0.15">
      <c r="A351" s="6">
        <v>330</v>
      </c>
      <c r="B351" s="6">
        <f>IFERROR(VLOOKUP(通常分様式!B351,―!$AJ$2:$AK$3,2,FALSE),0)</f>
        <v>0</v>
      </c>
      <c r="C351" s="6">
        <f>IFERROR(VLOOKUP(通常分様式!C351,―!$A$2:$B$3,2,FALSE),0)</f>
        <v>0</v>
      </c>
      <c r="D351" s="6">
        <f>IFERROR(VLOOKUP(通常分様式!D351,―!$AD$2:$AE$3,2,FALSE),0)</f>
        <v>0</v>
      </c>
      <c r="E351" s="6"/>
      <c r="G351" s="6">
        <f>IFERROR(VLOOKUP(通常分様式!G351,―!$AF$2:$AG$3,2,FALSE),0)</f>
        <v>0</v>
      </c>
      <c r="H351" s="6">
        <f>IFERROR(VLOOKUP(通常分様式!H351,―!$C$2:$D$2,2,FALSE),0)</f>
        <v>0</v>
      </c>
      <c r="I351" s="6">
        <f>IFERROR(IF(B351=2,VLOOKUP(通常分様式!I351,―!$E$21:$F$25,2,FALSE),VLOOKUP(通常分様式!I351,―!$E$2:$F$19,2,FALSE)),0)</f>
        <v>0</v>
      </c>
      <c r="J351" s="6">
        <f>IFERROR(VLOOKUP(通常分様式!J351,―!$G$2:$H$2,2,FALSE),0)</f>
        <v>0</v>
      </c>
      <c r="K351" s="6">
        <f>IFERROR(VLOOKUP(通常分様式!K351,―!$AH$2:$AI$12,2,FALSE),0)</f>
        <v>0</v>
      </c>
      <c r="V351" s="6">
        <f>IFERROR(IF(通常分様式!C351="単",VLOOKUP(通常分様式!V351,―!$I$2:$J$3,2,FALSE),VLOOKUP(通常分様式!V351,―!$I$4:$J$5,2,FALSE)),0)</f>
        <v>0</v>
      </c>
      <c r="W351" s="6">
        <f>IFERROR(VLOOKUP(通常分様式!W351,―!$K$2:$L$3,2,FALSE),0)</f>
        <v>0</v>
      </c>
      <c r="X351" s="6">
        <f>IFERROR(VLOOKUP(通常分様式!X351,―!$M$2:$N$3,2,FALSE),0)</f>
        <v>0</v>
      </c>
      <c r="Y351" s="6">
        <f>IFERROR(VLOOKUP(通常分様式!Y351,―!$O$2:$P$3,2,FALSE),0)</f>
        <v>0</v>
      </c>
      <c r="Z351" s="6">
        <f>IFERROR(VLOOKUP(通常分様式!Z351,―!$X$2:$Y$31,2,FALSE),0)</f>
        <v>0</v>
      </c>
      <c r="AA351" s="6">
        <f>IFERROR(VLOOKUP(通常分様式!AA351,―!$X$2:$Y$31,2,FALSE),0)</f>
        <v>0</v>
      </c>
      <c r="AF351" s="6">
        <f>IFERROR(VLOOKUP(通常分様式!AG351,―!$AA$2:$AB$14,2,FALSE),0)</f>
        <v>0</v>
      </c>
      <c r="AG351" s="6">
        <f t="shared" si="35"/>
        <v>0</v>
      </c>
      <c r="AH351" s="135">
        <f t="shared" si="36"/>
        <v>0</v>
      </c>
      <c r="AI351" s="135">
        <f t="shared" si="37"/>
        <v>0</v>
      </c>
      <c r="AJ351" s="135">
        <f>IF(通常分様式!C351="",0,IF(B351=1,IF(フラグ管理用!C351=1,"事業終期_通常",IF(C351=2,IF(Y351=2,"事業終期_R3基金・R4","事業終期_通常"),0)),IF(B351=2,"事業終期_R3基金・R4",0)))</f>
        <v>0</v>
      </c>
      <c r="AK351" s="135">
        <f t="shared" si="38"/>
        <v>0</v>
      </c>
      <c r="AL351" s="135">
        <f t="shared" si="39"/>
        <v>0</v>
      </c>
      <c r="AM351" s="135">
        <f t="shared" si="41"/>
        <v>0</v>
      </c>
      <c r="AN351" s="135">
        <f t="shared" si="40"/>
        <v>0</v>
      </c>
      <c r="AO351" s="6" t="str">
        <f>IF(通常分様式!C351="","",IF(PRODUCT(B351:G351,H351:AA351,AF351)=0,"error",""))</f>
        <v/>
      </c>
      <c r="AP351" s="6">
        <f>IF(通常分様式!E351="妊娠出産子育て支援交付金",1,0)</f>
        <v>0</v>
      </c>
    </row>
    <row r="352" spans="1:42" x14ac:dyDescent="0.15">
      <c r="A352" s="6">
        <v>331</v>
      </c>
      <c r="B352" s="6">
        <f>IFERROR(VLOOKUP(通常分様式!B352,―!$AJ$2:$AK$3,2,FALSE),0)</f>
        <v>0</v>
      </c>
      <c r="C352" s="6">
        <f>IFERROR(VLOOKUP(通常分様式!C352,―!$A$2:$B$3,2,FALSE),0)</f>
        <v>0</v>
      </c>
      <c r="D352" s="6">
        <f>IFERROR(VLOOKUP(通常分様式!D352,―!$AD$2:$AE$3,2,FALSE),0)</f>
        <v>0</v>
      </c>
      <c r="E352" s="6"/>
      <c r="G352" s="6">
        <f>IFERROR(VLOOKUP(通常分様式!G352,―!$AF$2:$AG$3,2,FALSE),0)</f>
        <v>0</v>
      </c>
      <c r="H352" s="6">
        <f>IFERROR(VLOOKUP(通常分様式!H352,―!$C$2:$D$2,2,FALSE),0)</f>
        <v>0</v>
      </c>
      <c r="I352" s="6">
        <f>IFERROR(IF(B352=2,VLOOKUP(通常分様式!I352,―!$E$21:$F$25,2,FALSE),VLOOKUP(通常分様式!I352,―!$E$2:$F$19,2,FALSE)),0)</f>
        <v>0</v>
      </c>
      <c r="J352" s="6">
        <f>IFERROR(VLOOKUP(通常分様式!J352,―!$G$2:$H$2,2,FALSE),0)</f>
        <v>0</v>
      </c>
      <c r="K352" s="6">
        <f>IFERROR(VLOOKUP(通常分様式!K352,―!$AH$2:$AI$12,2,FALSE),0)</f>
        <v>0</v>
      </c>
      <c r="V352" s="6">
        <f>IFERROR(IF(通常分様式!C352="単",VLOOKUP(通常分様式!V352,―!$I$2:$J$3,2,FALSE),VLOOKUP(通常分様式!V352,―!$I$4:$J$5,2,FALSE)),0)</f>
        <v>0</v>
      </c>
      <c r="W352" s="6">
        <f>IFERROR(VLOOKUP(通常分様式!W352,―!$K$2:$L$3,2,FALSE),0)</f>
        <v>0</v>
      </c>
      <c r="X352" s="6">
        <f>IFERROR(VLOOKUP(通常分様式!X352,―!$M$2:$N$3,2,FALSE),0)</f>
        <v>0</v>
      </c>
      <c r="Y352" s="6">
        <f>IFERROR(VLOOKUP(通常分様式!Y352,―!$O$2:$P$3,2,FALSE),0)</f>
        <v>0</v>
      </c>
      <c r="Z352" s="6">
        <f>IFERROR(VLOOKUP(通常分様式!Z352,―!$X$2:$Y$31,2,FALSE),0)</f>
        <v>0</v>
      </c>
      <c r="AA352" s="6">
        <f>IFERROR(VLOOKUP(通常分様式!AA352,―!$X$2:$Y$31,2,FALSE),0)</f>
        <v>0</v>
      </c>
      <c r="AF352" s="6">
        <f>IFERROR(VLOOKUP(通常分様式!AG352,―!$AA$2:$AB$14,2,FALSE),0)</f>
        <v>0</v>
      </c>
      <c r="AG352" s="6">
        <f t="shared" si="35"/>
        <v>0</v>
      </c>
      <c r="AH352" s="135">
        <f t="shared" si="36"/>
        <v>0</v>
      </c>
      <c r="AI352" s="135">
        <f t="shared" si="37"/>
        <v>0</v>
      </c>
      <c r="AJ352" s="135">
        <f>IF(通常分様式!C352="",0,IF(B352=1,IF(フラグ管理用!C352=1,"事業終期_通常",IF(C352=2,IF(Y352=2,"事業終期_R3基金・R4","事業終期_通常"),0)),IF(B352=2,"事業終期_R3基金・R4",0)))</f>
        <v>0</v>
      </c>
      <c r="AK352" s="135">
        <f t="shared" si="38"/>
        <v>0</v>
      </c>
      <c r="AL352" s="135">
        <f t="shared" si="39"/>
        <v>0</v>
      </c>
      <c r="AM352" s="135">
        <f t="shared" si="41"/>
        <v>0</v>
      </c>
      <c r="AN352" s="135">
        <f t="shared" si="40"/>
        <v>0</v>
      </c>
      <c r="AO352" s="6" t="str">
        <f>IF(通常分様式!C352="","",IF(PRODUCT(B352:G352,H352:AA352,AF352)=0,"error",""))</f>
        <v/>
      </c>
      <c r="AP352" s="6">
        <f>IF(通常分様式!E352="妊娠出産子育て支援交付金",1,0)</f>
        <v>0</v>
      </c>
    </row>
    <row r="353" spans="1:42" x14ac:dyDescent="0.15">
      <c r="A353" s="6">
        <v>332</v>
      </c>
      <c r="B353" s="6">
        <f>IFERROR(VLOOKUP(通常分様式!B353,―!$AJ$2:$AK$3,2,FALSE),0)</f>
        <v>0</v>
      </c>
      <c r="C353" s="6">
        <f>IFERROR(VLOOKUP(通常分様式!C353,―!$A$2:$B$3,2,FALSE),0)</f>
        <v>0</v>
      </c>
      <c r="D353" s="6">
        <f>IFERROR(VLOOKUP(通常分様式!D353,―!$AD$2:$AE$3,2,FALSE),0)</f>
        <v>0</v>
      </c>
      <c r="E353" s="6"/>
      <c r="G353" s="6">
        <f>IFERROR(VLOOKUP(通常分様式!G353,―!$AF$2:$AG$3,2,FALSE),0)</f>
        <v>0</v>
      </c>
      <c r="H353" s="6">
        <f>IFERROR(VLOOKUP(通常分様式!H353,―!$C$2:$D$2,2,FALSE),0)</f>
        <v>0</v>
      </c>
      <c r="I353" s="6">
        <f>IFERROR(IF(B353=2,VLOOKUP(通常分様式!I353,―!$E$21:$F$25,2,FALSE),VLOOKUP(通常分様式!I353,―!$E$2:$F$19,2,FALSE)),0)</f>
        <v>0</v>
      </c>
      <c r="J353" s="6">
        <f>IFERROR(VLOOKUP(通常分様式!J353,―!$G$2:$H$2,2,FALSE),0)</f>
        <v>0</v>
      </c>
      <c r="K353" s="6">
        <f>IFERROR(VLOOKUP(通常分様式!K353,―!$AH$2:$AI$12,2,FALSE),0)</f>
        <v>0</v>
      </c>
      <c r="V353" s="6">
        <f>IFERROR(IF(通常分様式!C353="単",VLOOKUP(通常分様式!V353,―!$I$2:$J$3,2,FALSE),VLOOKUP(通常分様式!V353,―!$I$4:$J$5,2,FALSE)),0)</f>
        <v>0</v>
      </c>
      <c r="W353" s="6">
        <f>IFERROR(VLOOKUP(通常分様式!W353,―!$K$2:$L$3,2,FALSE),0)</f>
        <v>0</v>
      </c>
      <c r="X353" s="6">
        <f>IFERROR(VLOOKUP(通常分様式!X353,―!$M$2:$N$3,2,FALSE),0)</f>
        <v>0</v>
      </c>
      <c r="Y353" s="6">
        <f>IFERROR(VLOOKUP(通常分様式!Y353,―!$O$2:$P$3,2,FALSE),0)</f>
        <v>0</v>
      </c>
      <c r="Z353" s="6">
        <f>IFERROR(VLOOKUP(通常分様式!Z353,―!$X$2:$Y$31,2,FALSE),0)</f>
        <v>0</v>
      </c>
      <c r="AA353" s="6">
        <f>IFERROR(VLOOKUP(通常分様式!AA353,―!$X$2:$Y$31,2,FALSE),0)</f>
        <v>0</v>
      </c>
      <c r="AF353" s="6">
        <f>IFERROR(VLOOKUP(通常分様式!AG353,―!$AA$2:$AB$14,2,FALSE),0)</f>
        <v>0</v>
      </c>
      <c r="AG353" s="6">
        <f t="shared" si="35"/>
        <v>0</v>
      </c>
      <c r="AH353" s="135">
        <f t="shared" si="36"/>
        <v>0</v>
      </c>
      <c r="AI353" s="135">
        <f t="shared" si="37"/>
        <v>0</v>
      </c>
      <c r="AJ353" s="135">
        <f>IF(通常分様式!C353="",0,IF(B353=1,IF(フラグ管理用!C353=1,"事業終期_通常",IF(C353=2,IF(Y353=2,"事業終期_R3基金・R4","事業終期_通常"),0)),IF(B353=2,"事業終期_R3基金・R4",0)))</f>
        <v>0</v>
      </c>
      <c r="AK353" s="135">
        <f t="shared" si="38"/>
        <v>0</v>
      </c>
      <c r="AL353" s="135">
        <f t="shared" si="39"/>
        <v>0</v>
      </c>
      <c r="AM353" s="135">
        <f t="shared" si="41"/>
        <v>0</v>
      </c>
      <c r="AN353" s="135">
        <f t="shared" si="40"/>
        <v>0</v>
      </c>
      <c r="AO353" s="6" t="str">
        <f>IF(通常分様式!C353="","",IF(PRODUCT(B353:G353,H353:AA353,AF353)=0,"error",""))</f>
        <v/>
      </c>
      <c r="AP353" s="6">
        <f>IF(通常分様式!E353="妊娠出産子育て支援交付金",1,0)</f>
        <v>0</v>
      </c>
    </row>
    <row r="354" spans="1:42" x14ac:dyDescent="0.15">
      <c r="A354" s="6">
        <v>333</v>
      </c>
      <c r="B354" s="6">
        <f>IFERROR(VLOOKUP(通常分様式!B354,―!$AJ$2:$AK$3,2,FALSE),0)</f>
        <v>0</v>
      </c>
      <c r="C354" s="6">
        <f>IFERROR(VLOOKUP(通常分様式!C354,―!$A$2:$B$3,2,FALSE),0)</f>
        <v>0</v>
      </c>
      <c r="D354" s="6">
        <f>IFERROR(VLOOKUP(通常分様式!D354,―!$AD$2:$AE$3,2,FALSE),0)</f>
        <v>0</v>
      </c>
      <c r="E354" s="6"/>
      <c r="G354" s="6">
        <f>IFERROR(VLOOKUP(通常分様式!G354,―!$AF$2:$AG$3,2,FALSE),0)</f>
        <v>0</v>
      </c>
      <c r="H354" s="6">
        <f>IFERROR(VLOOKUP(通常分様式!H354,―!$C$2:$D$2,2,FALSE),0)</f>
        <v>0</v>
      </c>
      <c r="I354" s="6">
        <f>IFERROR(IF(B354=2,VLOOKUP(通常分様式!I354,―!$E$21:$F$25,2,FALSE),VLOOKUP(通常分様式!I354,―!$E$2:$F$19,2,FALSE)),0)</f>
        <v>0</v>
      </c>
      <c r="J354" s="6">
        <f>IFERROR(VLOOKUP(通常分様式!J354,―!$G$2:$H$2,2,FALSE),0)</f>
        <v>0</v>
      </c>
      <c r="K354" s="6">
        <f>IFERROR(VLOOKUP(通常分様式!K354,―!$AH$2:$AI$12,2,FALSE),0)</f>
        <v>0</v>
      </c>
      <c r="V354" s="6">
        <f>IFERROR(IF(通常分様式!C354="単",VLOOKUP(通常分様式!V354,―!$I$2:$J$3,2,FALSE),VLOOKUP(通常分様式!V354,―!$I$4:$J$5,2,FALSE)),0)</f>
        <v>0</v>
      </c>
      <c r="W354" s="6">
        <f>IFERROR(VLOOKUP(通常分様式!W354,―!$K$2:$L$3,2,FALSE),0)</f>
        <v>0</v>
      </c>
      <c r="X354" s="6">
        <f>IFERROR(VLOOKUP(通常分様式!X354,―!$M$2:$N$3,2,FALSE),0)</f>
        <v>0</v>
      </c>
      <c r="Y354" s="6">
        <f>IFERROR(VLOOKUP(通常分様式!Y354,―!$O$2:$P$3,2,FALSE),0)</f>
        <v>0</v>
      </c>
      <c r="Z354" s="6">
        <f>IFERROR(VLOOKUP(通常分様式!Z354,―!$X$2:$Y$31,2,FALSE),0)</f>
        <v>0</v>
      </c>
      <c r="AA354" s="6">
        <f>IFERROR(VLOOKUP(通常分様式!AA354,―!$X$2:$Y$31,2,FALSE),0)</f>
        <v>0</v>
      </c>
      <c r="AF354" s="6">
        <f>IFERROR(VLOOKUP(通常分様式!AG354,―!$AA$2:$AB$14,2,FALSE),0)</f>
        <v>0</v>
      </c>
      <c r="AG354" s="6">
        <f t="shared" si="35"/>
        <v>0</v>
      </c>
      <c r="AH354" s="135">
        <f t="shared" si="36"/>
        <v>0</v>
      </c>
      <c r="AI354" s="135">
        <f t="shared" si="37"/>
        <v>0</v>
      </c>
      <c r="AJ354" s="135">
        <f>IF(通常分様式!C354="",0,IF(B354=1,IF(フラグ管理用!C354=1,"事業終期_通常",IF(C354=2,IF(Y354=2,"事業終期_R3基金・R4","事業終期_通常"),0)),IF(B354=2,"事業終期_R3基金・R4",0)))</f>
        <v>0</v>
      </c>
      <c r="AK354" s="135">
        <f t="shared" si="38"/>
        <v>0</v>
      </c>
      <c r="AL354" s="135">
        <f t="shared" si="39"/>
        <v>0</v>
      </c>
      <c r="AM354" s="135">
        <f t="shared" si="41"/>
        <v>0</v>
      </c>
      <c r="AN354" s="135">
        <f t="shared" si="40"/>
        <v>0</v>
      </c>
      <c r="AO354" s="6" t="str">
        <f>IF(通常分様式!C354="","",IF(PRODUCT(B354:G354,H354:AA354,AF354)=0,"error",""))</f>
        <v/>
      </c>
      <c r="AP354" s="6">
        <f>IF(通常分様式!E354="妊娠出産子育て支援交付金",1,0)</f>
        <v>0</v>
      </c>
    </row>
    <row r="355" spans="1:42" x14ac:dyDescent="0.15">
      <c r="A355" s="6">
        <v>334</v>
      </c>
      <c r="B355" s="6">
        <f>IFERROR(VLOOKUP(通常分様式!B355,―!$AJ$2:$AK$3,2,FALSE),0)</f>
        <v>0</v>
      </c>
      <c r="C355" s="6">
        <f>IFERROR(VLOOKUP(通常分様式!C355,―!$A$2:$B$3,2,FALSE),0)</f>
        <v>0</v>
      </c>
      <c r="D355" s="6">
        <f>IFERROR(VLOOKUP(通常分様式!D355,―!$AD$2:$AE$3,2,FALSE),0)</f>
        <v>0</v>
      </c>
      <c r="E355" s="6"/>
      <c r="G355" s="6">
        <f>IFERROR(VLOOKUP(通常分様式!G355,―!$AF$2:$AG$3,2,FALSE),0)</f>
        <v>0</v>
      </c>
      <c r="H355" s="6">
        <f>IFERROR(VLOOKUP(通常分様式!H355,―!$C$2:$D$2,2,FALSE),0)</f>
        <v>0</v>
      </c>
      <c r="I355" s="6">
        <f>IFERROR(IF(B355=2,VLOOKUP(通常分様式!I355,―!$E$21:$F$25,2,FALSE),VLOOKUP(通常分様式!I355,―!$E$2:$F$19,2,FALSE)),0)</f>
        <v>0</v>
      </c>
      <c r="J355" s="6">
        <f>IFERROR(VLOOKUP(通常分様式!J355,―!$G$2:$H$2,2,FALSE),0)</f>
        <v>0</v>
      </c>
      <c r="K355" s="6">
        <f>IFERROR(VLOOKUP(通常分様式!K355,―!$AH$2:$AI$12,2,FALSE),0)</f>
        <v>0</v>
      </c>
      <c r="V355" s="6">
        <f>IFERROR(IF(通常分様式!C355="単",VLOOKUP(通常分様式!V355,―!$I$2:$J$3,2,FALSE),VLOOKUP(通常分様式!V355,―!$I$4:$J$5,2,FALSE)),0)</f>
        <v>0</v>
      </c>
      <c r="W355" s="6">
        <f>IFERROR(VLOOKUP(通常分様式!W355,―!$K$2:$L$3,2,FALSE),0)</f>
        <v>0</v>
      </c>
      <c r="X355" s="6">
        <f>IFERROR(VLOOKUP(通常分様式!X355,―!$M$2:$N$3,2,FALSE),0)</f>
        <v>0</v>
      </c>
      <c r="Y355" s="6">
        <f>IFERROR(VLOOKUP(通常分様式!Y355,―!$O$2:$P$3,2,FALSE),0)</f>
        <v>0</v>
      </c>
      <c r="Z355" s="6">
        <f>IFERROR(VLOOKUP(通常分様式!Z355,―!$X$2:$Y$31,2,FALSE),0)</f>
        <v>0</v>
      </c>
      <c r="AA355" s="6">
        <f>IFERROR(VLOOKUP(通常分様式!AA355,―!$X$2:$Y$31,2,FALSE),0)</f>
        <v>0</v>
      </c>
      <c r="AF355" s="6">
        <f>IFERROR(VLOOKUP(通常分様式!AG355,―!$AA$2:$AB$14,2,FALSE),0)</f>
        <v>0</v>
      </c>
      <c r="AG355" s="6">
        <f t="shared" si="35"/>
        <v>0</v>
      </c>
      <c r="AH355" s="135">
        <f t="shared" si="36"/>
        <v>0</v>
      </c>
      <c r="AI355" s="135">
        <f t="shared" si="37"/>
        <v>0</v>
      </c>
      <c r="AJ355" s="135">
        <f>IF(通常分様式!C355="",0,IF(B355=1,IF(フラグ管理用!C355=1,"事業終期_通常",IF(C355=2,IF(Y355=2,"事業終期_R3基金・R4","事業終期_通常"),0)),IF(B355=2,"事業終期_R3基金・R4",0)))</f>
        <v>0</v>
      </c>
      <c r="AK355" s="135">
        <f t="shared" si="38"/>
        <v>0</v>
      </c>
      <c r="AL355" s="135">
        <f t="shared" si="39"/>
        <v>0</v>
      </c>
      <c r="AM355" s="135">
        <f t="shared" si="41"/>
        <v>0</v>
      </c>
      <c r="AN355" s="135">
        <f t="shared" si="40"/>
        <v>0</v>
      </c>
      <c r="AO355" s="6" t="str">
        <f>IF(通常分様式!C355="","",IF(PRODUCT(B355:G355,H355:AA355,AF355)=0,"error",""))</f>
        <v/>
      </c>
      <c r="AP355" s="6">
        <f>IF(通常分様式!E355="妊娠出産子育て支援交付金",1,0)</f>
        <v>0</v>
      </c>
    </row>
    <row r="356" spans="1:42" x14ac:dyDescent="0.15">
      <c r="A356" s="6">
        <v>335</v>
      </c>
      <c r="B356" s="6">
        <f>IFERROR(VLOOKUP(通常分様式!B356,―!$AJ$2:$AK$3,2,FALSE),0)</f>
        <v>0</v>
      </c>
      <c r="C356" s="6">
        <f>IFERROR(VLOOKUP(通常分様式!C356,―!$A$2:$B$3,2,FALSE),0)</f>
        <v>0</v>
      </c>
      <c r="D356" s="6">
        <f>IFERROR(VLOOKUP(通常分様式!D356,―!$AD$2:$AE$3,2,FALSE),0)</f>
        <v>0</v>
      </c>
      <c r="E356" s="6"/>
      <c r="G356" s="6">
        <f>IFERROR(VLOOKUP(通常分様式!G356,―!$AF$2:$AG$3,2,FALSE),0)</f>
        <v>0</v>
      </c>
      <c r="H356" s="6">
        <f>IFERROR(VLOOKUP(通常分様式!H356,―!$C$2:$D$2,2,FALSE),0)</f>
        <v>0</v>
      </c>
      <c r="I356" s="6">
        <f>IFERROR(IF(B356=2,VLOOKUP(通常分様式!I356,―!$E$21:$F$25,2,FALSE),VLOOKUP(通常分様式!I356,―!$E$2:$F$19,2,FALSE)),0)</f>
        <v>0</v>
      </c>
      <c r="J356" s="6">
        <f>IFERROR(VLOOKUP(通常分様式!J356,―!$G$2:$H$2,2,FALSE),0)</f>
        <v>0</v>
      </c>
      <c r="K356" s="6">
        <f>IFERROR(VLOOKUP(通常分様式!K356,―!$AH$2:$AI$12,2,FALSE),0)</f>
        <v>0</v>
      </c>
      <c r="V356" s="6">
        <f>IFERROR(IF(通常分様式!C356="単",VLOOKUP(通常分様式!V356,―!$I$2:$J$3,2,FALSE),VLOOKUP(通常分様式!V356,―!$I$4:$J$5,2,FALSE)),0)</f>
        <v>0</v>
      </c>
      <c r="W356" s="6">
        <f>IFERROR(VLOOKUP(通常分様式!W356,―!$K$2:$L$3,2,FALSE),0)</f>
        <v>0</v>
      </c>
      <c r="X356" s="6">
        <f>IFERROR(VLOOKUP(通常分様式!X356,―!$M$2:$N$3,2,FALSE),0)</f>
        <v>0</v>
      </c>
      <c r="Y356" s="6">
        <f>IFERROR(VLOOKUP(通常分様式!Y356,―!$O$2:$P$3,2,FALSE),0)</f>
        <v>0</v>
      </c>
      <c r="Z356" s="6">
        <f>IFERROR(VLOOKUP(通常分様式!Z356,―!$X$2:$Y$31,2,FALSE),0)</f>
        <v>0</v>
      </c>
      <c r="AA356" s="6">
        <f>IFERROR(VLOOKUP(通常分様式!AA356,―!$X$2:$Y$31,2,FALSE),0)</f>
        <v>0</v>
      </c>
      <c r="AF356" s="6">
        <f>IFERROR(VLOOKUP(通常分様式!AG356,―!$AA$2:$AB$14,2,FALSE),0)</f>
        <v>0</v>
      </c>
      <c r="AG356" s="6">
        <f t="shared" si="35"/>
        <v>0</v>
      </c>
      <c r="AH356" s="135">
        <f t="shared" si="36"/>
        <v>0</v>
      </c>
      <c r="AI356" s="135">
        <f t="shared" si="37"/>
        <v>0</v>
      </c>
      <c r="AJ356" s="135">
        <f>IF(通常分様式!C356="",0,IF(B356=1,IF(フラグ管理用!C356=1,"事業終期_通常",IF(C356=2,IF(Y356=2,"事業終期_R3基金・R4","事業終期_通常"),0)),IF(B356=2,"事業終期_R3基金・R4",0)))</f>
        <v>0</v>
      </c>
      <c r="AK356" s="135">
        <f t="shared" si="38"/>
        <v>0</v>
      </c>
      <c r="AL356" s="135">
        <f t="shared" si="39"/>
        <v>0</v>
      </c>
      <c r="AM356" s="135">
        <f t="shared" si="41"/>
        <v>0</v>
      </c>
      <c r="AN356" s="135">
        <f t="shared" si="40"/>
        <v>0</v>
      </c>
      <c r="AO356" s="6" t="str">
        <f>IF(通常分様式!C356="","",IF(PRODUCT(B356:G356,H356:AA356,AF356)=0,"error",""))</f>
        <v/>
      </c>
      <c r="AP356" s="6">
        <f>IF(通常分様式!E356="妊娠出産子育て支援交付金",1,0)</f>
        <v>0</v>
      </c>
    </row>
    <row r="357" spans="1:42" x14ac:dyDescent="0.15">
      <c r="A357" s="6">
        <v>336</v>
      </c>
      <c r="B357" s="6">
        <f>IFERROR(VLOOKUP(通常分様式!B357,―!$AJ$2:$AK$3,2,FALSE),0)</f>
        <v>0</v>
      </c>
      <c r="C357" s="6">
        <f>IFERROR(VLOOKUP(通常分様式!C357,―!$A$2:$B$3,2,FALSE),0)</f>
        <v>0</v>
      </c>
      <c r="D357" s="6">
        <f>IFERROR(VLOOKUP(通常分様式!D357,―!$AD$2:$AE$3,2,FALSE),0)</f>
        <v>0</v>
      </c>
      <c r="E357" s="6"/>
      <c r="G357" s="6">
        <f>IFERROR(VLOOKUP(通常分様式!G357,―!$AF$2:$AG$3,2,FALSE),0)</f>
        <v>0</v>
      </c>
      <c r="H357" s="6">
        <f>IFERROR(VLOOKUP(通常分様式!H357,―!$C$2:$D$2,2,FALSE),0)</f>
        <v>0</v>
      </c>
      <c r="I357" s="6">
        <f>IFERROR(IF(B357=2,VLOOKUP(通常分様式!I357,―!$E$21:$F$25,2,FALSE),VLOOKUP(通常分様式!I357,―!$E$2:$F$19,2,FALSE)),0)</f>
        <v>0</v>
      </c>
      <c r="J357" s="6">
        <f>IFERROR(VLOOKUP(通常分様式!J357,―!$G$2:$H$2,2,FALSE),0)</f>
        <v>0</v>
      </c>
      <c r="K357" s="6">
        <f>IFERROR(VLOOKUP(通常分様式!K357,―!$AH$2:$AI$12,2,FALSE),0)</f>
        <v>0</v>
      </c>
      <c r="V357" s="6">
        <f>IFERROR(IF(通常分様式!C357="単",VLOOKUP(通常分様式!V357,―!$I$2:$J$3,2,FALSE),VLOOKUP(通常分様式!V357,―!$I$4:$J$5,2,FALSE)),0)</f>
        <v>0</v>
      </c>
      <c r="W357" s="6">
        <f>IFERROR(VLOOKUP(通常分様式!W357,―!$K$2:$L$3,2,FALSE),0)</f>
        <v>0</v>
      </c>
      <c r="X357" s="6">
        <f>IFERROR(VLOOKUP(通常分様式!X357,―!$M$2:$N$3,2,FALSE),0)</f>
        <v>0</v>
      </c>
      <c r="Y357" s="6">
        <f>IFERROR(VLOOKUP(通常分様式!Y357,―!$O$2:$P$3,2,FALSE),0)</f>
        <v>0</v>
      </c>
      <c r="Z357" s="6">
        <f>IFERROR(VLOOKUP(通常分様式!Z357,―!$X$2:$Y$31,2,FALSE),0)</f>
        <v>0</v>
      </c>
      <c r="AA357" s="6">
        <f>IFERROR(VLOOKUP(通常分様式!AA357,―!$X$2:$Y$31,2,FALSE),0)</f>
        <v>0</v>
      </c>
      <c r="AF357" s="6">
        <f>IFERROR(VLOOKUP(通常分様式!AG357,―!$AA$2:$AB$14,2,FALSE),0)</f>
        <v>0</v>
      </c>
      <c r="AG357" s="6">
        <f t="shared" si="35"/>
        <v>0</v>
      </c>
      <c r="AH357" s="135">
        <f t="shared" si="36"/>
        <v>0</v>
      </c>
      <c r="AI357" s="135">
        <f t="shared" si="37"/>
        <v>0</v>
      </c>
      <c r="AJ357" s="135">
        <f>IF(通常分様式!C357="",0,IF(B357=1,IF(フラグ管理用!C357=1,"事業終期_通常",IF(C357=2,IF(Y357=2,"事業終期_R3基金・R4","事業終期_通常"),0)),IF(B357=2,"事業終期_R3基金・R4",0)))</f>
        <v>0</v>
      </c>
      <c r="AK357" s="135">
        <f t="shared" si="38"/>
        <v>0</v>
      </c>
      <c r="AL357" s="135">
        <f t="shared" si="39"/>
        <v>0</v>
      </c>
      <c r="AM357" s="135">
        <f t="shared" si="41"/>
        <v>0</v>
      </c>
      <c r="AN357" s="135">
        <f t="shared" si="40"/>
        <v>0</v>
      </c>
      <c r="AO357" s="6" t="str">
        <f>IF(通常分様式!C357="","",IF(PRODUCT(B357:G357,H357:AA357,AF357)=0,"error",""))</f>
        <v/>
      </c>
      <c r="AP357" s="6">
        <f>IF(通常分様式!E357="妊娠出産子育て支援交付金",1,0)</f>
        <v>0</v>
      </c>
    </row>
    <row r="358" spans="1:42" x14ac:dyDescent="0.15">
      <c r="A358" s="6">
        <v>337</v>
      </c>
      <c r="B358" s="6">
        <f>IFERROR(VLOOKUP(通常分様式!B358,―!$AJ$2:$AK$3,2,FALSE),0)</f>
        <v>0</v>
      </c>
      <c r="C358" s="6">
        <f>IFERROR(VLOOKUP(通常分様式!C358,―!$A$2:$B$3,2,FALSE),0)</f>
        <v>0</v>
      </c>
      <c r="D358" s="6">
        <f>IFERROR(VLOOKUP(通常分様式!D358,―!$AD$2:$AE$3,2,FALSE),0)</f>
        <v>0</v>
      </c>
      <c r="E358" s="6"/>
      <c r="G358" s="6">
        <f>IFERROR(VLOOKUP(通常分様式!G358,―!$AF$2:$AG$3,2,FALSE),0)</f>
        <v>0</v>
      </c>
      <c r="H358" s="6">
        <f>IFERROR(VLOOKUP(通常分様式!H358,―!$C$2:$D$2,2,FALSE),0)</f>
        <v>0</v>
      </c>
      <c r="I358" s="6">
        <f>IFERROR(IF(B358=2,VLOOKUP(通常分様式!I358,―!$E$21:$F$25,2,FALSE),VLOOKUP(通常分様式!I358,―!$E$2:$F$19,2,FALSE)),0)</f>
        <v>0</v>
      </c>
      <c r="J358" s="6">
        <f>IFERROR(VLOOKUP(通常分様式!J358,―!$G$2:$H$2,2,FALSE),0)</f>
        <v>0</v>
      </c>
      <c r="K358" s="6">
        <f>IFERROR(VLOOKUP(通常分様式!K358,―!$AH$2:$AI$12,2,FALSE),0)</f>
        <v>0</v>
      </c>
      <c r="V358" s="6">
        <f>IFERROR(IF(通常分様式!C358="単",VLOOKUP(通常分様式!V358,―!$I$2:$J$3,2,FALSE),VLOOKUP(通常分様式!V358,―!$I$4:$J$5,2,FALSE)),0)</f>
        <v>0</v>
      </c>
      <c r="W358" s="6">
        <f>IFERROR(VLOOKUP(通常分様式!W358,―!$K$2:$L$3,2,FALSE),0)</f>
        <v>0</v>
      </c>
      <c r="X358" s="6">
        <f>IFERROR(VLOOKUP(通常分様式!X358,―!$M$2:$N$3,2,FALSE),0)</f>
        <v>0</v>
      </c>
      <c r="Y358" s="6">
        <f>IFERROR(VLOOKUP(通常分様式!Y358,―!$O$2:$P$3,2,FALSE),0)</f>
        <v>0</v>
      </c>
      <c r="Z358" s="6">
        <f>IFERROR(VLOOKUP(通常分様式!Z358,―!$X$2:$Y$31,2,FALSE),0)</f>
        <v>0</v>
      </c>
      <c r="AA358" s="6">
        <f>IFERROR(VLOOKUP(通常分様式!AA358,―!$X$2:$Y$31,2,FALSE),0)</f>
        <v>0</v>
      </c>
      <c r="AF358" s="6">
        <f>IFERROR(VLOOKUP(通常分様式!AG358,―!$AA$2:$AB$14,2,FALSE),0)</f>
        <v>0</v>
      </c>
      <c r="AG358" s="6">
        <f t="shared" si="35"/>
        <v>0</v>
      </c>
      <c r="AH358" s="135">
        <f t="shared" si="36"/>
        <v>0</v>
      </c>
      <c r="AI358" s="135">
        <f t="shared" si="37"/>
        <v>0</v>
      </c>
      <c r="AJ358" s="135">
        <f>IF(通常分様式!C358="",0,IF(B358=1,IF(フラグ管理用!C358=1,"事業終期_通常",IF(C358=2,IF(Y358=2,"事業終期_R3基金・R4","事業終期_通常"),0)),IF(B358=2,"事業終期_R3基金・R4",0)))</f>
        <v>0</v>
      </c>
      <c r="AK358" s="135">
        <f t="shared" si="38"/>
        <v>0</v>
      </c>
      <c r="AL358" s="135">
        <f t="shared" si="39"/>
        <v>0</v>
      </c>
      <c r="AM358" s="135">
        <f t="shared" si="41"/>
        <v>0</v>
      </c>
      <c r="AN358" s="135">
        <f t="shared" si="40"/>
        <v>0</v>
      </c>
      <c r="AO358" s="6" t="str">
        <f>IF(通常分様式!C358="","",IF(PRODUCT(B358:G358,H358:AA358,AF358)=0,"error",""))</f>
        <v/>
      </c>
      <c r="AP358" s="6">
        <f>IF(通常分様式!E358="妊娠出産子育て支援交付金",1,0)</f>
        <v>0</v>
      </c>
    </row>
    <row r="359" spans="1:42" x14ac:dyDescent="0.15">
      <c r="A359" s="6">
        <v>338</v>
      </c>
      <c r="B359" s="6">
        <f>IFERROR(VLOOKUP(通常分様式!B359,―!$AJ$2:$AK$3,2,FALSE),0)</f>
        <v>0</v>
      </c>
      <c r="C359" s="6">
        <f>IFERROR(VLOOKUP(通常分様式!C359,―!$A$2:$B$3,2,FALSE),0)</f>
        <v>0</v>
      </c>
      <c r="D359" s="6">
        <f>IFERROR(VLOOKUP(通常分様式!D359,―!$AD$2:$AE$3,2,FALSE),0)</f>
        <v>0</v>
      </c>
      <c r="E359" s="6"/>
      <c r="G359" s="6">
        <f>IFERROR(VLOOKUP(通常分様式!G359,―!$AF$2:$AG$3,2,FALSE),0)</f>
        <v>0</v>
      </c>
      <c r="H359" s="6">
        <f>IFERROR(VLOOKUP(通常分様式!H359,―!$C$2:$D$2,2,FALSE),0)</f>
        <v>0</v>
      </c>
      <c r="I359" s="6">
        <f>IFERROR(IF(B359=2,VLOOKUP(通常分様式!I359,―!$E$21:$F$25,2,FALSE),VLOOKUP(通常分様式!I359,―!$E$2:$F$19,2,FALSE)),0)</f>
        <v>0</v>
      </c>
      <c r="J359" s="6">
        <f>IFERROR(VLOOKUP(通常分様式!J359,―!$G$2:$H$2,2,FALSE),0)</f>
        <v>0</v>
      </c>
      <c r="K359" s="6">
        <f>IFERROR(VLOOKUP(通常分様式!K359,―!$AH$2:$AI$12,2,FALSE),0)</f>
        <v>0</v>
      </c>
      <c r="V359" s="6">
        <f>IFERROR(IF(通常分様式!C359="単",VLOOKUP(通常分様式!V359,―!$I$2:$J$3,2,FALSE),VLOOKUP(通常分様式!V359,―!$I$4:$J$5,2,FALSE)),0)</f>
        <v>0</v>
      </c>
      <c r="W359" s="6">
        <f>IFERROR(VLOOKUP(通常分様式!W359,―!$K$2:$L$3,2,FALSE),0)</f>
        <v>0</v>
      </c>
      <c r="X359" s="6">
        <f>IFERROR(VLOOKUP(通常分様式!X359,―!$M$2:$N$3,2,FALSE),0)</f>
        <v>0</v>
      </c>
      <c r="Y359" s="6">
        <f>IFERROR(VLOOKUP(通常分様式!Y359,―!$O$2:$P$3,2,FALSE),0)</f>
        <v>0</v>
      </c>
      <c r="Z359" s="6">
        <f>IFERROR(VLOOKUP(通常分様式!Z359,―!$X$2:$Y$31,2,FALSE),0)</f>
        <v>0</v>
      </c>
      <c r="AA359" s="6">
        <f>IFERROR(VLOOKUP(通常分様式!AA359,―!$X$2:$Y$31,2,FALSE),0)</f>
        <v>0</v>
      </c>
      <c r="AF359" s="6">
        <f>IFERROR(VLOOKUP(通常分様式!AG359,―!$AA$2:$AB$14,2,FALSE),0)</f>
        <v>0</v>
      </c>
      <c r="AG359" s="6">
        <f t="shared" si="35"/>
        <v>0</v>
      </c>
      <c r="AH359" s="135">
        <f t="shared" si="36"/>
        <v>0</v>
      </c>
      <c r="AI359" s="135">
        <f t="shared" si="37"/>
        <v>0</v>
      </c>
      <c r="AJ359" s="135">
        <f>IF(通常分様式!C359="",0,IF(B359=1,IF(フラグ管理用!C359=1,"事業終期_通常",IF(C359=2,IF(Y359=2,"事業終期_R3基金・R4","事業終期_通常"),0)),IF(B359=2,"事業終期_R3基金・R4",0)))</f>
        <v>0</v>
      </c>
      <c r="AK359" s="135">
        <f t="shared" si="38"/>
        <v>0</v>
      </c>
      <c r="AL359" s="135">
        <f t="shared" si="39"/>
        <v>0</v>
      </c>
      <c r="AM359" s="135">
        <f t="shared" si="41"/>
        <v>0</v>
      </c>
      <c r="AN359" s="135">
        <f t="shared" si="40"/>
        <v>0</v>
      </c>
      <c r="AO359" s="6" t="str">
        <f>IF(通常分様式!C359="","",IF(PRODUCT(B359:G359,H359:AA359,AF359)=0,"error",""))</f>
        <v/>
      </c>
      <c r="AP359" s="6">
        <f>IF(通常分様式!E359="妊娠出産子育て支援交付金",1,0)</f>
        <v>0</v>
      </c>
    </row>
    <row r="360" spans="1:42" x14ac:dyDescent="0.15">
      <c r="A360" s="6">
        <v>339</v>
      </c>
      <c r="B360" s="6">
        <f>IFERROR(VLOOKUP(通常分様式!B360,―!$AJ$2:$AK$3,2,FALSE),0)</f>
        <v>0</v>
      </c>
      <c r="C360" s="6">
        <f>IFERROR(VLOOKUP(通常分様式!C360,―!$A$2:$B$3,2,FALSE),0)</f>
        <v>0</v>
      </c>
      <c r="D360" s="6">
        <f>IFERROR(VLOOKUP(通常分様式!D360,―!$AD$2:$AE$3,2,FALSE),0)</f>
        <v>0</v>
      </c>
      <c r="E360" s="6"/>
      <c r="G360" s="6">
        <f>IFERROR(VLOOKUP(通常分様式!G360,―!$AF$2:$AG$3,2,FALSE),0)</f>
        <v>0</v>
      </c>
      <c r="H360" s="6">
        <f>IFERROR(VLOOKUP(通常分様式!H360,―!$C$2:$D$2,2,FALSE),0)</f>
        <v>0</v>
      </c>
      <c r="I360" s="6">
        <f>IFERROR(IF(B360=2,VLOOKUP(通常分様式!I360,―!$E$21:$F$25,2,FALSE),VLOOKUP(通常分様式!I360,―!$E$2:$F$19,2,FALSE)),0)</f>
        <v>0</v>
      </c>
      <c r="J360" s="6">
        <f>IFERROR(VLOOKUP(通常分様式!J360,―!$G$2:$H$2,2,FALSE),0)</f>
        <v>0</v>
      </c>
      <c r="K360" s="6">
        <f>IFERROR(VLOOKUP(通常分様式!K360,―!$AH$2:$AI$12,2,FALSE),0)</f>
        <v>0</v>
      </c>
      <c r="V360" s="6">
        <f>IFERROR(IF(通常分様式!C360="単",VLOOKUP(通常分様式!V360,―!$I$2:$J$3,2,FALSE),VLOOKUP(通常分様式!V360,―!$I$4:$J$5,2,FALSE)),0)</f>
        <v>0</v>
      </c>
      <c r="W360" s="6">
        <f>IFERROR(VLOOKUP(通常分様式!W360,―!$K$2:$L$3,2,FALSE),0)</f>
        <v>0</v>
      </c>
      <c r="X360" s="6">
        <f>IFERROR(VLOOKUP(通常分様式!X360,―!$M$2:$N$3,2,FALSE),0)</f>
        <v>0</v>
      </c>
      <c r="Y360" s="6">
        <f>IFERROR(VLOOKUP(通常分様式!Y360,―!$O$2:$P$3,2,FALSE),0)</f>
        <v>0</v>
      </c>
      <c r="Z360" s="6">
        <f>IFERROR(VLOOKUP(通常分様式!Z360,―!$X$2:$Y$31,2,FALSE),0)</f>
        <v>0</v>
      </c>
      <c r="AA360" s="6">
        <f>IFERROR(VLOOKUP(通常分様式!AA360,―!$X$2:$Y$31,2,FALSE),0)</f>
        <v>0</v>
      </c>
      <c r="AF360" s="6">
        <f>IFERROR(VLOOKUP(通常分様式!AG360,―!$AA$2:$AB$14,2,FALSE),0)</f>
        <v>0</v>
      </c>
      <c r="AG360" s="6">
        <f t="shared" si="35"/>
        <v>0</v>
      </c>
      <c r="AH360" s="135">
        <f t="shared" si="36"/>
        <v>0</v>
      </c>
      <c r="AI360" s="135">
        <f t="shared" si="37"/>
        <v>0</v>
      </c>
      <c r="AJ360" s="135">
        <f>IF(通常分様式!C360="",0,IF(B360=1,IF(フラグ管理用!C360=1,"事業終期_通常",IF(C360=2,IF(Y360=2,"事業終期_R3基金・R4","事業終期_通常"),0)),IF(B360=2,"事業終期_R3基金・R4",0)))</f>
        <v>0</v>
      </c>
      <c r="AK360" s="135">
        <f t="shared" si="38"/>
        <v>0</v>
      </c>
      <c r="AL360" s="135">
        <f t="shared" si="39"/>
        <v>0</v>
      </c>
      <c r="AM360" s="135">
        <f t="shared" si="41"/>
        <v>0</v>
      </c>
      <c r="AN360" s="135">
        <f t="shared" si="40"/>
        <v>0</v>
      </c>
      <c r="AO360" s="6" t="str">
        <f>IF(通常分様式!C360="","",IF(PRODUCT(B360:G360,H360:AA360,AF360)=0,"error",""))</f>
        <v/>
      </c>
      <c r="AP360" s="6">
        <f>IF(通常分様式!E360="妊娠出産子育て支援交付金",1,0)</f>
        <v>0</v>
      </c>
    </row>
    <row r="361" spans="1:42" x14ac:dyDescent="0.15">
      <c r="A361" s="6">
        <v>340</v>
      </c>
      <c r="B361" s="6">
        <f>IFERROR(VLOOKUP(通常分様式!B361,―!$AJ$2:$AK$3,2,FALSE),0)</f>
        <v>0</v>
      </c>
      <c r="C361" s="6">
        <f>IFERROR(VLOOKUP(通常分様式!C361,―!$A$2:$B$3,2,FALSE),0)</f>
        <v>0</v>
      </c>
      <c r="D361" s="6">
        <f>IFERROR(VLOOKUP(通常分様式!D361,―!$AD$2:$AE$3,2,FALSE),0)</f>
        <v>0</v>
      </c>
      <c r="E361" s="6"/>
      <c r="G361" s="6">
        <f>IFERROR(VLOOKUP(通常分様式!G361,―!$AF$2:$AG$3,2,FALSE),0)</f>
        <v>0</v>
      </c>
      <c r="H361" s="6">
        <f>IFERROR(VLOOKUP(通常分様式!H361,―!$C$2:$D$2,2,FALSE),0)</f>
        <v>0</v>
      </c>
      <c r="I361" s="6">
        <f>IFERROR(IF(B361=2,VLOOKUP(通常分様式!I361,―!$E$21:$F$25,2,FALSE),VLOOKUP(通常分様式!I361,―!$E$2:$F$19,2,FALSE)),0)</f>
        <v>0</v>
      </c>
      <c r="J361" s="6">
        <f>IFERROR(VLOOKUP(通常分様式!J361,―!$G$2:$H$2,2,FALSE),0)</f>
        <v>0</v>
      </c>
      <c r="K361" s="6">
        <f>IFERROR(VLOOKUP(通常分様式!K361,―!$AH$2:$AI$12,2,FALSE),0)</f>
        <v>0</v>
      </c>
      <c r="V361" s="6">
        <f>IFERROR(IF(通常分様式!C361="単",VLOOKUP(通常分様式!V361,―!$I$2:$J$3,2,FALSE),VLOOKUP(通常分様式!V361,―!$I$4:$J$5,2,FALSE)),0)</f>
        <v>0</v>
      </c>
      <c r="W361" s="6">
        <f>IFERROR(VLOOKUP(通常分様式!W361,―!$K$2:$L$3,2,FALSE),0)</f>
        <v>0</v>
      </c>
      <c r="X361" s="6">
        <f>IFERROR(VLOOKUP(通常分様式!X361,―!$M$2:$N$3,2,FALSE),0)</f>
        <v>0</v>
      </c>
      <c r="Y361" s="6">
        <f>IFERROR(VLOOKUP(通常分様式!Y361,―!$O$2:$P$3,2,FALSE),0)</f>
        <v>0</v>
      </c>
      <c r="Z361" s="6">
        <f>IFERROR(VLOOKUP(通常分様式!Z361,―!$X$2:$Y$31,2,FALSE),0)</f>
        <v>0</v>
      </c>
      <c r="AA361" s="6">
        <f>IFERROR(VLOOKUP(通常分様式!AA361,―!$X$2:$Y$31,2,FALSE),0)</f>
        <v>0</v>
      </c>
      <c r="AF361" s="6">
        <f>IFERROR(VLOOKUP(通常分様式!AG361,―!$AA$2:$AB$14,2,FALSE),0)</f>
        <v>0</v>
      </c>
      <c r="AG361" s="6">
        <f t="shared" si="35"/>
        <v>0</v>
      </c>
      <c r="AH361" s="135">
        <f t="shared" si="36"/>
        <v>0</v>
      </c>
      <c r="AI361" s="135">
        <f t="shared" si="37"/>
        <v>0</v>
      </c>
      <c r="AJ361" s="135">
        <f>IF(通常分様式!C361="",0,IF(B361=1,IF(フラグ管理用!C361=1,"事業終期_通常",IF(C361=2,IF(Y361=2,"事業終期_R3基金・R4","事業終期_通常"),0)),IF(B361=2,"事業終期_R3基金・R4",0)))</f>
        <v>0</v>
      </c>
      <c r="AK361" s="135">
        <f t="shared" si="38"/>
        <v>0</v>
      </c>
      <c r="AL361" s="135">
        <f t="shared" si="39"/>
        <v>0</v>
      </c>
      <c r="AM361" s="135">
        <f t="shared" si="41"/>
        <v>0</v>
      </c>
      <c r="AN361" s="135">
        <f t="shared" si="40"/>
        <v>0</v>
      </c>
      <c r="AO361" s="6" t="str">
        <f>IF(通常分様式!C361="","",IF(PRODUCT(B361:G361,H361:AA361,AF361)=0,"error",""))</f>
        <v/>
      </c>
      <c r="AP361" s="6">
        <f>IF(通常分様式!E361="妊娠出産子育て支援交付金",1,0)</f>
        <v>0</v>
      </c>
    </row>
    <row r="362" spans="1:42" x14ac:dyDescent="0.15">
      <c r="A362" s="6">
        <v>341</v>
      </c>
      <c r="B362" s="6">
        <f>IFERROR(VLOOKUP(通常分様式!B362,―!$AJ$2:$AK$3,2,FALSE),0)</f>
        <v>0</v>
      </c>
      <c r="C362" s="6">
        <f>IFERROR(VLOOKUP(通常分様式!C362,―!$A$2:$B$3,2,FALSE),0)</f>
        <v>0</v>
      </c>
      <c r="D362" s="6">
        <f>IFERROR(VLOOKUP(通常分様式!D362,―!$AD$2:$AE$3,2,FALSE),0)</f>
        <v>0</v>
      </c>
      <c r="E362" s="6"/>
      <c r="G362" s="6">
        <f>IFERROR(VLOOKUP(通常分様式!G362,―!$AF$2:$AG$3,2,FALSE),0)</f>
        <v>0</v>
      </c>
      <c r="H362" s="6">
        <f>IFERROR(VLOOKUP(通常分様式!H362,―!$C$2:$D$2,2,FALSE),0)</f>
        <v>0</v>
      </c>
      <c r="I362" s="6">
        <f>IFERROR(IF(B362=2,VLOOKUP(通常分様式!I362,―!$E$21:$F$25,2,FALSE),VLOOKUP(通常分様式!I362,―!$E$2:$F$19,2,FALSE)),0)</f>
        <v>0</v>
      </c>
      <c r="J362" s="6">
        <f>IFERROR(VLOOKUP(通常分様式!J362,―!$G$2:$H$2,2,FALSE),0)</f>
        <v>0</v>
      </c>
      <c r="K362" s="6">
        <f>IFERROR(VLOOKUP(通常分様式!K362,―!$AH$2:$AI$12,2,FALSE),0)</f>
        <v>0</v>
      </c>
      <c r="V362" s="6">
        <f>IFERROR(IF(通常分様式!C362="単",VLOOKUP(通常分様式!V362,―!$I$2:$J$3,2,FALSE),VLOOKUP(通常分様式!V362,―!$I$4:$J$5,2,FALSE)),0)</f>
        <v>0</v>
      </c>
      <c r="W362" s="6">
        <f>IFERROR(VLOOKUP(通常分様式!W362,―!$K$2:$L$3,2,FALSE),0)</f>
        <v>0</v>
      </c>
      <c r="X362" s="6">
        <f>IFERROR(VLOOKUP(通常分様式!X362,―!$M$2:$N$3,2,FALSE),0)</f>
        <v>0</v>
      </c>
      <c r="Y362" s="6">
        <f>IFERROR(VLOOKUP(通常分様式!Y362,―!$O$2:$P$3,2,FALSE),0)</f>
        <v>0</v>
      </c>
      <c r="Z362" s="6">
        <f>IFERROR(VLOOKUP(通常分様式!Z362,―!$X$2:$Y$31,2,FALSE),0)</f>
        <v>0</v>
      </c>
      <c r="AA362" s="6">
        <f>IFERROR(VLOOKUP(通常分様式!AA362,―!$X$2:$Y$31,2,FALSE),0)</f>
        <v>0</v>
      </c>
      <c r="AF362" s="6">
        <f>IFERROR(VLOOKUP(通常分様式!AG362,―!$AA$2:$AB$14,2,FALSE),0)</f>
        <v>0</v>
      </c>
      <c r="AG362" s="6">
        <f t="shared" si="35"/>
        <v>0</v>
      </c>
      <c r="AH362" s="135">
        <f t="shared" si="36"/>
        <v>0</v>
      </c>
      <c r="AI362" s="135">
        <f t="shared" si="37"/>
        <v>0</v>
      </c>
      <c r="AJ362" s="135">
        <f>IF(通常分様式!C362="",0,IF(B362=1,IF(フラグ管理用!C362=1,"事業終期_通常",IF(C362=2,IF(Y362=2,"事業終期_R3基金・R4","事業終期_通常"),0)),IF(B362=2,"事業終期_R3基金・R4",0)))</f>
        <v>0</v>
      </c>
      <c r="AK362" s="135">
        <f t="shared" si="38"/>
        <v>0</v>
      </c>
      <c r="AL362" s="135">
        <f t="shared" si="39"/>
        <v>0</v>
      </c>
      <c r="AM362" s="135">
        <f t="shared" si="41"/>
        <v>0</v>
      </c>
      <c r="AN362" s="135">
        <f t="shared" si="40"/>
        <v>0</v>
      </c>
      <c r="AO362" s="6" t="str">
        <f>IF(通常分様式!C362="","",IF(PRODUCT(B362:G362,H362:AA362,AF362)=0,"error",""))</f>
        <v/>
      </c>
      <c r="AP362" s="6">
        <f>IF(通常分様式!E362="妊娠出産子育て支援交付金",1,0)</f>
        <v>0</v>
      </c>
    </row>
    <row r="363" spans="1:42" x14ac:dyDescent="0.15">
      <c r="A363" s="6">
        <v>342</v>
      </c>
      <c r="B363" s="6">
        <f>IFERROR(VLOOKUP(通常分様式!B363,―!$AJ$2:$AK$3,2,FALSE),0)</f>
        <v>0</v>
      </c>
      <c r="C363" s="6">
        <f>IFERROR(VLOOKUP(通常分様式!C363,―!$A$2:$B$3,2,FALSE),0)</f>
        <v>0</v>
      </c>
      <c r="D363" s="6">
        <f>IFERROR(VLOOKUP(通常分様式!D363,―!$AD$2:$AE$3,2,FALSE),0)</f>
        <v>0</v>
      </c>
      <c r="E363" s="6"/>
      <c r="G363" s="6">
        <f>IFERROR(VLOOKUP(通常分様式!G363,―!$AF$2:$AG$3,2,FALSE),0)</f>
        <v>0</v>
      </c>
      <c r="H363" s="6">
        <f>IFERROR(VLOOKUP(通常分様式!H363,―!$C$2:$D$2,2,FALSE),0)</f>
        <v>0</v>
      </c>
      <c r="I363" s="6">
        <f>IFERROR(IF(B363=2,VLOOKUP(通常分様式!I363,―!$E$21:$F$25,2,FALSE),VLOOKUP(通常分様式!I363,―!$E$2:$F$19,2,FALSE)),0)</f>
        <v>0</v>
      </c>
      <c r="J363" s="6">
        <f>IFERROR(VLOOKUP(通常分様式!J363,―!$G$2:$H$2,2,FALSE),0)</f>
        <v>0</v>
      </c>
      <c r="K363" s="6">
        <f>IFERROR(VLOOKUP(通常分様式!K363,―!$AH$2:$AI$12,2,FALSE),0)</f>
        <v>0</v>
      </c>
      <c r="V363" s="6">
        <f>IFERROR(IF(通常分様式!C363="単",VLOOKUP(通常分様式!V363,―!$I$2:$J$3,2,FALSE),VLOOKUP(通常分様式!V363,―!$I$4:$J$5,2,FALSE)),0)</f>
        <v>0</v>
      </c>
      <c r="W363" s="6">
        <f>IFERROR(VLOOKUP(通常分様式!W363,―!$K$2:$L$3,2,FALSE),0)</f>
        <v>0</v>
      </c>
      <c r="X363" s="6">
        <f>IFERROR(VLOOKUP(通常分様式!X363,―!$M$2:$N$3,2,FALSE),0)</f>
        <v>0</v>
      </c>
      <c r="Y363" s="6">
        <f>IFERROR(VLOOKUP(通常分様式!Y363,―!$O$2:$P$3,2,FALSE),0)</f>
        <v>0</v>
      </c>
      <c r="Z363" s="6">
        <f>IFERROR(VLOOKUP(通常分様式!Z363,―!$X$2:$Y$31,2,FALSE),0)</f>
        <v>0</v>
      </c>
      <c r="AA363" s="6">
        <f>IFERROR(VLOOKUP(通常分様式!AA363,―!$X$2:$Y$31,2,FALSE),0)</f>
        <v>0</v>
      </c>
      <c r="AF363" s="6">
        <f>IFERROR(VLOOKUP(通常分様式!AG363,―!$AA$2:$AB$14,2,FALSE),0)</f>
        <v>0</v>
      </c>
      <c r="AG363" s="6">
        <f t="shared" si="35"/>
        <v>0</v>
      </c>
      <c r="AH363" s="135">
        <f t="shared" si="36"/>
        <v>0</v>
      </c>
      <c r="AI363" s="135">
        <f t="shared" si="37"/>
        <v>0</v>
      </c>
      <c r="AJ363" s="135">
        <f>IF(通常分様式!C363="",0,IF(B363=1,IF(フラグ管理用!C363=1,"事業終期_通常",IF(C363=2,IF(Y363=2,"事業終期_R3基金・R4","事業終期_通常"),0)),IF(B363=2,"事業終期_R3基金・R4",0)))</f>
        <v>0</v>
      </c>
      <c r="AK363" s="135">
        <f t="shared" si="38"/>
        <v>0</v>
      </c>
      <c r="AL363" s="135">
        <f t="shared" si="39"/>
        <v>0</v>
      </c>
      <c r="AM363" s="135">
        <f t="shared" si="41"/>
        <v>0</v>
      </c>
      <c r="AN363" s="135">
        <f t="shared" si="40"/>
        <v>0</v>
      </c>
      <c r="AO363" s="6" t="str">
        <f>IF(通常分様式!C363="","",IF(PRODUCT(B363:G363,H363:AA363,AF363)=0,"error",""))</f>
        <v/>
      </c>
      <c r="AP363" s="6">
        <f>IF(通常分様式!E363="妊娠出産子育て支援交付金",1,0)</f>
        <v>0</v>
      </c>
    </row>
    <row r="364" spans="1:42" x14ac:dyDescent="0.15">
      <c r="A364" s="6">
        <v>343</v>
      </c>
      <c r="B364" s="6">
        <f>IFERROR(VLOOKUP(通常分様式!B364,―!$AJ$2:$AK$3,2,FALSE),0)</f>
        <v>0</v>
      </c>
      <c r="C364" s="6">
        <f>IFERROR(VLOOKUP(通常分様式!C364,―!$A$2:$B$3,2,FALSE),0)</f>
        <v>0</v>
      </c>
      <c r="D364" s="6">
        <f>IFERROR(VLOOKUP(通常分様式!D364,―!$AD$2:$AE$3,2,FALSE),0)</f>
        <v>0</v>
      </c>
      <c r="E364" s="6"/>
      <c r="G364" s="6">
        <f>IFERROR(VLOOKUP(通常分様式!G364,―!$AF$2:$AG$3,2,FALSE),0)</f>
        <v>0</v>
      </c>
      <c r="H364" s="6">
        <f>IFERROR(VLOOKUP(通常分様式!H364,―!$C$2:$D$2,2,FALSE),0)</f>
        <v>0</v>
      </c>
      <c r="I364" s="6">
        <f>IFERROR(IF(B364=2,VLOOKUP(通常分様式!I364,―!$E$21:$F$25,2,FALSE),VLOOKUP(通常分様式!I364,―!$E$2:$F$19,2,FALSE)),0)</f>
        <v>0</v>
      </c>
      <c r="J364" s="6">
        <f>IFERROR(VLOOKUP(通常分様式!J364,―!$G$2:$H$2,2,FALSE),0)</f>
        <v>0</v>
      </c>
      <c r="K364" s="6">
        <f>IFERROR(VLOOKUP(通常分様式!K364,―!$AH$2:$AI$12,2,FALSE),0)</f>
        <v>0</v>
      </c>
      <c r="V364" s="6">
        <f>IFERROR(IF(通常分様式!C364="単",VLOOKUP(通常分様式!V364,―!$I$2:$J$3,2,FALSE),VLOOKUP(通常分様式!V364,―!$I$4:$J$5,2,FALSE)),0)</f>
        <v>0</v>
      </c>
      <c r="W364" s="6">
        <f>IFERROR(VLOOKUP(通常分様式!W364,―!$K$2:$L$3,2,FALSE),0)</f>
        <v>0</v>
      </c>
      <c r="X364" s="6">
        <f>IFERROR(VLOOKUP(通常分様式!X364,―!$M$2:$N$3,2,FALSE),0)</f>
        <v>0</v>
      </c>
      <c r="Y364" s="6">
        <f>IFERROR(VLOOKUP(通常分様式!Y364,―!$O$2:$P$3,2,FALSE),0)</f>
        <v>0</v>
      </c>
      <c r="Z364" s="6">
        <f>IFERROR(VLOOKUP(通常分様式!Z364,―!$X$2:$Y$31,2,FALSE),0)</f>
        <v>0</v>
      </c>
      <c r="AA364" s="6">
        <f>IFERROR(VLOOKUP(通常分様式!AA364,―!$X$2:$Y$31,2,FALSE),0)</f>
        <v>0</v>
      </c>
      <c r="AF364" s="6">
        <f>IFERROR(VLOOKUP(通常分様式!AG364,―!$AA$2:$AB$14,2,FALSE),0)</f>
        <v>0</v>
      </c>
      <c r="AG364" s="6">
        <f t="shared" si="35"/>
        <v>0</v>
      </c>
      <c r="AH364" s="135">
        <f t="shared" si="36"/>
        <v>0</v>
      </c>
      <c r="AI364" s="135">
        <f t="shared" si="37"/>
        <v>0</v>
      </c>
      <c r="AJ364" s="135">
        <f>IF(通常分様式!C364="",0,IF(B364=1,IF(フラグ管理用!C364=1,"事業終期_通常",IF(C364=2,IF(Y364=2,"事業終期_R3基金・R4","事業終期_通常"),0)),IF(B364=2,"事業終期_R3基金・R4",0)))</f>
        <v>0</v>
      </c>
      <c r="AK364" s="135">
        <f t="shared" si="38"/>
        <v>0</v>
      </c>
      <c r="AL364" s="135">
        <f t="shared" si="39"/>
        <v>0</v>
      </c>
      <c r="AM364" s="135">
        <f t="shared" si="41"/>
        <v>0</v>
      </c>
      <c r="AN364" s="135">
        <f t="shared" si="40"/>
        <v>0</v>
      </c>
      <c r="AO364" s="6" t="str">
        <f>IF(通常分様式!C364="","",IF(PRODUCT(B364:G364,H364:AA364,AF364)=0,"error",""))</f>
        <v/>
      </c>
      <c r="AP364" s="6">
        <f>IF(通常分様式!E364="妊娠出産子育て支援交付金",1,0)</f>
        <v>0</v>
      </c>
    </row>
    <row r="365" spans="1:42" x14ac:dyDescent="0.15">
      <c r="A365" s="6">
        <v>344</v>
      </c>
      <c r="B365" s="6">
        <f>IFERROR(VLOOKUP(通常分様式!B365,―!$AJ$2:$AK$3,2,FALSE),0)</f>
        <v>0</v>
      </c>
      <c r="C365" s="6">
        <f>IFERROR(VLOOKUP(通常分様式!C365,―!$A$2:$B$3,2,FALSE),0)</f>
        <v>0</v>
      </c>
      <c r="D365" s="6">
        <f>IFERROR(VLOOKUP(通常分様式!D365,―!$AD$2:$AE$3,2,FALSE),0)</f>
        <v>0</v>
      </c>
      <c r="E365" s="6"/>
      <c r="G365" s="6">
        <f>IFERROR(VLOOKUP(通常分様式!G365,―!$AF$2:$AG$3,2,FALSE),0)</f>
        <v>0</v>
      </c>
      <c r="H365" s="6">
        <f>IFERROR(VLOOKUP(通常分様式!H365,―!$C$2:$D$2,2,FALSE),0)</f>
        <v>0</v>
      </c>
      <c r="I365" s="6">
        <f>IFERROR(IF(B365=2,VLOOKUP(通常分様式!I365,―!$E$21:$F$25,2,FALSE),VLOOKUP(通常分様式!I365,―!$E$2:$F$19,2,FALSE)),0)</f>
        <v>0</v>
      </c>
      <c r="J365" s="6">
        <f>IFERROR(VLOOKUP(通常分様式!J365,―!$G$2:$H$2,2,FALSE),0)</f>
        <v>0</v>
      </c>
      <c r="K365" s="6">
        <f>IFERROR(VLOOKUP(通常分様式!K365,―!$AH$2:$AI$12,2,FALSE),0)</f>
        <v>0</v>
      </c>
      <c r="V365" s="6">
        <f>IFERROR(IF(通常分様式!C365="単",VLOOKUP(通常分様式!V365,―!$I$2:$J$3,2,FALSE),VLOOKUP(通常分様式!V365,―!$I$4:$J$5,2,FALSE)),0)</f>
        <v>0</v>
      </c>
      <c r="W365" s="6">
        <f>IFERROR(VLOOKUP(通常分様式!W365,―!$K$2:$L$3,2,FALSE),0)</f>
        <v>0</v>
      </c>
      <c r="X365" s="6">
        <f>IFERROR(VLOOKUP(通常分様式!X365,―!$M$2:$N$3,2,FALSE),0)</f>
        <v>0</v>
      </c>
      <c r="Y365" s="6">
        <f>IFERROR(VLOOKUP(通常分様式!Y365,―!$O$2:$P$3,2,FALSE),0)</f>
        <v>0</v>
      </c>
      <c r="Z365" s="6">
        <f>IFERROR(VLOOKUP(通常分様式!Z365,―!$X$2:$Y$31,2,FALSE),0)</f>
        <v>0</v>
      </c>
      <c r="AA365" s="6">
        <f>IFERROR(VLOOKUP(通常分様式!AA365,―!$X$2:$Y$31,2,FALSE),0)</f>
        <v>0</v>
      </c>
      <c r="AF365" s="6">
        <f>IFERROR(VLOOKUP(通常分様式!AG365,―!$AA$2:$AB$14,2,FALSE),0)</f>
        <v>0</v>
      </c>
      <c r="AG365" s="6">
        <f t="shared" si="35"/>
        <v>0</v>
      </c>
      <c r="AH365" s="135">
        <f t="shared" si="36"/>
        <v>0</v>
      </c>
      <c r="AI365" s="135">
        <f t="shared" si="37"/>
        <v>0</v>
      </c>
      <c r="AJ365" s="135">
        <f>IF(通常分様式!C365="",0,IF(B365=1,IF(フラグ管理用!C365=1,"事業終期_通常",IF(C365=2,IF(Y365=2,"事業終期_R3基金・R4","事業終期_通常"),0)),IF(B365=2,"事業終期_R3基金・R4",0)))</f>
        <v>0</v>
      </c>
      <c r="AK365" s="135">
        <f t="shared" si="38"/>
        <v>0</v>
      </c>
      <c r="AL365" s="135">
        <f t="shared" si="39"/>
        <v>0</v>
      </c>
      <c r="AM365" s="135">
        <f t="shared" si="41"/>
        <v>0</v>
      </c>
      <c r="AN365" s="135">
        <f t="shared" si="40"/>
        <v>0</v>
      </c>
      <c r="AO365" s="6" t="str">
        <f>IF(通常分様式!C365="","",IF(PRODUCT(B365:G365,H365:AA365,AF365)=0,"error",""))</f>
        <v/>
      </c>
      <c r="AP365" s="6">
        <f>IF(通常分様式!E365="妊娠出産子育て支援交付金",1,0)</f>
        <v>0</v>
      </c>
    </row>
    <row r="366" spans="1:42" x14ac:dyDescent="0.15">
      <c r="A366" s="6">
        <v>345</v>
      </c>
      <c r="B366" s="6">
        <f>IFERROR(VLOOKUP(通常分様式!B366,―!$AJ$2:$AK$3,2,FALSE),0)</f>
        <v>0</v>
      </c>
      <c r="C366" s="6">
        <f>IFERROR(VLOOKUP(通常分様式!C366,―!$A$2:$B$3,2,FALSE),0)</f>
        <v>0</v>
      </c>
      <c r="D366" s="6">
        <f>IFERROR(VLOOKUP(通常分様式!D366,―!$AD$2:$AE$3,2,FALSE),0)</f>
        <v>0</v>
      </c>
      <c r="E366" s="6"/>
      <c r="G366" s="6">
        <f>IFERROR(VLOOKUP(通常分様式!G366,―!$AF$2:$AG$3,2,FALSE),0)</f>
        <v>0</v>
      </c>
      <c r="H366" s="6">
        <f>IFERROR(VLOOKUP(通常分様式!H366,―!$C$2:$D$2,2,FALSE),0)</f>
        <v>0</v>
      </c>
      <c r="I366" s="6">
        <f>IFERROR(IF(B366=2,VLOOKUP(通常分様式!I366,―!$E$21:$F$25,2,FALSE),VLOOKUP(通常分様式!I366,―!$E$2:$F$19,2,FALSE)),0)</f>
        <v>0</v>
      </c>
      <c r="J366" s="6">
        <f>IFERROR(VLOOKUP(通常分様式!J366,―!$G$2:$H$2,2,FALSE),0)</f>
        <v>0</v>
      </c>
      <c r="K366" s="6">
        <f>IFERROR(VLOOKUP(通常分様式!K366,―!$AH$2:$AI$12,2,FALSE),0)</f>
        <v>0</v>
      </c>
      <c r="V366" s="6">
        <f>IFERROR(IF(通常分様式!C366="単",VLOOKUP(通常分様式!V366,―!$I$2:$J$3,2,FALSE),VLOOKUP(通常分様式!V366,―!$I$4:$J$5,2,FALSE)),0)</f>
        <v>0</v>
      </c>
      <c r="W366" s="6">
        <f>IFERROR(VLOOKUP(通常分様式!W366,―!$K$2:$L$3,2,FALSE),0)</f>
        <v>0</v>
      </c>
      <c r="X366" s="6">
        <f>IFERROR(VLOOKUP(通常分様式!X366,―!$M$2:$N$3,2,FALSE),0)</f>
        <v>0</v>
      </c>
      <c r="Y366" s="6">
        <f>IFERROR(VLOOKUP(通常分様式!Y366,―!$O$2:$P$3,2,FALSE),0)</f>
        <v>0</v>
      </c>
      <c r="Z366" s="6">
        <f>IFERROR(VLOOKUP(通常分様式!Z366,―!$X$2:$Y$31,2,FALSE),0)</f>
        <v>0</v>
      </c>
      <c r="AA366" s="6">
        <f>IFERROR(VLOOKUP(通常分様式!AA366,―!$X$2:$Y$31,2,FALSE),0)</f>
        <v>0</v>
      </c>
      <c r="AF366" s="6">
        <f>IFERROR(VLOOKUP(通常分様式!AG366,―!$AA$2:$AB$14,2,FALSE),0)</f>
        <v>0</v>
      </c>
      <c r="AG366" s="6">
        <f t="shared" si="35"/>
        <v>0</v>
      </c>
      <c r="AH366" s="135">
        <f t="shared" si="36"/>
        <v>0</v>
      </c>
      <c r="AI366" s="135">
        <f t="shared" si="37"/>
        <v>0</v>
      </c>
      <c r="AJ366" s="135">
        <f>IF(通常分様式!C366="",0,IF(B366=1,IF(フラグ管理用!C366=1,"事業終期_通常",IF(C366=2,IF(Y366=2,"事業終期_R3基金・R4","事業終期_通常"),0)),IF(B366=2,"事業終期_R3基金・R4",0)))</f>
        <v>0</v>
      </c>
      <c r="AK366" s="135">
        <f t="shared" si="38"/>
        <v>0</v>
      </c>
      <c r="AL366" s="135">
        <f t="shared" si="39"/>
        <v>0</v>
      </c>
      <c r="AM366" s="135">
        <f t="shared" si="41"/>
        <v>0</v>
      </c>
      <c r="AN366" s="135">
        <f t="shared" si="40"/>
        <v>0</v>
      </c>
      <c r="AO366" s="6" t="str">
        <f>IF(通常分様式!C366="","",IF(PRODUCT(B366:G366,H366:AA366,AF366)=0,"error",""))</f>
        <v/>
      </c>
      <c r="AP366" s="6">
        <f>IF(通常分様式!E366="妊娠出産子育て支援交付金",1,0)</f>
        <v>0</v>
      </c>
    </row>
    <row r="367" spans="1:42" x14ac:dyDescent="0.15">
      <c r="A367" s="6">
        <v>346</v>
      </c>
      <c r="B367" s="6">
        <f>IFERROR(VLOOKUP(通常分様式!B367,―!$AJ$2:$AK$3,2,FALSE),0)</f>
        <v>0</v>
      </c>
      <c r="C367" s="6">
        <f>IFERROR(VLOOKUP(通常分様式!C367,―!$A$2:$B$3,2,FALSE),0)</f>
        <v>0</v>
      </c>
      <c r="D367" s="6">
        <f>IFERROR(VLOOKUP(通常分様式!D367,―!$AD$2:$AE$3,2,FALSE),0)</f>
        <v>0</v>
      </c>
      <c r="E367" s="6"/>
      <c r="G367" s="6">
        <f>IFERROR(VLOOKUP(通常分様式!G367,―!$AF$2:$AG$3,2,FALSE),0)</f>
        <v>0</v>
      </c>
      <c r="H367" s="6">
        <f>IFERROR(VLOOKUP(通常分様式!H367,―!$C$2:$D$2,2,FALSE),0)</f>
        <v>0</v>
      </c>
      <c r="I367" s="6">
        <f>IFERROR(IF(B367=2,VLOOKUP(通常分様式!I367,―!$E$21:$F$25,2,FALSE),VLOOKUP(通常分様式!I367,―!$E$2:$F$19,2,FALSE)),0)</f>
        <v>0</v>
      </c>
      <c r="J367" s="6">
        <f>IFERROR(VLOOKUP(通常分様式!J367,―!$G$2:$H$2,2,FALSE),0)</f>
        <v>0</v>
      </c>
      <c r="K367" s="6">
        <f>IFERROR(VLOOKUP(通常分様式!K367,―!$AH$2:$AI$12,2,FALSE),0)</f>
        <v>0</v>
      </c>
      <c r="V367" s="6">
        <f>IFERROR(IF(通常分様式!C367="単",VLOOKUP(通常分様式!V367,―!$I$2:$J$3,2,FALSE),VLOOKUP(通常分様式!V367,―!$I$4:$J$5,2,FALSE)),0)</f>
        <v>0</v>
      </c>
      <c r="W367" s="6">
        <f>IFERROR(VLOOKUP(通常分様式!W367,―!$K$2:$L$3,2,FALSE),0)</f>
        <v>0</v>
      </c>
      <c r="X367" s="6">
        <f>IFERROR(VLOOKUP(通常分様式!X367,―!$M$2:$N$3,2,FALSE),0)</f>
        <v>0</v>
      </c>
      <c r="Y367" s="6">
        <f>IFERROR(VLOOKUP(通常分様式!Y367,―!$O$2:$P$3,2,FALSE),0)</f>
        <v>0</v>
      </c>
      <c r="Z367" s="6">
        <f>IFERROR(VLOOKUP(通常分様式!Z367,―!$X$2:$Y$31,2,FALSE),0)</f>
        <v>0</v>
      </c>
      <c r="AA367" s="6">
        <f>IFERROR(VLOOKUP(通常分様式!AA367,―!$X$2:$Y$31,2,FALSE),0)</f>
        <v>0</v>
      </c>
      <c r="AF367" s="6">
        <f>IFERROR(VLOOKUP(通常分様式!AG367,―!$AA$2:$AB$14,2,FALSE),0)</f>
        <v>0</v>
      </c>
      <c r="AG367" s="6">
        <f t="shared" si="35"/>
        <v>0</v>
      </c>
      <c r="AH367" s="135">
        <f t="shared" si="36"/>
        <v>0</v>
      </c>
      <c r="AI367" s="135">
        <f t="shared" si="37"/>
        <v>0</v>
      </c>
      <c r="AJ367" s="135">
        <f>IF(通常分様式!C367="",0,IF(B367=1,IF(フラグ管理用!C367=1,"事業終期_通常",IF(C367=2,IF(Y367=2,"事業終期_R3基金・R4","事業終期_通常"),0)),IF(B367=2,"事業終期_R3基金・R4",0)))</f>
        <v>0</v>
      </c>
      <c r="AK367" s="135">
        <f t="shared" si="38"/>
        <v>0</v>
      </c>
      <c r="AL367" s="135">
        <f t="shared" si="39"/>
        <v>0</v>
      </c>
      <c r="AM367" s="135">
        <f t="shared" si="41"/>
        <v>0</v>
      </c>
      <c r="AN367" s="135">
        <f t="shared" si="40"/>
        <v>0</v>
      </c>
      <c r="AO367" s="6" t="str">
        <f>IF(通常分様式!C367="","",IF(PRODUCT(B367:G367,H367:AA367,AF367)=0,"error",""))</f>
        <v/>
      </c>
      <c r="AP367" s="6">
        <f>IF(通常分様式!E367="妊娠出産子育て支援交付金",1,0)</f>
        <v>0</v>
      </c>
    </row>
    <row r="368" spans="1:42" x14ac:dyDescent="0.15">
      <c r="A368" s="6">
        <v>347</v>
      </c>
      <c r="B368" s="6">
        <f>IFERROR(VLOOKUP(通常分様式!B368,―!$AJ$2:$AK$3,2,FALSE),0)</f>
        <v>0</v>
      </c>
      <c r="C368" s="6">
        <f>IFERROR(VLOOKUP(通常分様式!C368,―!$A$2:$B$3,2,FALSE),0)</f>
        <v>0</v>
      </c>
      <c r="D368" s="6">
        <f>IFERROR(VLOOKUP(通常分様式!D368,―!$AD$2:$AE$3,2,FALSE),0)</f>
        <v>0</v>
      </c>
      <c r="E368" s="6"/>
      <c r="G368" s="6">
        <f>IFERROR(VLOOKUP(通常分様式!G368,―!$AF$2:$AG$3,2,FALSE),0)</f>
        <v>0</v>
      </c>
      <c r="H368" s="6">
        <f>IFERROR(VLOOKUP(通常分様式!H368,―!$C$2:$D$2,2,FALSE),0)</f>
        <v>0</v>
      </c>
      <c r="I368" s="6">
        <f>IFERROR(IF(B368=2,VLOOKUP(通常分様式!I368,―!$E$21:$F$25,2,FALSE),VLOOKUP(通常分様式!I368,―!$E$2:$F$19,2,FALSE)),0)</f>
        <v>0</v>
      </c>
      <c r="J368" s="6">
        <f>IFERROR(VLOOKUP(通常分様式!J368,―!$G$2:$H$2,2,FALSE),0)</f>
        <v>0</v>
      </c>
      <c r="K368" s="6">
        <f>IFERROR(VLOOKUP(通常分様式!K368,―!$AH$2:$AI$12,2,FALSE),0)</f>
        <v>0</v>
      </c>
      <c r="V368" s="6">
        <f>IFERROR(IF(通常分様式!C368="単",VLOOKUP(通常分様式!V368,―!$I$2:$J$3,2,FALSE),VLOOKUP(通常分様式!V368,―!$I$4:$J$5,2,FALSE)),0)</f>
        <v>0</v>
      </c>
      <c r="W368" s="6">
        <f>IFERROR(VLOOKUP(通常分様式!W368,―!$K$2:$L$3,2,FALSE),0)</f>
        <v>0</v>
      </c>
      <c r="X368" s="6">
        <f>IFERROR(VLOOKUP(通常分様式!X368,―!$M$2:$N$3,2,FALSE),0)</f>
        <v>0</v>
      </c>
      <c r="Y368" s="6">
        <f>IFERROR(VLOOKUP(通常分様式!Y368,―!$O$2:$P$3,2,FALSE),0)</f>
        <v>0</v>
      </c>
      <c r="Z368" s="6">
        <f>IFERROR(VLOOKUP(通常分様式!Z368,―!$X$2:$Y$31,2,FALSE),0)</f>
        <v>0</v>
      </c>
      <c r="AA368" s="6">
        <f>IFERROR(VLOOKUP(通常分様式!AA368,―!$X$2:$Y$31,2,FALSE),0)</f>
        <v>0</v>
      </c>
      <c r="AF368" s="6">
        <f>IFERROR(VLOOKUP(通常分様式!AG368,―!$AA$2:$AB$14,2,FALSE),0)</f>
        <v>0</v>
      </c>
      <c r="AG368" s="6">
        <f t="shared" si="35"/>
        <v>0</v>
      </c>
      <c r="AH368" s="135">
        <f t="shared" si="36"/>
        <v>0</v>
      </c>
      <c r="AI368" s="135">
        <f t="shared" si="37"/>
        <v>0</v>
      </c>
      <c r="AJ368" s="135">
        <f>IF(通常分様式!C368="",0,IF(B368=1,IF(フラグ管理用!C368=1,"事業終期_通常",IF(C368=2,IF(Y368=2,"事業終期_R3基金・R4","事業終期_通常"),0)),IF(B368=2,"事業終期_R3基金・R4",0)))</f>
        <v>0</v>
      </c>
      <c r="AK368" s="135">
        <f t="shared" si="38"/>
        <v>0</v>
      </c>
      <c r="AL368" s="135">
        <f t="shared" si="39"/>
        <v>0</v>
      </c>
      <c r="AM368" s="135">
        <f t="shared" si="41"/>
        <v>0</v>
      </c>
      <c r="AN368" s="135">
        <f t="shared" si="40"/>
        <v>0</v>
      </c>
      <c r="AO368" s="6" t="str">
        <f>IF(通常分様式!C368="","",IF(PRODUCT(B368:G368,H368:AA368,AF368)=0,"error",""))</f>
        <v/>
      </c>
      <c r="AP368" s="6">
        <f>IF(通常分様式!E368="妊娠出産子育て支援交付金",1,0)</f>
        <v>0</v>
      </c>
    </row>
    <row r="369" spans="1:42" x14ac:dyDescent="0.15">
      <c r="A369" s="6">
        <v>348</v>
      </c>
      <c r="B369" s="6">
        <f>IFERROR(VLOOKUP(通常分様式!B369,―!$AJ$2:$AK$3,2,FALSE),0)</f>
        <v>0</v>
      </c>
      <c r="C369" s="6">
        <f>IFERROR(VLOOKUP(通常分様式!C369,―!$A$2:$B$3,2,FALSE),0)</f>
        <v>0</v>
      </c>
      <c r="D369" s="6">
        <f>IFERROR(VLOOKUP(通常分様式!D369,―!$AD$2:$AE$3,2,FALSE),0)</f>
        <v>0</v>
      </c>
      <c r="E369" s="6"/>
      <c r="G369" s="6">
        <f>IFERROR(VLOOKUP(通常分様式!G369,―!$AF$2:$AG$3,2,FALSE),0)</f>
        <v>0</v>
      </c>
      <c r="H369" s="6">
        <f>IFERROR(VLOOKUP(通常分様式!H369,―!$C$2:$D$2,2,FALSE),0)</f>
        <v>0</v>
      </c>
      <c r="I369" s="6">
        <f>IFERROR(IF(B369=2,VLOOKUP(通常分様式!I369,―!$E$21:$F$25,2,FALSE),VLOOKUP(通常分様式!I369,―!$E$2:$F$19,2,FALSE)),0)</f>
        <v>0</v>
      </c>
      <c r="J369" s="6">
        <f>IFERROR(VLOOKUP(通常分様式!J369,―!$G$2:$H$2,2,FALSE),0)</f>
        <v>0</v>
      </c>
      <c r="K369" s="6">
        <f>IFERROR(VLOOKUP(通常分様式!K369,―!$AH$2:$AI$12,2,FALSE),0)</f>
        <v>0</v>
      </c>
      <c r="V369" s="6">
        <f>IFERROR(IF(通常分様式!C369="単",VLOOKUP(通常分様式!V369,―!$I$2:$J$3,2,FALSE),VLOOKUP(通常分様式!V369,―!$I$4:$J$5,2,FALSE)),0)</f>
        <v>0</v>
      </c>
      <c r="W369" s="6">
        <f>IFERROR(VLOOKUP(通常分様式!W369,―!$K$2:$L$3,2,FALSE),0)</f>
        <v>0</v>
      </c>
      <c r="X369" s="6">
        <f>IFERROR(VLOOKUP(通常分様式!X369,―!$M$2:$N$3,2,FALSE),0)</f>
        <v>0</v>
      </c>
      <c r="Y369" s="6">
        <f>IFERROR(VLOOKUP(通常分様式!Y369,―!$O$2:$P$3,2,FALSE),0)</f>
        <v>0</v>
      </c>
      <c r="Z369" s="6">
        <f>IFERROR(VLOOKUP(通常分様式!Z369,―!$X$2:$Y$31,2,FALSE),0)</f>
        <v>0</v>
      </c>
      <c r="AA369" s="6">
        <f>IFERROR(VLOOKUP(通常分様式!AA369,―!$X$2:$Y$31,2,FALSE),0)</f>
        <v>0</v>
      </c>
      <c r="AF369" s="6">
        <f>IFERROR(VLOOKUP(通常分様式!AG369,―!$AA$2:$AB$14,2,FALSE),0)</f>
        <v>0</v>
      </c>
      <c r="AG369" s="6">
        <f t="shared" si="35"/>
        <v>0</v>
      </c>
      <c r="AH369" s="135">
        <f t="shared" si="36"/>
        <v>0</v>
      </c>
      <c r="AI369" s="135">
        <f t="shared" si="37"/>
        <v>0</v>
      </c>
      <c r="AJ369" s="135">
        <f>IF(通常分様式!C369="",0,IF(B369=1,IF(フラグ管理用!C369=1,"事業終期_通常",IF(C369=2,IF(Y369=2,"事業終期_R3基金・R4","事業終期_通常"),0)),IF(B369=2,"事業終期_R3基金・R4",0)))</f>
        <v>0</v>
      </c>
      <c r="AK369" s="135">
        <f t="shared" si="38"/>
        <v>0</v>
      </c>
      <c r="AL369" s="135">
        <f t="shared" si="39"/>
        <v>0</v>
      </c>
      <c r="AM369" s="135">
        <f t="shared" si="41"/>
        <v>0</v>
      </c>
      <c r="AN369" s="135">
        <f t="shared" si="40"/>
        <v>0</v>
      </c>
      <c r="AO369" s="6" t="str">
        <f>IF(通常分様式!C369="","",IF(PRODUCT(B369:G369,H369:AA369,AF369)=0,"error",""))</f>
        <v/>
      </c>
      <c r="AP369" s="6">
        <f>IF(通常分様式!E369="妊娠出産子育て支援交付金",1,0)</f>
        <v>0</v>
      </c>
    </row>
    <row r="370" spans="1:42" x14ac:dyDescent="0.15">
      <c r="A370" s="6">
        <v>349</v>
      </c>
      <c r="B370" s="6">
        <f>IFERROR(VLOOKUP(通常分様式!B370,―!$AJ$2:$AK$3,2,FALSE),0)</f>
        <v>0</v>
      </c>
      <c r="C370" s="6">
        <f>IFERROR(VLOOKUP(通常分様式!C370,―!$A$2:$B$3,2,FALSE),0)</f>
        <v>0</v>
      </c>
      <c r="D370" s="6">
        <f>IFERROR(VLOOKUP(通常分様式!D370,―!$AD$2:$AE$3,2,FALSE),0)</f>
        <v>0</v>
      </c>
      <c r="E370" s="6"/>
      <c r="G370" s="6">
        <f>IFERROR(VLOOKUP(通常分様式!G370,―!$AF$2:$AG$3,2,FALSE),0)</f>
        <v>0</v>
      </c>
      <c r="H370" s="6">
        <f>IFERROR(VLOOKUP(通常分様式!H370,―!$C$2:$D$2,2,FALSE),0)</f>
        <v>0</v>
      </c>
      <c r="I370" s="6">
        <f>IFERROR(IF(B370=2,VLOOKUP(通常分様式!I370,―!$E$21:$F$25,2,FALSE),VLOOKUP(通常分様式!I370,―!$E$2:$F$19,2,FALSE)),0)</f>
        <v>0</v>
      </c>
      <c r="J370" s="6">
        <f>IFERROR(VLOOKUP(通常分様式!J370,―!$G$2:$H$2,2,FALSE),0)</f>
        <v>0</v>
      </c>
      <c r="K370" s="6">
        <f>IFERROR(VLOOKUP(通常分様式!K370,―!$AH$2:$AI$12,2,FALSE),0)</f>
        <v>0</v>
      </c>
      <c r="V370" s="6">
        <f>IFERROR(IF(通常分様式!C370="単",VLOOKUP(通常分様式!V370,―!$I$2:$J$3,2,FALSE),VLOOKUP(通常分様式!V370,―!$I$4:$J$5,2,FALSE)),0)</f>
        <v>0</v>
      </c>
      <c r="W370" s="6">
        <f>IFERROR(VLOOKUP(通常分様式!W370,―!$K$2:$L$3,2,FALSE),0)</f>
        <v>0</v>
      </c>
      <c r="X370" s="6">
        <f>IFERROR(VLOOKUP(通常分様式!X370,―!$M$2:$N$3,2,FALSE),0)</f>
        <v>0</v>
      </c>
      <c r="Y370" s="6">
        <f>IFERROR(VLOOKUP(通常分様式!Y370,―!$O$2:$P$3,2,FALSE),0)</f>
        <v>0</v>
      </c>
      <c r="Z370" s="6">
        <f>IFERROR(VLOOKUP(通常分様式!Z370,―!$X$2:$Y$31,2,FALSE),0)</f>
        <v>0</v>
      </c>
      <c r="AA370" s="6">
        <f>IFERROR(VLOOKUP(通常分様式!AA370,―!$X$2:$Y$31,2,FALSE),0)</f>
        <v>0</v>
      </c>
      <c r="AF370" s="6">
        <f>IFERROR(VLOOKUP(通常分様式!AG370,―!$AA$2:$AB$14,2,FALSE),0)</f>
        <v>0</v>
      </c>
      <c r="AG370" s="6">
        <f t="shared" si="35"/>
        <v>0</v>
      </c>
      <c r="AH370" s="135">
        <f t="shared" si="36"/>
        <v>0</v>
      </c>
      <c r="AI370" s="135">
        <f t="shared" si="37"/>
        <v>0</v>
      </c>
      <c r="AJ370" s="135">
        <f>IF(通常分様式!C370="",0,IF(B370=1,IF(フラグ管理用!C370=1,"事業終期_通常",IF(C370=2,IF(Y370=2,"事業終期_R3基金・R4","事業終期_通常"),0)),IF(B370=2,"事業終期_R3基金・R4",0)))</f>
        <v>0</v>
      </c>
      <c r="AK370" s="135">
        <f t="shared" si="38"/>
        <v>0</v>
      </c>
      <c r="AL370" s="135">
        <f t="shared" si="39"/>
        <v>0</v>
      </c>
      <c r="AM370" s="135">
        <f t="shared" si="41"/>
        <v>0</v>
      </c>
      <c r="AN370" s="135">
        <f t="shared" si="40"/>
        <v>0</v>
      </c>
      <c r="AO370" s="6" t="str">
        <f>IF(通常分様式!C370="","",IF(PRODUCT(B370:G370,H370:AA370,AF370)=0,"error",""))</f>
        <v/>
      </c>
      <c r="AP370" s="6">
        <f>IF(通常分様式!E370="妊娠出産子育て支援交付金",1,0)</f>
        <v>0</v>
      </c>
    </row>
    <row r="371" spans="1:42" x14ac:dyDescent="0.15">
      <c r="A371" s="6">
        <v>350</v>
      </c>
      <c r="B371" s="6">
        <f>IFERROR(VLOOKUP(通常分様式!B371,―!$AJ$2:$AK$3,2,FALSE),0)</f>
        <v>0</v>
      </c>
      <c r="C371" s="6">
        <f>IFERROR(VLOOKUP(通常分様式!C371,―!$A$2:$B$3,2,FALSE),0)</f>
        <v>0</v>
      </c>
      <c r="D371" s="6">
        <f>IFERROR(VLOOKUP(通常分様式!D371,―!$AD$2:$AE$3,2,FALSE),0)</f>
        <v>0</v>
      </c>
      <c r="E371" s="6"/>
      <c r="G371" s="6">
        <f>IFERROR(VLOOKUP(通常分様式!G371,―!$AF$2:$AG$3,2,FALSE),0)</f>
        <v>0</v>
      </c>
      <c r="H371" s="6">
        <f>IFERROR(VLOOKUP(通常分様式!H371,―!$C$2:$D$2,2,FALSE),0)</f>
        <v>0</v>
      </c>
      <c r="I371" s="6">
        <f>IFERROR(IF(B371=2,VLOOKUP(通常分様式!I371,―!$E$21:$F$25,2,FALSE),VLOOKUP(通常分様式!I371,―!$E$2:$F$19,2,FALSE)),0)</f>
        <v>0</v>
      </c>
      <c r="J371" s="6">
        <f>IFERROR(VLOOKUP(通常分様式!J371,―!$G$2:$H$2,2,FALSE),0)</f>
        <v>0</v>
      </c>
      <c r="K371" s="6">
        <f>IFERROR(VLOOKUP(通常分様式!K371,―!$AH$2:$AI$12,2,FALSE),0)</f>
        <v>0</v>
      </c>
      <c r="V371" s="6">
        <f>IFERROR(IF(通常分様式!C371="単",VLOOKUP(通常分様式!V371,―!$I$2:$J$3,2,FALSE),VLOOKUP(通常分様式!V371,―!$I$4:$J$5,2,FALSE)),0)</f>
        <v>0</v>
      </c>
      <c r="W371" s="6">
        <f>IFERROR(VLOOKUP(通常分様式!W371,―!$K$2:$L$3,2,FALSE),0)</f>
        <v>0</v>
      </c>
      <c r="X371" s="6">
        <f>IFERROR(VLOOKUP(通常分様式!X371,―!$M$2:$N$3,2,FALSE),0)</f>
        <v>0</v>
      </c>
      <c r="Y371" s="6">
        <f>IFERROR(VLOOKUP(通常分様式!Y371,―!$O$2:$P$3,2,FALSE),0)</f>
        <v>0</v>
      </c>
      <c r="Z371" s="6">
        <f>IFERROR(VLOOKUP(通常分様式!Z371,―!$X$2:$Y$31,2,FALSE),0)</f>
        <v>0</v>
      </c>
      <c r="AA371" s="6">
        <f>IFERROR(VLOOKUP(通常分様式!AA371,―!$X$2:$Y$31,2,FALSE),0)</f>
        <v>0</v>
      </c>
      <c r="AF371" s="6">
        <f>IFERROR(VLOOKUP(通常分様式!AG371,―!$AA$2:$AB$14,2,FALSE),0)</f>
        <v>0</v>
      </c>
      <c r="AG371" s="6">
        <f t="shared" si="35"/>
        <v>0</v>
      </c>
      <c r="AH371" s="135">
        <f t="shared" si="36"/>
        <v>0</v>
      </c>
      <c r="AI371" s="135">
        <f t="shared" si="37"/>
        <v>0</v>
      </c>
      <c r="AJ371" s="135">
        <f>IF(通常分様式!C371="",0,IF(B371=1,IF(フラグ管理用!C371=1,"事業終期_通常",IF(C371=2,IF(Y371=2,"事業終期_R3基金・R4","事業終期_通常"),0)),IF(B371=2,"事業終期_R3基金・R4",0)))</f>
        <v>0</v>
      </c>
      <c r="AK371" s="135">
        <f t="shared" si="38"/>
        <v>0</v>
      </c>
      <c r="AL371" s="135">
        <f t="shared" si="39"/>
        <v>0</v>
      </c>
      <c r="AM371" s="135">
        <f t="shared" si="41"/>
        <v>0</v>
      </c>
      <c r="AN371" s="135">
        <f t="shared" si="40"/>
        <v>0</v>
      </c>
      <c r="AO371" s="6" t="str">
        <f>IF(通常分様式!C371="","",IF(PRODUCT(B371:G371,H371:AA371,AF371)=0,"error",""))</f>
        <v/>
      </c>
      <c r="AP371" s="6">
        <f>IF(通常分様式!E371="妊娠出産子育て支援交付金",1,0)</f>
        <v>0</v>
      </c>
    </row>
    <row r="372" spans="1:42" x14ac:dyDescent="0.15">
      <c r="A372" s="6">
        <v>351</v>
      </c>
      <c r="B372" s="6">
        <f>IFERROR(VLOOKUP(通常分様式!B372,―!$AJ$2:$AK$3,2,FALSE),0)</f>
        <v>0</v>
      </c>
      <c r="C372" s="6">
        <f>IFERROR(VLOOKUP(通常分様式!C372,―!$A$2:$B$3,2,FALSE),0)</f>
        <v>0</v>
      </c>
      <c r="D372" s="6">
        <f>IFERROR(VLOOKUP(通常分様式!D372,―!$AD$2:$AE$3,2,FALSE),0)</f>
        <v>0</v>
      </c>
      <c r="E372" s="6"/>
      <c r="G372" s="6">
        <f>IFERROR(VLOOKUP(通常分様式!G372,―!$AF$2:$AG$3,2,FALSE),0)</f>
        <v>0</v>
      </c>
      <c r="H372" s="6">
        <f>IFERROR(VLOOKUP(通常分様式!H372,―!$C$2:$D$2,2,FALSE),0)</f>
        <v>0</v>
      </c>
      <c r="I372" s="6">
        <f>IFERROR(IF(B372=2,VLOOKUP(通常分様式!I372,―!$E$21:$F$25,2,FALSE),VLOOKUP(通常分様式!I372,―!$E$2:$F$19,2,FALSE)),0)</f>
        <v>0</v>
      </c>
      <c r="J372" s="6">
        <f>IFERROR(VLOOKUP(通常分様式!J372,―!$G$2:$H$2,2,FALSE),0)</f>
        <v>0</v>
      </c>
      <c r="K372" s="6">
        <f>IFERROR(VLOOKUP(通常分様式!K372,―!$AH$2:$AI$12,2,FALSE),0)</f>
        <v>0</v>
      </c>
      <c r="V372" s="6">
        <f>IFERROR(IF(通常分様式!C372="単",VLOOKUP(通常分様式!V372,―!$I$2:$J$3,2,FALSE),VLOOKUP(通常分様式!V372,―!$I$4:$J$5,2,FALSE)),0)</f>
        <v>0</v>
      </c>
      <c r="W372" s="6">
        <f>IFERROR(VLOOKUP(通常分様式!W372,―!$K$2:$L$3,2,FALSE),0)</f>
        <v>0</v>
      </c>
      <c r="X372" s="6">
        <f>IFERROR(VLOOKUP(通常分様式!X372,―!$M$2:$N$3,2,FALSE),0)</f>
        <v>0</v>
      </c>
      <c r="Y372" s="6">
        <f>IFERROR(VLOOKUP(通常分様式!Y372,―!$O$2:$P$3,2,FALSE),0)</f>
        <v>0</v>
      </c>
      <c r="Z372" s="6">
        <f>IFERROR(VLOOKUP(通常分様式!Z372,―!$X$2:$Y$31,2,FALSE),0)</f>
        <v>0</v>
      </c>
      <c r="AA372" s="6">
        <f>IFERROR(VLOOKUP(通常分様式!AA372,―!$X$2:$Y$31,2,FALSE),0)</f>
        <v>0</v>
      </c>
      <c r="AF372" s="6">
        <f>IFERROR(VLOOKUP(通常分様式!AG372,―!$AA$2:$AB$14,2,FALSE),0)</f>
        <v>0</v>
      </c>
      <c r="AG372" s="6">
        <f t="shared" si="35"/>
        <v>0</v>
      </c>
      <c r="AH372" s="135">
        <f t="shared" si="36"/>
        <v>0</v>
      </c>
      <c r="AI372" s="135">
        <f t="shared" si="37"/>
        <v>0</v>
      </c>
      <c r="AJ372" s="135">
        <f>IF(通常分様式!C372="",0,IF(B372=1,IF(フラグ管理用!C372=1,"事業終期_通常",IF(C372=2,IF(Y372=2,"事業終期_R3基金・R4","事業終期_通常"),0)),IF(B372=2,"事業終期_R3基金・R4",0)))</f>
        <v>0</v>
      </c>
      <c r="AK372" s="135">
        <f t="shared" si="38"/>
        <v>0</v>
      </c>
      <c r="AL372" s="135">
        <f t="shared" si="39"/>
        <v>0</v>
      </c>
      <c r="AM372" s="135">
        <f t="shared" si="41"/>
        <v>0</v>
      </c>
      <c r="AN372" s="135">
        <f t="shared" si="40"/>
        <v>0</v>
      </c>
      <c r="AO372" s="6" t="str">
        <f>IF(通常分様式!C372="","",IF(PRODUCT(B372:G372,H372:AA372,AF372)=0,"error",""))</f>
        <v/>
      </c>
      <c r="AP372" s="6">
        <f>IF(通常分様式!E372="妊娠出産子育て支援交付金",1,0)</f>
        <v>0</v>
      </c>
    </row>
    <row r="373" spans="1:42" x14ac:dyDescent="0.15">
      <c r="A373" s="6">
        <v>352</v>
      </c>
      <c r="B373" s="6">
        <f>IFERROR(VLOOKUP(通常分様式!B373,―!$AJ$2:$AK$3,2,FALSE),0)</f>
        <v>0</v>
      </c>
      <c r="C373" s="6">
        <f>IFERROR(VLOOKUP(通常分様式!C373,―!$A$2:$B$3,2,FALSE),0)</f>
        <v>0</v>
      </c>
      <c r="D373" s="6">
        <f>IFERROR(VLOOKUP(通常分様式!D373,―!$AD$2:$AE$3,2,FALSE),0)</f>
        <v>0</v>
      </c>
      <c r="E373" s="6"/>
      <c r="G373" s="6">
        <f>IFERROR(VLOOKUP(通常分様式!G373,―!$AF$2:$AG$3,2,FALSE),0)</f>
        <v>0</v>
      </c>
      <c r="H373" s="6">
        <f>IFERROR(VLOOKUP(通常分様式!H373,―!$C$2:$D$2,2,FALSE),0)</f>
        <v>0</v>
      </c>
      <c r="I373" s="6">
        <f>IFERROR(IF(B373=2,VLOOKUP(通常分様式!I373,―!$E$21:$F$25,2,FALSE),VLOOKUP(通常分様式!I373,―!$E$2:$F$19,2,FALSE)),0)</f>
        <v>0</v>
      </c>
      <c r="J373" s="6">
        <f>IFERROR(VLOOKUP(通常分様式!J373,―!$G$2:$H$2,2,FALSE),0)</f>
        <v>0</v>
      </c>
      <c r="K373" s="6">
        <f>IFERROR(VLOOKUP(通常分様式!K373,―!$AH$2:$AI$12,2,FALSE),0)</f>
        <v>0</v>
      </c>
      <c r="V373" s="6">
        <f>IFERROR(IF(通常分様式!C373="単",VLOOKUP(通常分様式!V373,―!$I$2:$J$3,2,FALSE),VLOOKUP(通常分様式!V373,―!$I$4:$J$5,2,FALSE)),0)</f>
        <v>0</v>
      </c>
      <c r="W373" s="6">
        <f>IFERROR(VLOOKUP(通常分様式!W373,―!$K$2:$L$3,2,FALSE),0)</f>
        <v>0</v>
      </c>
      <c r="X373" s="6">
        <f>IFERROR(VLOOKUP(通常分様式!X373,―!$M$2:$N$3,2,FALSE),0)</f>
        <v>0</v>
      </c>
      <c r="Y373" s="6">
        <f>IFERROR(VLOOKUP(通常分様式!Y373,―!$O$2:$P$3,2,FALSE),0)</f>
        <v>0</v>
      </c>
      <c r="Z373" s="6">
        <f>IFERROR(VLOOKUP(通常分様式!Z373,―!$X$2:$Y$31,2,FALSE),0)</f>
        <v>0</v>
      </c>
      <c r="AA373" s="6">
        <f>IFERROR(VLOOKUP(通常分様式!AA373,―!$X$2:$Y$31,2,FALSE),0)</f>
        <v>0</v>
      </c>
      <c r="AF373" s="6">
        <f>IFERROR(VLOOKUP(通常分様式!AG373,―!$AA$2:$AB$14,2,FALSE),0)</f>
        <v>0</v>
      </c>
      <c r="AG373" s="6">
        <f t="shared" si="35"/>
        <v>0</v>
      </c>
      <c r="AH373" s="135">
        <f t="shared" si="36"/>
        <v>0</v>
      </c>
      <c r="AI373" s="135">
        <f t="shared" si="37"/>
        <v>0</v>
      </c>
      <c r="AJ373" s="135">
        <f>IF(通常分様式!C373="",0,IF(B373=1,IF(フラグ管理用!C373=1,"事業終期_通常",IF(C373=2,IF(Y373=2,"事業終期_R3基金・R4","事業終期_通常"),0)),IF(B373=2,"事業終期_R3基金・R4",0)))</f>
        <v>0</v>
      </c>
      <c r="AK373" s="135">
        <f t="shared" si="38"/>
        <v>0</v>
      </c>
      <c r="AL373" s="135">
        <f t="shared" si="39"/>
        <v>0</v>
      </c>
      <c r="AM373" s="135">
        <f t="shared" si="41"/>
        <v>0</v>
      </c>
      <c r="AN373" s="135">
        <f t="shared" si="40"/>
        <v>0</v>
      </c>
      <c r="AO373" s="6" t="str">
        <f>IF(通常分様式!C373="","",IF(PRODUCT(B373:G373,H373:AA373,AF373)=0,"error",""))</f>
        <v/>
      </c>
      <c r="AP373" s="6">
        <f>IF(通常分様式!E373="妊娠出産子育て支援交付金",1,0)</f>
        <v>0</v>
      </c>
    </row>
    <row r="374" spans="1:42" x14ac:dyDescent="0.15">
      <c r="A374" s="6">
        <v>353</v>
      </c>
      <c r="B374" s="6">
        <f>IFERROR(VLOOKUP(通常分様式!B374,―!$AJ$2:$AK$3,2,FALSE),0)</f>
        <v>0</v>
      </c>
      <c r="C374" s="6">
        <f>IFERROR(VLOOKUP(通常分様式!C374,―!$A$2:$B$3,2,FALSE),0)</f>
        <v>0</v>
      </c>
      <c r="D374" s="6">
        <f>IFERROR(VLOOKUP(通常分様式!D374,―!$AD$2:$AE$3,2,FALSE),0)</f>
        <v>0</v>
      </c>
      <c r="E374" s="6"/>
      <c r="G374" s="6">
        <f>IFERROR(VLOOKUP(通常分様式!G374,―!$AF$2:$AG$3,2,FALSE),0)</f>
        <v>0</v>
      </c>
      <c r="H374" s="6">
        <f>IFERROR(VLOOKUP(通常分様式!H374,―!$C$2:$D$2,2,FALSE),0)</f>
        <v>0</v>
      </c>
      <c r="I374" s="6">
        <f>IFERROR(IF(B374=2,VLOOKUP(通常分様式!I374,―!$E$21:$F$25,2,FALSE),VLOOKUP(通常分様式!I374,―!$E$2:$F$19,2,FALSE)),0)</f>
        <v>0</v>
      </c>
      <c r="J374" s="6">
        <f>IFERROR(VLOOKUP(通常分様式!J374,―!$G$2:$H$2,2,FALSE),0)</f>
        <v>0</v>
      </c>
      <c r="K374" s="6">
        <f>IFERROR(VLOOKUP(通常分様式!K374,―!$AH$2:$AI$12,2,FALSE),0)</f>
        <v>0</v>
      </c>
      <c r="V374" s="6">
        <f>IFERROR(IF(通常分様式!C374="単",VLOOKUP(通常分様式!V374,―!$I$2:$J$3,2,FALSE),VLOOKUP(通常分様式!V374,―!$I$4:$J$5,2,FALSE)),0)</f>
        <v>0</v>
      </c>
      <c r="W374" s="6">
        <f>IFERROR(VLOOKUP(通常分様式!W374,―!$K$2:$L$3,2,FALSE),0)</f>
        <v>0</v>
      </c>
      <c r="X374" s="6">
        <f>IFERROR(VLOOKUP(通常分様式!X374,―!$M$2:$N$3,2,FALSE),0)</f>
        <v>0</v>
      </c>
      <c r="Y374" s="6">
        <f>IFERROR(VLOOKUP(通常分様式!Y374,―!$O$2:$P$3,2,FALSE),0)</f>
        <v>0</v>
      </c>
      <c r="Z374" s="6">
        <f>IFERROR(VLOOKUP(通常分様式!Z374,―!$X$2:$Y$31,2,FALSE),0)</f>
        <v>0</v>
      </c>
      <c r="AA374" s="6">
        <f>IFERROR(VLOOKUP(通常分様式!AA374,―!$X$2:$Y$31,2,FALSE),0)</f>
        <v>0</v>
      </c>
      <c r="AF374" s="6">
        <f>IFERROR(VLOOKUP(通常分様式!AG374,―!$AA$2:$AB$14,2,FALSE),0)</f>
        <v>0</v>
      </c>
      <c r="AG374" s="6">
        <f t="shared" si="35"/>
        <v>0</v>
      </c>
      <c r="AH374" s="135">
        <f t="shared" si="36"/>
        <v>0</v>
      </c>
      <c r="AI374" s="135">
        <f t="shared" si="37"/>
        <v>0</v>
      </c>
      <c r="AJ374" s="135">
        <f>IF(通常分様式!C374="",0,IF(B374=1,IF(フラグ管理用!C374=1,"事業終期_通常",IF(C374=2,IF(Y374=2,"事業終期_R3基金・R4","事業終期_通常"),0)),IF(B374=2,"事業終期_R3基金・R4",0)))</f>
        <v>0</v>
      </c>
      <c r="AK374" s="135">
        <f t="shared" si="38"/>
        <v>0</v>
      </c>
      <c r="AL374" s="135">
        <f t="shared" si="39"/>
        <v>0</v>
      </c>
      <c r="AM374" s="135">
        <f t="shared" si="41"/>
        <v>0</v>
      </c>
      <c r="AN374" s="135">
        <f t="shared" si="40"/>
        <v>0</v>
      </c>
      <c r="AO374" s="6" t="str">
        <f>IF(通常分様式!C374="","",IF(PRODUCT(B374:G374,H374:AA374,AF374)=0,"error",""))</f>
        <v/>
      </c>
      <c r="AP374" s="6">
        <f>IF(通常分様式!E374="妊娠出産子育て支援交付金",1,0)</f>
        <v>0</v>
      </c>
    </row>
    <row r="375" spans="1:42" x14ac:dyDescent="0.15">
      <c r="A375" s="6">
        <v>354</v>
      </c>
      <c r="B375" s="6">
        <f>IFERROR(VLOOKUP(通常分様式!B375,―!$AJ$2:$AK$3,2,FALSE),0)</f>
        <v>0</v>
      </c>
      <c r="C375" s="6">
        <f>IFERROR(VLOOKUP(通常分様式!C375,―!$A$2:$B$3,2,FALSE),0)</f>
        <v>0</v>
      </c>
      <c r="D375" s="6">
        <f>IFERROR(VLOOKUP(通常分様式!D375,―!$AD$2:$AE$3,2,FALSE),0)</f>
        <v>0</v>
      </c>
      <c r="E375" s="6"/>
      <c r="G375" s="6">
        <f>IFERROR(VLOOKUP(通常分様式!G375,―!$AF$2:$AG$3,2,FALSE),0)</f>
        <v>0</v>
      </c>
      <c r="H375" s="6">
        <f>IFERROR(VLOOKUP(通常分様式!H375,―!$C$2:$D$2,2,FALSE),0)</f>
        <v>0</v>
      </c>
      <c r="I375" s="6">
        <f>IFERROR(IF(B375=2,VLOOKUP(通常分様式!I375,―!$E$21:$F$25,2,FALSE),VLOOKUP(通常分様式!I375,―!$E$2:$F$19,2,FALSE)),0)</f>
        <v>0</v>
      </c>
      <c r="J375" s="6">
        <f>IFERROR(VLOOKUP(通常分様式!J375,―!$G$2:$H$2,2,FALSE),0)</f>
        <v>0</v>
      </c>
      <c r="K375" s="6">
        <f>IFERROR(VLOOKUP(通常分様式!K375,―!$AH$2:$AI$12,2,FALSE),0)</f>
        <v>0</v>
      </c>
      <c r="V375" s="6">
        <f>IFERROR(IF(通常分様式!C375="単",VLOOKUP(通常分様式!V375,―!$I$2:$J$3,2,FALSE),VLOOKUP(通常分様式!V375,―!$I$4:$J$5,2,FALSE)),0)</f>
        <v>0</v>
      </c>
      <c r="W375" s="6">
        <f>IFERROR(VLOOKUP(通常分様式!W375,―!$K$2:$L$3,2,FALSE),0)</f>
        <v>0</v>
      </c>
      <c r="X375" s="6">
        <f>IFERROR(VLOOKUP(通常分様式!X375,―!$M$2:$N$3,2,FALSE),0)</f>
        <v>0</v>
      </c>
      <c r="Y375" s="6">
        <f>IFERROR(VLOOKUP(通常分様式!Y375,―!$O$2:$P$3,2,FALSE),0)</f>
        <v>0</v>
      </c>
      <c r="Z375" s="6">
        <f>IFERROR(VLOOKUP(通常分様式!Z375,―!$X$2:$Y$31,2,FALSE),0)</f>
        <v>0</v>
      </c>
      <c r="AA375" s="6">
        <f>IFERROR(VLOOKUP(通常分様式!AA375,―!$X$2:$Y$31,2,FALSE),0)</f>
        <v>0</v>
      </c>
      <c r="AF375" s="6">
        <f>IFERROR(VLOOKUP(通常分様式!AG375,―!$AA$2:$AB$14,2,FALSE),0)</f>
        <v>0</v>
      </c>
      <c r="AG375" s="6">
        <f t="shared" si="35"/>
        <v>0</v>
      </c>
      <c r="AH375" s="135">
        <f t="shared" si="36"/>
        <v>0</v>
      </c>
      <c r="AI375" s="135">
        <f t="shared" si="37"/>
        <v>0</v>
      </c>
      <c r="AJ375" s="135">
        <f>IF(通常分様式!C375="",0,IF(B375=1,IF(フラグ管理用!C375=1,"事業終期_通常",IF(C375=2,IF(Y375=2,"事業終期_R3基金・R4","事業終期_通常"),0)),IF(B375=2,"事業終期_R3基金・R4",0)))</f>
        <v>0</v>
      </c>
      <c r="AK375" s="135">
        <f t="shared" si="38"/>
        <v>0</v>
      </c>
      <c r="AL375" s="135">
        <f t="shared" si="39"/>
        <v>0</v>
      </c>
      <c r="AM375" s="135">
        <f t="shared" si="41"/>
        <v>0</v>
      </c>
      <c r="AN375" s="135">
        <f t="shared" si="40"/>
        <v>0</v>
      </c>
      <c r="AO375" s="6" t="str">
        <f>IF(通常分様式!C375="","",IF(PRODUCT(B375:G375,H375:AA375,AF375)=0,"error",""))</f>
        <v/>
      </c>
      <c r="AP375" s="6">
        <f>IF(通常分様式!E375="妊娠出産子育て支援交付金",1,0)</f>
        <v>0</v>
      </c>
    </row>
    <row r="376" spans="1:42" x14ac:dyDescent="0.15">
      <c r="A376" s="6">
        <v>355</v>
      </c>
      <c r="B376" s="6">
        <f>IFERROR(VLOOKUP(通常分様式!B376,―!$AJ$2:$AK$3,2,FALSE),0)</f>
        <v>0</v>
      </c>
      <c r="C376" s="6">
        <f>IFERROR(VLOOKUP(通常分様式!C376,―!$A$2:$B$3,2,FALSE),0)</f>
        <v>0</v>
      </c>
      <c r="D376" s="6">
        <f>IFERROR(VLOOKUP(通常分様式!D376,―!$AD$2:$AE$3,2,FALSE),0)</f>
        <v>0</v>
      </c>
      <c r="E376" s="6"/>
      <c r="G376" s="6">
        <f>IFERROR(VLOOKUP(通常分様式!G376,―!$AF$2:$AG$3,2,FALSE),0)</f>
        <v>0</v>
      </c>
      <c r="H376" s="6">
        <f>IFERROR(VLOOKUP(通常分様式!H376,―!$C$2:$D$2,2,FALSE),0)</f>
        <v>0</v>
      </c>
      <c r="I376" s="6">
        <f>IFERROR(IF(B376=2,VLOOKUP(通常分様式!I376,―!$E$21:$F$25,2,FALSE),VLOOKUP(通常分様式!I376,―!$E$2:$F$19,2,FALSE)),0)</f>
        <v>0</v>
      </c>
      <c r="J376" s="6">
        <f>IFERROR(VLOOKUP(通常分様式!J376,―!$G$2:$H$2,2,FALSE),0)</f>
        <v>0</v>
      </c>
      <c r="K376" s="6">
        <f>IFERROR(VLOOKUP(通常分様式!K376,―!$AH$2:$AI$12,2,FALSE),0)</f>
        <v>0</v>
      </c>
      <c r="V376" s="6">
        <f>IFERROR(IF(通常分様式!C376="単",VLOOKUP(通常分様式!V376,―!$I$2:$J$3,2,FALSE),VLOOKUP(通常分様式!V376,―!$I$4:$J$5,2,FALSE)),0)</f>
        <v>0</v>
      </c>
      <c r="W376" s="6">
        <f>IFERROR(VLOOKUP(通常分様式!W376,―!$K$2:$L$3,2,FALSE),0)</f>
        <v>0</v>
      </c>
      <c r="X376" s="6">
        <f>IFERROR(VLOOKUP(通常分様式!X376,―!$M$2:$N$3,2,FALSE),0)</f>
        <v>0</v>
      </c>
      <c r="Y376" s="6">
        <f>IFERROR(VLOOKUP(通常分様式!Y376,―!$O$2:$P$3,2,FALSE),0)</f>
        <v>0</v>
      </c>
      <c r="Z376" s="6">
        <f>IFERROR(VLOOKUP(通常分様式!Z376,―!$X$2:$Y$31,2,FALSE),0)</f>
        <v>0</v>
      </c>
      <c r="AA376" s="6">
        <f>IFERROR(VLOOKUP(通常分様式!AA376,―!$X$2:$Y$31,2,FALSE),0)</f>
        <v>0</v>
      </c>
      <c r="AF376" s="6">
        <f>IFERROR(VLOOKUP(通常分様式!AG376,―!$AA$2:$AB$14,2,FALSE),0)</f>
        <v>0</v>
      </c>
      <c r="AG376" s="6">
        <f t="shared" si="35"/>
        <v>0</v>
      </c>
      <c r="AH376" s="135">
        <f t="shared" si="36"/>
        <v>0</v>
      </c>
      <c r="AI376" s="135">
        <f t="shared" si="37"/>
        <v>0</v>
      </c>
      <c r="AJ376" s="135">
        <f>IF(通常分様式!C376="",0,IF(B376=1,IF(フラグ管理用!C376=1,"事業終期_通常",IF(C376=2,IF(Y376=2,"事業終期_R3基金・R4","事業終期_通常"),0)),IF(B376=2,"事業終期_R3基金・R4",0)))</f>
        <v>0</v>
      </c>
      <c r="AK376" s="135">
        <f t="shared" si="38"/>
        <v>0</v>
      </c>
      <c r="AL376" s="135">
        <f t="shared" si="39"/>
        <v>0</v>
      </c>
      <c r="AM376" s="135">
        <f t="shared" si="41"/>
        <v>0</v>
      </c>
      <c r="AN376" s="135">
        <f t="shared" si="40"/>
        <v>0</v>
      </c>
      <c r="AO376" s="6" t="str">
        <f>IF(通常分様式!C376="","",IF(PRODUCT(B376:G376,H376:AA376,AF376)=0,"error",""))</f>
        <v/>
      </c>
      <c r="AP376" s="6">
        <f>IF(通常分様式!E376="妊娠出産子育て支援交付金",1,0)</f>
        <v>0</v>
      </c>
    </row>
    <row r="377" spans="1:42" x14ac:dyDescent="0.15">
      <c r="A377" s="6">
        <v>356</v>
      </c>
      <c r="B377" s="6">
        <f>IFERROR(VLOOKUP(通常分様式!B377,―!$AJ$2:$AK$3,2,FALSE),0)</f>
        <v>0</v>
      </c>
      <c r="C377" s="6">
        <f>IFERROR(VLOOKUP(通常分様式!C377,―!$A$2:$B$3,2,FALSE),0)</f>
        <v>0</v>
      </c>
      <c r="D377" s="6">
        <f>IFERROR(VLOOKUP(通常分様式!D377,―!$AD$2:$AE$3,2,FALSE),0)</f>
        <v>0</v>
      </c>
      <c r="E377" s="6"/>
      <c r="G377" s="6">
        <f>IFERROR(VLOOKUP(通常分様式!G377,―!$AF$2:$AG$3,2,FALSE),0)</f>
        <v>0</v>
      </c>
      <c r="H377" s="6">
        <f>IFERROR(VLOOKUP(通常分様式!H377,―!$C$2:$D$2,2,FALSE),0)</f>
        <v>0</v>
      </c>
      <c r="I377" s="6">
        <f>IFERROR(IF(B377=2,VLOOKUP(通常分様式!I377,―!$E$21:$F$25,2,FALSE),VLOOKUP(通常分様式!I377,―!$E$2:$F$19,2,FALSE)),0)</f>
        <v>0</v>
      </c>
      <c r="J377" s="6">
        <f>IFERROR(VLOOKUP(通常分様式!J377,―!$G$2:$H$2,2,FALSE),0)</f>
        <v>0</v>
      </c>
      <c r="K377" s="6">
        <f>IFERROR(VLOOKUP(通常分様式!K377,―!$AH$2:$AI$12,2,FALSE),0)</f>
        <v>0</v>
      </c>
      <c r="V377" s="6">
        <f>IFERROR(IF(通常分様式!C377="単",VLOOKUP(通常分様式!V377,―!$I$2:$J$3,2,FALSE),VLOOKUP(通常分様式!V377,―!$I$4:$J$5,2,FALSE)),0)</f>
        <v>0</v>
      </c>
      <c r="W377" s="6">
        <f>IFERROR(VLOOKUP(通常分様式!W377,―!$K$2:$L$3,2,FALSE),0)</f>
        <v>0</v>
      </c>
      <c r="X377" s="6">
        <f>IFERROR(VLOOKUP(通常分様式!X377,―!$M$2:$N$3,2,FALSE),0)</f>
        <v>0</v>
      </c>
      <c r="Y377" s="6">
        <f>IFERROR(VLOOKUP(通常分様式!Y377,―!$O$2:$P$3,2,FALSE),0)</f>
        <v>0</v>
      </c>
      <c r="Z377" s="6">
        <f>IFERROR(VLOOKUP(通常分様式!Z377,―!$X$2:$Y$31,2,FALSE),0)</f>
        <v>0</v>
      </c>
      <c r="AA377" s="6">
        <f>IFERROR(VLOOKUP(通常分様式!AA377,―!$X$2:$Y$31,2,FALSE),0)</f>
        <v>0</v>
      </c>
      <c r="AF377" s="6">
        <f>IFERROR(VLOOKUP(通常分様式!AG377,―!$AA$2:$AB$14,2,FALSE),0)</f>
        <v>0</v>
      </c>
      <c r="AG377" s="6">
        <f t="shared" si="35"/>
        <v>0</v>
      </c>
      <c r="AH377" s="135">
        <f t="shared" si="36"/>
        <v>0</v>
      </c>
      <c r="AI377" s="135">
        <f t="shared" si="37"/>
        <v>0</v>
      </c>
      <c r="AJ377" s="135">
        <f>IF(通常分様式!C377="",0,IF(B377=1,IF(フラグ管理用!C377=1,"事業終期_通常",IF(C377=2,IF(Y377=2,"事業終期_R3基金・R4","事業終期_通常"),0)),IF(B377=2,"事業終期_R3基金・R4",0)))</f>
        <v>0</v>
      </c>
      <c r="AK377" s="135">
        <f t="shared" si="38"/>
        <v>0</v>
      </c>
      <c r="AL377" s="135">
        <f t="shared" si="39"/>
        <v>0</v>
      </c>
      <c r="AM377" s="135">
        <f t="shared" si="41"/>
        <v>0</v>
      </c>
      <c r="AN377" s="135">
        <f t="shared" si="40"/>
        <v>0</v>
      </c>
      <c r="AO377" s="6" t="str">
        <f>IF(通常分様式!C377="","",IF(PRODUCT(B377:G377,H377:AA377,AF377)=0,"error",""))</f>
        <v/>
      </c>
      <c r="AP377" s="6">
        <f>IF(通常分様式!E377="妊娠出産子育て支援交付金",1,0)</f>
        <v>0</v>
      </c>
    </row>
    <row r="378" spans="1:42" x14ac:dyDescent="0.15">
      <c r="A378" s="6">
        <v>357</v>
      </c>
      <c r="B378" s="6">
        <f>IFERROR(VLOOKUP(通常分様式!B378,―!$AJ$2:$AK$3,2,FALSE),0)</f>
        <v>0</v>
      </c>
      <c r="C378" s="6">
        <f>IFERROR(VLOOKUP(通常分様式!C378,―!$A$2:$B$3,2,FALSE),0)</f>
        <v>0</v>
      </c>
      <c r="D378" s="6">
        <f>IFERROR(VLOOKUP(通常分様式!D378,―!$AD$2:$AE$3,2,FALSE),0)</f>
        <v>0</v>
      </c>
      <c r="E378" s="6"/>
      <c r="G378" s="6">
        <f>IFERROR(VLOOKUP(通常分様式!G378,―!$AF$2:$AG$3,2,FALSE),0)</f>
        <v>0</v>
      </c>
      <c r="H378" s="6">
        <f>IFERROR(VLOOKUP(通常分様式!H378,―!$C$2:$D$2,2,FALSE),0)</f>
        <v>0</v>
      </c>
      <c r="I378" s="6">
        <f>IFERROR(IF(B378=2,VLOOKUP(通常分様式!I378,―!$E$21:$F$25,2,FALSE),VLOOKUP(通常分様式!I378,―!$E$2:$F$19,2,FALSE)),0)</f>
        <v>0</v>
      </c>
      <c r="J378" s="6">
        <f>IFERROR(VLOOKUP(通常分様式!J378,―!$G$2:$H$2,2,FALSE),0)</f>
        <v>0</v>
      </c>
      <c r="K378" s="6">
        <f>IFERROR(VLOOKUP(通常分様式!K378,―!$AH$2:$AI$12,2,FALSE),0)</f>
        <v>0</v>
      </c>
      <c r="V378" s="6">
        <f>IFERROR(IF(通常分様式!C378="単",VLOOKUP(通常分様式!V378,―!$I$2:$J$3,2,FALSE),VLOOKUP(通常分様式!V378,―!$I$4:$J$5,2,FALSE)),0)</f>
        <v>0</v>
      </c>
      <c r="W378" s="6">
        <f>IFERROR(VLOOKUP(通常分様式!W378,―!$K$2:$L$3,2,FALSE),0)</f>
        <v>0</v>
      </c>
      <c r="X378" s="6">
        <f>IFERROR(VLOOKUP(通常分様式!X378,―!$M$2:$N$3,2,FALSE),0)</f>
        <v>0</v>
      </c>
      <c r="Y378" s="6">
        <f>IFERROR(VLOOKUP(通常分様式!Y378,―!$O$2:$P$3,2,FALSE),0)</f>
        <v>0</v>
      </c>
      <c r="Z378" s="6">
        <f>IFERROR(VLOOKUP(通常分様式!Z378,―!$X$2:$Y$31,2,FALSE),0)</f>
        <v>0</v>
      </c>
      <c r="AA378" s="6">
        <f>IFERROR(VLOOKUP(通常分様式!AA378,―!$X$2:$Y$31,2,FALSE),0)</f>
        <v>0</v>
      </c>
      <c r="AF378" s="6">
        <f>IFERROR(VLOOKUP(通常分様式!AG378,―!$AA$2:$AB$14,2,FALSE),0)</f>
        <v>0</v>
      </c>
      <c r="AG378" s="6">
        <f t="shared" si="35"/>
        <v>0</v>
      </c>
      <c r="AH378" s="135">
        <f t="shared" si="36"/>
        <v>0</v>
      </c>
      <c r="AI378" s="135">
        <f t="shared" si="37"/>
        <v>0</v>
      </c>
      <c r="AJ378" s="135">
        <f>IF(通常分様式!C378="",0,IF(B378=1,IF(フラグ管理用!C378=1,"事業終期_通常",IF(C378=2,IF(Y378=2,"事業終期_R3基金・R4","事業終期_通常"),0)),IF(B378=2,"事業終期_R3基金・R4",0)))</f>
        <v>0</v>
      </c>
      <c r="AK378" s="135">
        <f t="shared" si="38"/>
        <v>0</v>
      </c>
      <c r="AL378" s="135">
        <f t="shared" si="39"/>
        <v>0</v>
      </c>
      <c r="AM378" s="135">
        <f t="shared" si="41"/>
        <v>0</v>
      </c>
      <c r="AN378" s="135">
        <f t="shared" si="40"/>
        <v>0</v>
      </c>
      <c r="AO378" s="6" t="str">
        <f>IF(通常分様式!C378="","",IF(PRODUCT(B378:G378,H378:AA378,AF378)=0,"error",""))</f>
        <v/>
      </c>
      <c r="AP378" s="6">
        <f>IF(通常分様式!E378="妊娠出産子育て支援交付金",1,0)</f>
        <v>0</v>
      </c>
    </row>
    <row r="379" spans="1:42" x14ac:dyDescent="0.15">
      <c r="A379" s="6">
        <v>358</v>
      </c>
      <c r="B379" s="6">
        <f>IFERROR(VLOOKUP(通常分様式!B379,―!$AJ$2:$AK$3,2,FALSE),0)</f>
        <v>0</v>
      </c>
      <c r="C379" s="6">
        <f>IFERROR(VLOOKUP(通常分様式!C379,―!$A$2:$B$3,2,FALSE),0)</f>
        <v>0</v>
      </c>
      <c r="D379" s="6">
        <f>IFERROR(VLOOKUP(通常分様式!D379,―!$AD$2:$AE$3,2,FALSE),0)</f>
        <v>0</v>
      </c>
      <c r="E379" s="6"/>
      <c r="G379" s="6">
        <f>IFERROR(VLOOKUP(通常分様式!G379,―!$AF$2:$AG$3,2,FALSE),0)</f>
        <v>0</v>
      </c>
      <c r="H379" s="6">
        <f>IFERROR(VLOOKUP(通常分様式!H379,―!$C$2:$D$2,2,FALSE),0)</f>
        <v>0</v>
      </c>
      <c r="I379" s="6">
        <f>IFERROR(IF(B379=2,VLOOKUP(通常分様式!I379,―!$E$21:$F$25,2,FALSE),VLOOKUP(通常分様式!I379,―!$E$2:$F$19,2,FALSE)),0)</f>
        <v>0</v>
      </c>
      <c r="J379" s="6">
        <f>IFERROR(VLOOKUP(通常分様式!J379,―!$G$2:$H$2,2,FALSE),0)</f>
        <v>0</v>
      </c>
      <c r="K379" s="6">
        <f>IFERROR(VLOOKUP(通常分様式!K379,―!$AH$2:$AI$12,2,FALSE),0)</f>
        <v>0</v>
      </c>
      <c r="V379" s="6">
        <f>IFERROR(IF(通常分様式!C379="単",VLOOKUP(通常分様式!V379,―!$I$2:$J$3,2,FALSE),VLOOKUP(通常分様式!V379,―!$I$4:$J$5,2,FALSE)),0)</f>
        <v>0</v>
      </c>
      <c r="W379" s="6">
        <f>IFERROR(VLOOKUP(通常分様式!W379,―!$K$2:$L$3,2,FALSE),0)</f>
        <v>0</v>
      </c>
      <c r="X379" s="6">
        <f>IFERROR(VLOOKUP(通常分様式!X379,―!$M$2:$N$3,2,FALSE),0)</f>
        <v>0</v>
      </c>
      <c r="Y379" s="6">
        <f>IFERROR(VLOOKUP(通常分様式!Y379,―!$O$2:$P$3,2,FALSE),0)</f>
        <v>0</v>
      </c>
      <c r="Z379" s="6">
        <f>IFERROR(VLOOKUP(通常分様式!Z379,―!$X$2:$Y$31,2,FALSE),0)</f>
        <v>0</v>
      </c>
      <c r="AA379" s="6">
        <f>IFERROR(VLOOKUP(通常分様式!AA379,―!$X$2:$Y$31,2,FALSE),0)</f>
        <v>0</v>
      </c>
      <c r="AF379" s="6">
        <f>IFERROR(VLOOKUP(通常分様式!AG379,―!$AA$2:$AB$14,2,FALSE),0)</f>
        <v>0</v>
      </c>
      <c r="AG379" s="6">
        <f t="shared" si="35"/>
        <v>0</v>
      </c>
      <c r="AH379" s="135">
        <f t="shared" si="36"/>
        <v>0</v>
      </c>
      <c r="AI379" s="135">
        <f t="shared" si="37"/>
        <v>0</v>
      </c>
      <c r="AJ379" s="135">
        <f>IF(通常分様式!C379="",0,IF(B379=1,IF(フラグ管理用!C379=1,"事業終期_通常",IF(C379=2,IF(Y379=2,"事業終期_R3基金・R4","事業終期_通常"),0)),IF(B379=2,"事業終期_R3基金・R4",0)))</f>
        <v>0</v>
      </c>
      <c r="AK379" s="135">
        <f t="shared" si="38"/>
        <v>0</v>
      </c>
      <c r="AL379" s="135">
        <f t="shared" si="39"/>
        <v>0</v>
      </c>
      <c r="AM379" s="135">
        <f t="shared" si="41"/>
        <v>0</v>
      </c>
      <c r="AN379" s="135">
        <f t="shared" si="40"/>
        <v>0</v>
      </c>
      <c r="AO379" s="6" t="str">
        <f>IF(通常分様式!C379="","",IF(PRODUCT(B379:G379,H379:AA379,AF379)=0,"error",""))</f>
        <v/>
      </c>
      <c r="AP379" s="6">
        <f>IF(通常分様式!E379="妊娠出産子育て支援交付金",1,0)</f>
        <v>0</v>
      </c>
    </row>
    <row r="380" spans="1:42" x14ac:dyDescent="0.15">
      <c r="A380" s="6">
        <v>359</v>
      </c>
      <c r="B380" s="6">
        <f>IFERROR(VLOOKUP(通常分様式!B380,―!$AJ$2:$AK$3,2,FALSE),0)</f>
        <v>0</v>
      </c>
      <c r="C380" s="6">
        <f>IFERROR(VLOOKUP(通常分様式!C380,―!$A$2:$B$3,2,FALSE),0)</f>
        <v>0</v>
      </c>
      <c r="D380" s="6">
        <f>IFERROR(VLOOKUP(通常分様式!D380,―!$AD$2:$AE$3,2,FALSE),0)</f>
        <v>0</v>
      </c>
      <c r="E380" s="6"/>
      <c r="G380" s="6">
        <f>IFERROR(VLOOKUP(通常分様式!G380,―!$AF$2:$AG$3,2,FALSE),0)</f>
        <v>0</v>
      </c>
      <c r="H380" s="6">
        <f>IFERROR(VLOOKUP(通常分様式!H380,―!$C$2:$D$2,2,FALSE),0)</f>
        <v>0</v>
      </c>
      <c r="I380" s="6">
        <f>IFERROR(IF(B380=2,VLOOKUP(通常分様式!I380,―!$E$21:$F$25,2,FALSE),VLOOKUP(通常分様式!I380,―!$E$2:$F$19,2,FALSE)),0)</f>
        <v>0</v>
      </c>
      <c r="J380" s="6">
        <f>IFERROR(VLOOKUP(通常分様式!J380,―!$G$2:$H$2,2,FALSE),0)</f>
        <v>0</v>
      </c>
      <c r="K380" s="6">
        <f>IFERROR(VLOOKUP(通常分様式!K380,―!$AH$2:$AI$12,2,FALSE),0)</f>
        <v>0</v>
      </c>
      <c r="V380" s="6">
        <f>IFERROR(IF(通常分様式!C380="単",VLOOKUP(通常分様式!V380,―!$I$2:$J$3,2,FALSE),VLOOKUP(通常分様式!V380,―!$I$4:$J$5,2,FALSE)),0)</f>
        <v>0</v>
      </c>
      <c r="W380" s="6">
        <f>IFERROR(VLOOKUP(通常分様式!W380,―!$K$2:$L$3,2,FALSE),0)</f>
        <v>0</v>
      </c>
      <c r="X380" s="6">
        <f>IFERROR(VLOOKUP(通常分様式!X380,―!$M$2:$N$3,2,FALSE),0)</f>
        <v>0</v>
      </c>
      <c r="Y380" s="6">
        <f>IFERROR(VLOOKUP(通常分様式!Y380,―!$O$2:$P$3,2,FALSE),0)</f>
        <v>0</v>
      </c>
      <c r="Z380" s="6">
        <f>IFERROR(VLOOKUP(通常分様式!Z380,―!$X$2:$Y$31,2,FALSE),0)</f>
        <v>0</v>
      </c>
      <c r="AA380" s="6">
        <f>IFERROR(VLOOKUP(通常分様式!AA380,―!$X$2:$Y$31,2,FALSE),0)</f>
        <v>0</v>
      </c>
      <c r="AF380" s="6">
        <f>IFERROR(VLOOKUP(通常分様式!AG380,―!$AA$2:$AB$14,2,FALSE),0)</f>
        <v>0</v>
      </c>
      <c r="AG380" s="6">
        <f t="shared" si="35"/>
        <v>0</v>
      </c>
      <c r="AH380" s="135">
        <f t="shared" si="36"/>
        <v>0</v>
      </c>
      <c r="AI380" s="135">
        <f t="shared" si="37"/>
        <v>0</v>
      </c>
      <c r="AJ380" s="135">
        <f>IF(通常分様式!C380="",0,IF(B380=1,IF(フラグ管理用!C380=1,"事業終期_通常",IF(C380=2,IF(Y380=2,"事業終期_R3基金・R4","事業終期_通常"),0)),IF(B380=2,"事業終期_R3基金・R4",0)))</f>
        <v>0</v>
      </c>
      <c r="AK380" s="135">
        <f t="shared" si="38"/>
        <v>0</v>
      </c>
      <c r="AL380" s="135">
        <f t="shared" si="39"/>
        <v>0</v>
      </c>
      <c r="AM380" s="135">
        <f t="shared" si="41"/>
        <v>0</v>
      </c>
      <c r="AN380" s="135">
        <f t="shared" si="40"/>
        <v>0</v>
      </c>
      <c r="AO380" s="6" t="str">
        <f>IF(通常分様式!C380="","",IF(PRODUCT(B380:G380,H380:AA380,AF380)=0,"error",""))</f>
        <v/>
      </c>
      <c r="AP380" s="6">
        <f>IF(通常分様式!E380="妊娠出産子育て支援交付金",1,0)</f>
        <v>0</v>
      </c>
    </row>
    <row r="381" spans="1:42" x14ac:dyDescent="0.15">
      <c r="A381" s="6">
        <v>360</v>
      </c>
      <c r="B381" s="6">
        <f>IFERROR(VLOOKUP(通常分様式!B381,―!$AJ$2:$AK$3,2,FALSE),0)</f>
        <v>0</v>
      </c>
      <c r="C381" s="6">
        <f>IFERROR(VLOOKUP(通常分様式!C381,―!$A$2:$B$3,2,FALSE),0)</f>
        <v>0</v>
      </c>
      <c r="D381" s="6">
        <f>IFERROR(VLOOKUP(通常分様式!D381,―!$AD$2:$AE$3,2,FALSE),0)</f>
        <v>0</v>
      </c>
      <c r="E381" s="6"/>
      <c r="G381" s="6">
        <f>IFERROR(VLOOKUP(通常分様式!G381,―!$AF$2:$AG$3,2,FALSE),0)</f>
        <v>0</v>
      </c>
      <c r="H381" s="6">
        <f>IFERROR(VLOOKUP(通常分様式!H381,―!$C$2:$D$2,2,FALSE),0)</f>
        <v>0</v>
      </c>
      <c r="I381" s="6">
        <f>IFERROR(IF(B381=2,VLOOKUP(通常分様式!I381,―!$E$21:$F$25,2,FALSE),VLOOKUP(通常分様式!I381,―!$E$2:$F$19,2,FALSE)),0)</f>
        <v>0</v>
      </c>
      <c r="J381" s="6">
        <f>IFERROR(VLOOKUP(通常分様式!J381,―!$G$2:$H$2,2,FALSE),0)</f>
        <v>0</v>
      </c>
      <c r="K381" s="6">
        <f>IFERROR(VLOOKUP(通常分様式!K381,―!$AH$2:$AI$12,2,FALSE),0)</f>
        <v>0</v>
      </c>
      <c r="V381" s="6">
        <f>IFERROR(IF(通常分様式!C381="単",VLOOKUP(通常分様式!V381,―!$I$2:$J$3,2,FALSE),VLOOKUP(通常分様式!V381,―!$I$4:$J$5,2,FALSE)),0)</f>
        <v>0</v>
      </c>
      <c r="W381" s="6">
        <f>IFERROR(VLOOKUP(通常分様式!W381,―!$K$2:$L$3,2,FALSE),0)</f>
        <v>0</v>
      </c>
      <c r="X381" s="6">
        <f>IFERROR(VLOOKUP(通常分様式!X381,―!$M$2:$N$3,2,FALSE),0)</f>
        <v>0</v>
      </c>
      <c r="Y381" s="6">
        <f>IFERROR(VLOOKUP(通常分様式!Y381,―!$O$2:$P$3,2,FALSE),0)</f>
        <v>0</v>
      </c>
      <c r="Z381" s="6">
        <f>IFERROR(VLOOKUP(通常分様式!Z381,―!$X$2:$Y$31,2,FALSE),0)</f>
        <v>0</v>
      </c>
      <c r="AA381" s="6">
        <f>IFERROR(VLOOKUP(通常分様式!AA381,―!$X$2:$Y$31,2,FALSE),0)</f>
        <v>0</v>
      </c>
      <c r="AF381" s="6">
        <f>IFERROR(VLOOKUP(通常分様式!AG381,―!$AA$2:$AB$14,2,FALSE),0)</f>
        <v>0</v>
      </c>
      <c r="AG381" s="6">
        <f t="shared" si="35"/>
        <v>0</v>
      </c>
      <c r="AH381" s="135">
        <f t="shared" si="36"/>
        <v>0</v>
      </c>
      <c r="AI381" s="135">
        <f t="shared" si="37"/>
        <v>0</v>
      </c>
      <c r="AJ381" s="135">
        <f>IF(通常分様式!C381="",0,IF(B381=1,IF(フラグ管理用!C381=1,"事業終期_通常",IF(C381=2,IF(Y381=2,"事業終期_R3基金・R4","事業終期_通常"),0)),IF(B381=2,"事業終期_R3基金・R4",0)))</f>
        <v>0</v>
      </c>
      <c r="AK381" s="135">
        <f t="shared" si="38"/>
        <v>0</v>
      </c>
      <c r="AL381" s="135">
        <f t="shared" si="39"/>
        <v>0</v>
      </c>
      <c r="AM381" s="135">
        <f t="shared" si="41"/>
        <v>0</v>
      </c>
      <c r="AN381" s="135">
        <f t="shared" si="40"/>
        <v>0</v>
      </c>
      <c r="AO381" s="6" t="str">
        <f>IF(通常分様式!C381="","",IF(PRODUCT(B381:G381,H381:AA381,AF381)=0,"error",""))</f>
        <v/>
      </c>
      <c r="AP381" s="6">
        <f>IF(通常分様式!E381="妊娠出産子育て支援交付金",1,0)</f>
        <v>0</v>
      </c>
    </row>
    <row r="382" spans="1:42" x14ac:dyDescent="0.15">
      <c r="A382" s="6">
        <v>361</v>
      </c>
      <c r="B382" s="6">
        <f>IFERROR(VLOOKUP(通常分様式!B382,―!$AJ$2:$AK$3,2,FALSE),0)</f>
        <v>0</v>
      </c>
      <c r="C382" s="6">
        <f>IFERROR(VLOOKUP(通常分様式!C382,―!$A$2:$B$3,2,FALSE),0)</f>
        <v>0</v>
      </c>
      <c r="D382" s="6">
        <f>IFERROR(VLOOKUP(通常分様式!D382,―!$AD$2:$AE$3,2,FALSE),0)</f>
        <v>0</v>
      </c>
      <c r="E382" s="6"/>
      <c r="G382" s="6">
        <f>IFERROR(VLOOKUP(通常分様式!G382,―!$AF$2:$AG$3,2,FALSE),0)</f>
        <v>0</v>
      </c>
      <c r="H382" s="6">
        <f>IFERROR(VLOOKUP(通常分様式!H382,―!$C$2:$D$2,2,FALSE),0)</f>
        <v>0</v>
      </c>
      <c r="I382" s="6">
        <f>IFERROR(IF(B382=2,VLOOKUP(通常分様式!I382,―!$E$21:$F$25,2,FALSE),VLOOKUP(通常分様式!I382,―!$E$2:$F$19,2,FALSE)),0)</f>
        <v>0</v>
      </c>
      <c r="J382" s="6">
        <f>IFERROR(VLOOKUP(通常分様式!J382,―!$G$2:$H$2,2,FALSE),0)</f>
        <v>0</v>
      </c>
      <c r="K382" s="6">
        <f>IFERROR(VLOOKUP(通常分様式!K382,―!$AH$2:$AI$12,2,FALSE),0)</f>
        <v>0</v>
      </c>
      <c r="V382" s="6">
        <f>IFERROR(IF(通常分様式!C382="単",VLOOKUP(通常分様式!V382,―!$I$2:$J$3,2,FALSE),VLOOKUP(通常分様式!V382,―!$I$4:$J$5,2,FALSE)),0)</f>
        <v>0</v>
      </c>
      <c r="W382" s="6">
        <f>IFERROR(VLOOKUP(通常分様式!W382,―!$K$2:$L$3,2,FALSE),0)</f>
        <v>0</v>
      </c>
      <c r="X382" s="6">
        <f>IFERROR(VLOOKUP(通常分様式!X382,―!$M$2:$N$3,2,FALSE),0)</f>
        <v>0</v>
      </c>
      <c r="Y382" s="6">
        <f>IFERROR(VLOOKUP(通常分様式!Y382,―!$O$2:$P$3,2,FALSE),0)</f>
        <v>0</v>
      </c>
      <c r="Z382" s="6">
        <f>IFERROR(VLOOKUP(通常分様式!Z382,―!$X$2:$Y$31,2,FALSE),0)</f>
        <v>0</v>
      </c>
      <c r="AA382" s="6">
        <f>IFERROR(VLOOKUP(通常分様式!AA382,―!$X$2:$Y$31,2,FALSE),0)</f>
        <v>0</v>
      </c>
      <c r="AF382" s="6">
        <f>IFERROR(VLOOKUP(通常分様式!AG382,―!$AA$2:$AB$14,2,FALSE),0)</f>
        <v>0</v>
      </c>
      <c r="AG382" s="6">
        <f t="shared" si="35"/>
        <v>0</v>
      </c>
      <c r="AH382" s="135">
        <f t="shared" si="36"/>
        <v>0</v>
      </c>
      <c r="AI382" s="135">
        <f t="shared" si="37"/>
        <v>0</v>
      </c>
      <c r="AJ382" s="135">
        <f>IF(通常分様式!C382="",0,IF(B382=1,IF(フラグ管理用!C382=1,"事業終期_通常",IF(C382=2,IF(Y382=2,"事業終期_R3基金・R4","事業終期_通常"),0)),IF(B382=2,"事業終期_R3基金・R4",0)))</f>
        <v>0</v>
      </c>
      <c r="AK382" s="135">
        <f t="shared" si="38"/>
        <v>0</v>
      </c>
      <c r="AL382" s="135">
        <f t="shared" si="39"/>
        <v>0</v>
      </c>
      <c r="AM382" s="135">
        <f t="shared" si="41"/>
        <v>0</v>
      </c>
      <c r="AN382" s="135">
        <f t="shared" si="40"/>
        <v>0</v>
      </c>
      <c r="AO382" s="6" t="str">
        <f>IF(通常分様式!C382="","",IF(PRODUCT(B382:G382,H382:AA382,AF382)=0,"error",""))</f>
        <v/>
      </c>
      <c r="AP382" s="6">
        <f>IF(通常分様式!E382="妊娠出産子育て支援交付金",1,0)</f>
        <v>0</v>
      </c>
    </row>
    <row r="383" spans="1:42" x14ac:dyDescent="0.15">
      <c r="A383" s="6">
        <v>362</v>
      </c>
      <c r="B383" s="6">
        <f>IFERROR(VLOOKUP(通常分様式!B383,―!$AJ$2:$AK$3,2,FALSE),0)</f>
        <v>0</v>
      </c>
      <c r="C383" s="6">
        <f>IFERROR(VLOOKUP(通常分様式!C383,―!$A$2:$B$3,2,FALSE),0)</f>
        <v>0</v>
      </c>
      <c r="D383" s="6">
        <f>IFERROR(VLOOKUP(通常分様式!D383,―!$AD$2:$AE$3,2,FALSE),0)</f>
        <v>0</v>
      </c>
      <c r="E383" s="6"/>
      <c r="G383" s="6">
        <f>IFERROR(VLOOKUP(通常分様式!G383,―!$AF$2:$AG$3,2,FALSE),0)</f>
        <v>0</v>
      </c>
      <c r="H383" s="6">
        <f>IFERROR(VLOOKUP(通常分様式!H383,―!$C$2:$D$2,2,FALSE),0)</f>
        <v>0</v>
      </c>
      <c r="I383" s="6">
        <f>IFERROR(IF(B383=2,VLOOKUP(通常分様式!I383,―!$E$21:$F$25,2,FALSE),VLOOKUP(通常分様式!I383,―!$E$2:$F$19,2,FALSE)),0)</f>
        <v>0</v>
      </c>
      <c r="J383" s="6">
        <f>IFERROR(VLOOKUP(通常分様式!J383,―!$G$2:$H$2,2,FALSE),0)</f>
        <v>0</v>
      </c>
      <c r="K383" s="6">
        <f>IFERROR(VLOOKUP(通常分様式!K383,―!$AH$2:$AI$12,2,FALSE),0)</f>
        <v>0</v>
      </c>
      <c r="V383" s="6">
        <f>IFERROR(IF(通常分様式!C383="単",VLOOKUP(通常分様式!V383,―!$I$2:$J$3,2,FALSE),VLOOKUP(通常分様式!V383,―!$I$4:$J$5,2,FALSE)),0)</f>
        <v>0</v>
      </c>
      <c r="W383" s="6">
        <f>IFERROR(VLOOKUP(通常分様式!W383,―!$K$2:$L$3,2,FALSE),0)</f>
        <v>0</v>
      </c>
      <c r="X383" s="6">
        <f>IFERROR(VLOOKUP(通常分様式!X383,―!$M$2:$N$3,2,FALSE),0)</f>
        <v>0</v>
      </c>
      <c r="Y383" s="6">
        <f>IFERROR(VLOOKUP(通常分様式!Y383,―!$O$2:$P$3,2,FALSE),0)</f>
        <v>0</v>
      </c>
      <c r="Z383" s="6">
        <f>IFERROR(VLOOKUP(通常分様式!Z383,―!$X$2:$Y$31,2,FALSE),0)</f>
        <v>0</v>
      </c>
      <c r="AA383" s="6">
        <f>IFERROR(VLOOKUP(通常分様式!AA383,―!$X$2:$Y$31,2,FALSE),0)</f>
        <v>0</v>
      </c>
      <c r="AF383" s="6">
        <f>IFERROR(VLOOKUP(通常分様式!AG383,―!$AA$2:$AB$14,2,FALSE),0)</f>
        <v>0</v>
      </c>
      <c r="AG383" s="6">
        <f t="shared" si="35"/>
        <v>0</v>
      </c>
      <c r="AH383" s="135">
        <f t="shared" si="36"/>
        <v>0</v>
      </c>
      <c r="AI383" s="135">
        <f t="shared" si="37"/>
        <v>0</v>
      </c>
      <c r="AJ383" s="135">
        <f>IF(通常分様式!C383="",0,IF(B383=1,IF(フラグ管理用!C383=1,"事業終期_通常",IF(C383=2,IF(Y383=2,"事業終期_R3基金・R4","事業終期_通常"),0)),IF(B383=2,"事業終期_R3基金・R4",0)))</f>
        <v>0</v>
      </c>
      <c r="AK383" s="135">
        <f t="shared" si="38"/>
        <v>0</v>
      </c>
      <c r="AL383" s="135">
        <f t="shared" si="39"/>
        <v>0</v>
      </c>
      <c r="AM383" s="135">
        <f t="shared" si="41"/>
        <v>0</v>
      </c>
      <c r="AN383" s="135">
        <f t="shared" si="40"/>
        <v>0</v>
      </c>
      <c r="AO383" s="6" t="str">
        <f>IF(通常分様式!C383="","",IF(PRODUCT(B383:G383,H383:AA383,AF383)=0,"error",""))</f>
        <v/>
      </c>
      <c r="AP383" s="6">
        <f>IF(通常分様式!E383="妊娠出産子育て支援交付金",1,0)</f>
        <v>0</v>
      </c>
    </row>
    <row r="384" spans="1:42" x14ac:dyDescent="0.15">
      <c r="A384" s="6">
        <v>363</v>
      </c>
      <c r="B384" s="6">
        <f>IFERROR(VLOOKUP(通常分様式!B384,―!$AJ$2:$AK$3,2,FALSE),0)</f>
        <v>0</v>
      </c>
      <c r="C384" s="6">
        <f>IFERROR(VLOOKUP(通常分様式!C384,―!$A$2:$B$3,2,FALSE),0)</f>
        <v>0</v>
      </c>
      <c r="D384" s="6">
        <f>IFERROR(VLOOKUP(通常分様式!D384,―!$AD$2:$AE$3,2,FALSE),0)</f>
        <v>0</v>
      </c>
      <c r="E384" s="6"/>
      <c r="G384" s="6">
        <f>IFERROR(VLOOKUP(通常分様式!G384,―!$AF$2:$AG$3,2,FALSE),0)</f>
        <v>0</v>
      </c>
      <c r="H384" s="6">
        <f>IFERROR(VLOOKUP(通常分様式!H384,―!$C$2:$D$2,2,FALSE),0)</f>
        <v>0</v>
      </c>
      <c r="I384" s="6">
        <f>IFERROR(IF(B384=2,VLOOKUP(通常分様式!I384,―!$E$21:$F$25,2,FALSE),VLOOKUP(通常分様式!I384,―!$E$2:$F$19,2,FALSE)),0)</f>
        <v>0</v>
      </c>
      <c r="J384" s="6">
        <f>IFERROR(VLOOKUP(通常分様式!J384,―!$G$2:$H$2,2,FALSE),0)</f>
        <v>0</v>
      </c>
      <c r="K384" s="6">
        <f>IFERROR(VLOOKUP(通常分様式!K384,―!$AH$2:$AI$12,2,FALSE),0)</f>
        <v>0</v>
      </c>
      <c r="V384" s="6">
        <f>IFERROR(IF(通常分様式!C384="単",VLOOKUP(通常分様式!V384,―!$I$2:$J$3,2,FALSE),VLOOKUP(通常分様式!V384,―!$I$4:$J$5,2,FALSE)),0)</f>
        <v>0</v>
      </c>
      <c r="W384" s="6">
        <f>IFERROR(VLOOKUP(通常分様式!W384,―!$K$2:$L$3,2,FALSE),0)</f>
        <v>0</v>
      </c>
      <c r="X384" s="6">
        <f>IFERROR(VLOOKUP(通常分様式!X384,―!$M$2:$N$3,2,FALSE),0)</f>
        <v>0</v>
      </c>
      <c r="Y384" s="6">
        <f>IFERROR(VLOOKUP(通常分様式!Y384,―!$O$2:$P$3,2,FALSE),0)</f>
        <v>0</v>
      </c>
      <c r="Z384" s="6">
        <f>IFERROR(VLOOKUP(通常分様式!Z384,―!$X$2:$Y$31,2,FALSE),0)</f>
        <v>0</v>
      </c>
      <c r="AA384" s="6">
        <f>IFERROR(VLOOKUP(通常分様式!AA384,―!$X$2:$Y$31,2,FALSE),0)</f>
        <v>0</v>
      </c>
      <c r="AF384" s="6">
        <f>IFERROR(VLOOKUP(通常分様式!AG384,―!$AA$2:$AB$14,2,FALSE),0)</f>
        <v>0</v>
      </c>
      <c r="AG384" s="6">
        <f t="shared" si="35"/>
        <v>0</v>
      </c>
      <c r="AH384" s="135">
        <f t="shared" si="36"/>
        <v>0</v>
      </c>
      <c r="AI384" s="135">
        <f t="shared" si="37"/>
        <v>0</v>
      </c>
      <c r="AJ384" s="135">
        <f>IF(通常分様式!C384="",0,IF(B384=1,IF(フラグ管理用!C384=1,"事業終期_通常",IF(C384=2,IF(Y384=2,"事業終期_R3基金・R4","事業終期_通常"),0)),IF(B384=2,"事業終期_R3基金・R4",0)))</f>
        <v>0</v>
      </c>
      <c r="AK384" s="135">
        <f t="shared" si="38"/>
        <v>0</v>
      </c>
      <c r="AL384" s="135">
        <f t="shared" si="39"/>
        <v>0</v>
      </c>
      <c r="AM384" s="135">
        <f t="shared" si="41"/>
        <v>0</v>
      </c>
      <c r="AN384" s="135">
        <f t="shared" si="40"/>
        <v>0</v>
      </c>
      <c r="AO384" s="6" t="str">
        <f>IF(通常分様式!C384="","",IF(PRODUCT(B384:G384,H384:AA384,AF384)=0,"error",""))</f>
        <v/>
      </c>
      <c r="AP384" s="6">
        <f>IF(通常分様式!E384="妊娠出産子育て支援交付金",1,0)</f>
        <v>0</v>
      </c>
    </row>
    <row r="385" spans="1:42" x14ac:dyDescent="0.15">
      <c r="A385" s="6">
        <v>364</v>
      </c>
      <c r="B385" s="6">
        <f>IFERROR(VLOOKUP(通常分様式!B385,―!$AJ$2:$AK$3,2,FALSE),0)</f>
        <v>0</v>
      </c>
      <c r="C385" s="6">
        <f>IFERROR(VLOOKUP(通常分様式!C385,―!$A$2:$B$3,2,FALSE),0)</f>
        <v>0</v>
      </c>
      <c r="D385" s="6">
        <f>IFERROR(VLOOKUP(通常分様式!D385,―!$AD$2:$AE$3,2,FALSE),0)</f>
        <v>0</v>
      </c>
      <c r="E385" s="6"/>
      <c r="G385" s="6">
        <f>IFERROR(VLOOKUP(通常分様式!G385,―!$AF$2:$AG$3,2,FALSE),0)</f>
        <v>0</v>
      </c>
      <c r="H385" s="6">
        <f>IFERROR(VLOOKUP(通常分様式!H385,―!$C$2:$D$2,2,FALSE),0)</f>
        <v>0</v>
      </c>
      <c r="I385" s="6">
        <f>IFERROR(IF(B385=2,VLOOKUP(通常分様式!I385,―!$E$21:$F$25,2,FALSE),VLOOKUP(通常分様式!I385,―!$E$2:$F$19,2,FALSE)),0)</f>
        <v>0</v>
      </c>
      <c r="J385" s="6">
        <f>IFERROR(VLOOKUP(通常分様式!J385,―!$G$2:$H$2,2,FALSE),0)</f>
        <v>0</v>
      </c>
      <c r="K385" s="6">
        <f>IFERROR(VLOOKUP(通常分様式!K385,―!$AH$2:$AI$12,2,FALSE),0)</f>
        <v>0</v>
      </c>
      <c r="V385" s="6">
        <f>IFERROR(IF(通常分様式!C385="単",VLOOKUP(通常分様式!V385,―!$I$2:$J$3,2,FALSE),VLOOKUP(通常分様式!V385,―!$I$4:$J$5,2,FALSE)),0)</f>
        <v>0</v>
      </c>
      <c r="W385" s="6">
        <f>IFERROR(VLOOKUP(通常分様式!W385,―!$K$2:$L$3,2,FALSE),0)</f>
        <v>0</v>
      </c>
      <c r="X385" s="6">
        <f>IFERROR(VLOOKUP(通常分様式!X385,―!$M$2:$N$3,2,FALSE),0)</f>
        <v>0</v>
      </c>
      <c r="Y385" s="6">
        <f>IFERROR(VLOOKUP(通常分様式!Y385,―!$O$2:$P$3,2,FALSE),0)</f>
        <v>0</v>
      </c>
      <c r="Z385" s="6">
        <f>IFERROR(VLOOKUP(通常分様式!Z385,―!$X$2:$Y$31,2,FALSE),0)</f>
        <v>0</v>
      </c>
      <c r="AA385" s="6">
        <f>IFERROR(VLOOKUP(通常分様式!AA385,―!$X$2:$Y$31,2,FALSE),0)</f>
        <v>0</v>
      </c>
      <c r="AF385" s="6">
        <f>IFERROR(VLOOKUP(通常分様式!AG385,―!$AA$2:$AB$14,2,FALSE),0)</f>
        <v>0</v>
      </c>
      <c r="AG385" s="6">
        <f t="shared" si="35"/>
        <v>0</v>
      </c>
      <c r="AH385" s="135">
        <f t="shared" si="36"/>
        <v>0</v>
      </c>
      <c r="AI385" s="135">
        <f t="shared" si="37"/>
        <v>0</v>
      </c>
      <c r="AJ385" s="135">
        <f>IF(通常分様式!C385="",0,IF(B385=1,IF(フラグ管理用!C385=1,"事業終期_通常",IF(C385=2,IF(Y385=2,"事業終期_R3基金・R4","事業終期_通常"),0)),IF(B385=2,"事業終期_R3基金・R4",0)))</f>
        <v>0</v>
      </c>
      <c r="AK385" s="135">
        <f t="shared" si="38"/>
        <v>0</v>
      </c>
      <c r="AL385" s="135">
        <f t="shared" si="39"/>
        <v>0</v>
      </c>
      <c r="AM385" s="135">
        <f t="shared" si="41"/>
        <v>0</v>
      </c>
      <c r="AN385" s="135">
        <f t="shared" si="40"/>
        <v>0</v>
      </c>
      <c r="AO385" s="6" t="str">
        <f>IF(通常分様式!C385="","",IF(PRODUCT(B385:G385,H385:AA385,AF385)=0,"error",""))</f>
        <v/>
      </c>
      <c r="AP385" s="6">
        <f>IF(通常分様式!E385="妊娠出産子育て支援交付金",1,0)</f>
        <v>0</v>
      </c>
    </row>
    <row r="386" spans="1:42" x14ac:dyDescent="0.15">
      <c r="A386" s="6">
        <v>365</v>
      </c>
      <c r="B386" s="6">
        <f>IFERROR(VLOOKUP(通常分様式!B386,―!$AJ$2:$AK$3,2,FALSE),0)</f>
        <v>0</v>
      </c>
      <c r="C386" s="6">
        <f>IFERROR(VLOOKUP(通常分様式!C386,―!$A$2:$B$3,2,FALSE),0)</f>
        <v>0</v>
      </c>
      <c r="D386" s="6">
        <f>IFERROR(VLOOKUP(通常分様式!D386,―!$AD$2:$AE$3,2,FALSE),0)</f>
        <v>0</v>
      </c>
      <c r="E386" s="6"/>
      <c r="G386" s="6">
        <f>IFERROR(VLOOKUP(通常分様式!G386,―!$AF$2:$AG$3,2,FALSE),0)</f>
        <v>0</v>
      </c>
      <c r="H386" s="6">
        <f>IFERROR(VLOOKUP(通常分様式!H386,―!$C$2:$D$2,2,FALSE),0)</f>
        <v>0</v>
      </c>
      <c r="I386" s="6">
        <f>IFERROR(IF(B386=2,VLOOKUP(通常分様式!I386,―!$E$21:$F$25,2,FALSE),VLOOKUP(通常分様式!I386,―!$E$2:$F$19,2,FALSE)),0)</f>
        <v>0</v>
      </c>
      <c r="J386" s="6">
        <f>IFERROR(VLOOKUP(通常分様式!J386,―!$G$2:$H$2,2,FALSE),0)</f>
        <v>0</v>
      </c>
      <c r="K386" s="6">
        <f>IFERROR(VLOOKUP(通常分様式!K386,―!$AH$2:$AI$12,2,FALSE),0)</f>
        <v>0</v>
      </c>
      <c r="V386" s="6">
        <f>IFERROR(IF(通常分様式!C386="単",VLOOKUP(通常分様式!V386,―!$I$2:$J$3,2,FALSE),VLOOKUP(通常分様式!V386,―!$I$4:$J$5,2,FALSE)),0)</f>
        <v>0</v>
      </c>
      <c r="W386" s="6">
        <f>IFERROR(VLOOKUP(通常分様式!W386,―!$K$2:$L$3,2,FALSE),0)</f>
        <v>0</v>
      </c>
      <c r="X386" s="6">
        <f>IFERROR(VLOOKUP(通常分様式!X386,―!$M$2:$N$3,2,FALSE),0)</f>
        <v>0</v>
      </c>
      <c r="Y386" s="6">
        <f>IFERROR(VLOOKUP(通常分様式!Y386,―!$O$2:$P$3,2,FALSE),0)</f>
        <v>0</v>
      </c>
      <c r="Z386" s="6">
        <f>IFERROR(VLOOKUP(通常分様式!Z386,―!$X$2:$Y$31,2,FALSE),0)</f>
        <v>0</v>
      </c>
      <c r="AA386" s="6">
        <f>IFERROR(VLOOKUP(通常分様式!AA386,―!$X$2:$Y$31,2,FALSE),0)</f>
        <v>0</v>
      </c>
      <c r="AF386" s="6">
        <f>IFERROR(VLOOKUP(通常分様式!AG386,―!$AA$2:$AB$14,2,FALSE),0)</f>
        <v>0</v>
      </c>
      <c r="AG386" s="6">
        <f t="shared" si="35"/>
        <v>0</v>
      </c>
      <c r="AH386" s="135">
        <f t="shared" si="36"/>
        <v>0</v>
      </c>
      <c r="AI386" s="135">
        <f t="shared" si="37"/>
        <v>0</v>
      </c>
      <c r="AJ386" s="135">
        <f>IF(通常分様式!C386="",0,IF(B386=1,IF(フラグ管理用!C386=1,"事業終期_通常",IF(C386=2,IF(Y386=2,"事業終期_R3基金・R4","事業終期_通常"),0)),IF(B386=2,"事業終期_R3基金・R4",0)))</f>
        <v>0</v>
      </c>
      <c r="AK386" s="135">
        <f t="shared" si="38"/>
        <v>0</v>
      </c>
      <c r="AL386" s="135">
        <f t="shared" si="39"/>
        <v>0</v>
      </c>
      <c r="AM386" s="135">
        <f t="shared" si="41"/>
        <v>0</v>
      </c>
      <c r="AN386" s="135">
        <f t="shared" si="40"/>
        <v>0</v>
      </c>
      <c r="AO386" s="6" t="str">
        <f>IF(通常分様式!C386="","",IF(PRODUCT(B386:G386,H386:AA386,AF386)=0,"error",""))</f>
        <v/>
      </c>
      <c r="AP386" s="6">
        <f>IF(通常分様式!E386="妊娠出産子育て支援交付金",1,0)</f>
        <v>0</v>
      </c>
    </row>
    <row r="387" spans="1:42" x14ac:dyDescent="0.15">
      <c r="A387" s="6">
        <v>366</v>
      </c>
      <c r="B387" s="6">
        <f>IFERROR(VLOOKUP(通常分様式!B387,―!$AJ$2:$AK$3,2,FALSE),0)</f>
        <v>0</v>
      </c>
      <c r="C387" s="6">
        <f>IFERROR(VLOOKUP(通常分様式!C387,―!$A$2:$B$3,2,FALSE),0)</f>
        <v>0</v>
      </c>
      <c r="D387" s="6">
        <f>IFERROR(VLOOKUP(通常分様式!D387,―!$AD$2:$AE$3,2,FALSE),0)</f>
        <v>0</v>
      </c>
      <c r="E387" s="6"/>
      <c r="G387" s="6">
        <f>IFERROR(VLOOKUP(通常分様式!G387,―!$AF$2:$AG$3,2,FALSE),0)</f>
        <v>0</v>
      </c>
      <c r="H387" s="6">
        <f>IFERROR(VLOOKUP(通常分様式!H387,―!$C$2:$D$2,2,FALSE),0)</f>
        <v>0</v>
      </c>
      <c r="I387" s="6">
        <f>IFERROR(IF(B387=2,VLOOKUP(通常分様式!I387,―!$E$21:$F$25,2,FALSE),VLOOKUP(通常分様式!I387,―!$E$2:$F$19,2,FALSE)),0)</f>
        <v>0</v>
      </c>
      <c r="J387" s="6">
        <f>IFERROR(VLOOKUP(通常分様式!J387,―!$G$2:$H$2,2,FALSE),0)</f>
        <v>0</v>
      </c>
      <c r="K387" s="6">
        <f>IFERROR(VLOOKUP(通常分様式!K387,―!$AH$2:$AI$12,2,FALSE),0)</f>
        <v>0</v>
      </c>
      <c r="V387" s="6">
        <f>IFERROR(IF(通常分様式!C387="単",VLOOKUP(通常分様式!V387,―!$I$2:$J$3,2,FALSE),VLOOKUP(通常分様式!V387,―!$I$4:$J$5,2,FALSE)),0)</f>
        <v>0</v>
      </c>
      <c r="W387" s="6">
        <f>IFERROR(VLOOKUP(通常分様式!W387,―!$K$2:$L$3,2,FALSE),0)</f>
        <v>0</v>
      </c>
      <c r="X387" s="6">
        <f>IFERROR(VLOOKUP(通常分様式!X387,―!$M$2:$N$3,2,FALSE),0)</f>
        <v>0</v>
      </c>
      <c r="Y387" s="6">
        <f>IFERROR(VLOOKUP(通常分様式!Y387,―!$O$2:$P$3,2,FALSE),0)</f>
        <v>0</v>
      </c>
      <c r="Z387" s="6">
        <f>IFERROR(VLOOKUP(通常分様式!Z387,―!$X$2:$Y$31,2,FALSE),0)</f>
        <v>0</v>
      </c>
      <c r="AA387" s="6">
        <f>IFERROR(VLOOKUP(通常分様式!AA387,―!$X$2:$Y$31,2,FALSE),0)</f>
        <v>0</v>
      </c>
      <c r="AF387" s="6">
        <f>IFERROR(VLOOKUP(通常分様式!AG387,―!$AA$2:$AB$14,2,FALSE),0)</f>
        <v>0</v>
      </c>
      <c r="AG387" s="6">
        <f t="shared" si="35"/>
        <v>0</v>
      </c>
      <c r="AH387" s="135">
        <f t="shared" si="36"/>
        <v>0</v>
      </c>
      <c r="AI387" s="135">
        <f t="shared" si="37"/>
        <v>0</v>
      </c>
      <c r="AJ387" s="135">
        <f>IF(通常分様式!C387="",0,IF(B387=1,IF(フラグ管理用!C387=1,"事業終期_通常",IF(C387=2,IF(Y387=2,"事業終期_R3基金・R4","事業終期_通常"),0)),IF(B387=2,"事業終期_R3基金・R4",0)))</f>
        <v>0</v>
      </c>
      <c r="AK387" s="135">
        <f t="shared" si="38"/>
        <v>0</v>
      </c>
      <c r="AL387" s="135">
        <f t="shared" si="39"/>
        <v>0</v>
      </c>
      <c r="AM387" s="135">
        <f t="shared" si="41"/>
        <v>0</v>
      </c>
      <c r="AN387" s="135">
        <f t="shared" si="40"/>
        <v>0</v>
      </c>
      <c r="AO387" s="6" t="str">
        <f>IF(通常分様式!C387="","",IF(PRODUCT(B387:G387,H387:AA387,AF387)=0,"error",""))</f>
        <v/>
      </c>
      <c r="AP387" s="6">
        <f>IF(通常分様式!E387="妊娠出産子育て支援交付金",1,0)</f>
        <v>0</v>
      </c>
    </row>
    <row r="388" spans="1:42" x14ac:dyDescent="0.15">
      <c r="A388" s="6">
        <v>367</v>
      </c>
      <c r="B388" s="6">
        <f>IFERROR(VLOOKUP(通常分様式!B388,―!$AJ$2:$AK$3,2,FALSE),0)</f>
        <v>0</v>
      </c>
      <c r="C388" s="6">
        <f>IFERROR(VLOOKUP(通常分様式!C388,―!$A$2:$B$3,2,FALSE),0)</f>
        <v>0</v>
      </c>
      <c r="D388" s="6">
        <f>IFERROR(VLOOKUP(通常分様式!D388,―!$AD$2:$AE$3,2,FALSE),0)</f>
        <v>0</v>
      </c>
      <c r="E388" s="6"/>
      <c r="G388" s="6">
        <f>IFERROR(VLOOKUP(通常分様式!G388,―!$AF$2:$AG$3,2,FALSE),0)</f>
        <v>0</v>
      </c>
      <c r="H388" s="6">
        <f>IFERROR(VLOOKUP(通常分様式!H388,―!$C$2:$D$2,2,FALSE),0)</f>
        <v>0</v>
      </c>
      <c r="I388" s="6">
        <f>IFERROR(IF(B388=2,VLOOKUP(通常分様式!I388,―!$E$21:$F$25,2,FALSE),VLOOKUP(通常分様式!I388,―!$E$2:$F$19,2,FALSE)),0)</f>
        <v>0</v>
      </c>
      <c r="J388" s="6">
        <f>IFERROR(VLOOKUP(通常分様式!J388,―!$G$2:$H$2,2,FALSE),0)</f>
        <v>0</v>
      </c>
      <c r="K388" s="6">
        <f>IFERROR(VLOOKUP(通常分様式!K388,―!$AH$2:$AI$12,2,FALSE),0)</f>
        <v>0</v>
      </c>
      <c r="V388" s="6">
        <f>IFERROR(IF(通常分様式!C388="単",VLOOKUP(通常分様式!V388,―!$I$2:$J$3,2,FALSE),VLOOKUP(通常分様式!V388,―!$I$4:$J$5,2,FALSE)),0)</f>
        <v>0</v>
      </c>
      <c r="W388" s="6">
        <f>IFERROR(VLOOKUP(通常分様式!W388,―!$K$2:$L$3,2,FALSE),0)</f>
        <v>0</v>
      </c>
      <c r="X388" s="6">
        <f>IFERROR(VLOOKUP(通常分様式!X388,―!$M$2:$N$3,2,FALSE),0)</f>
        <v>0</v>
      </c>
      <c r="Y388" s="6">
        <f>IFERROR(VLOOKUP(通常分様式!Y388,―!$O$2:$P$3,2,FALSE),0)</f>
        <v>0</v>
      </c>
      <c r="Z388" s="6">
        <f>IFERROR(VLOOKUP(通常分様式!Z388,―!$X$2:$Y$31,2,FALSE),0)</f>
        <v>0</v>
      </c>
      <c r="AA388" s="6">
        <f>IFERROR(VLOOKUP(通常分様式!AA388,―!$X$2:$Y$31,2,FALSE),0)</f>
        <v>0</v>
      </c>
      <c r="AF388" s="6">
        <f>IFERROR(VLOOKUP(通常分様式!AG388,―!$AA$2:$AB$14,2,FALSE),0)</f>
        <v>0</v>
      </c>
      <c r="AG388" s="6">
        <f t="shared" si="35"/>
        <v>0</v>
      </c>
      <c r="AH388" s="135">
        <f t="shared" si="36"/>
        <v>0</v>
      </c>
      <c r="AI388" s="135">
        <f t="shared" si="37"/>
        <v>0</v>
      </c>
      <c r="AJ388" s="135">
        <f>IF(通常分様式!C388="",0,IF(B388=1,IF(フラグ管理用!C388=1,"事業終期_通常",IF(C388=2,IF(Y388=2,"事業終期_R3基金・R4","事業終期_通常"),0)),IF(B388=2,"事業終期_R3基金・R4",0)))</f>
        <v>0</v>
      </c>
      <c r="AK388" s="135">
        <f t="shared" si="38"/>
        <v>0</v>
      </c>
      <c r="AL388" s="135">
        <f t="shared" si="39"/>
        <v>0</v>
      </c>
      <c r="AM388" s="135">
        <f t="shared" si="41"/>
        <v>0</v>
      </c>
      <c r="AN388" s="135">
        <f t="shared" si="40"/>
        <v>0</v>
      </c>
      <c r="AO388" s="6" t="str">
        <f>IF(通常分様式!C388="","",IF(PRODUCT(B388:G388,H388:AA388,AF388)=0,"error",""))</f>
        <v/>
      </c>
      <c r="AP388" s="6">
        <f>IF(通常分様式!E388="妊娠出産子育て支援交付金",1,0)</f>
        <v>0</v>
      </c>
    </row>
    <row r="389" spans="1:42" x14ac:dyDescent="0.15">
      <c r="A389" s="6">
        <v>368</v>
      </c>
      <c r="B389" s="6">
        <f>IFERROR(VLOOKUP(通常分様式!B389,―!$AJ$2:$AK$3,2,FALSE),0)</f>
        <v>0</v>
      </c>
      <c r="C389" s="6">
        <f>IFERROR(VLOOKUP(通常分様式!C389,―!$A$2:$B$3,2,FALSE),0)</f>
        <v>0</v>
      </c>
      <c r="D389" s="6">
        <f>IFERROR(VLOOKUP(通常分様式!D389,―!$AD$2:$AE$3,2,FALSE),0)</f>
        <v>0</v>
      </c>
      <c r="E389" s="6"/>
      <c r="G389" s="6">
        <f>IFERROR(VLOOKUP(通常分様式!G389,―!$AF$2:$AG$3,2,FALSE),0)</f>
        <v>0</v>
      </c>
      <c r="H389" s="6">
        <f>IFERROR(VLOOKUP(通常分様式!H389,―!$C$2:$D$2,2,FALSE),0)</f>
        <v>0</v>
      </c>
      <c r="I389" s="6">
        <f>IFERROR(IF(B389=2,VLOOKUP(通常分様式!I389,―!$E$21:$F$25,2,FALSE),VLOOKUP(通常分様式!I389,―!$E$2:$F$19,2,FALSE)),0)</f>
        <v>0</v>
      </c>
      <c r="J389" s="6">
        <f>IFERROR(VLOOKUP(通常分様式!J389,―!$G$2:$H$2,2,FALSE),0)</f>
        <v>0</v>
      </c>
      <c r="K389" s="6">
        <f>IFERROR(VLOOKUP(通常分様式!K389,―!$AH$2:$AI$12,2,FALSE),0)</f>
        <v>0</v>
      </c>
      <c r="V389" s="6">
        <f>IFERROR(IF(通常分様式!C389="単",VLOOKUP(通常分様式!V389,―!$I$2:$J$3,2,FALSE),VLOOKUP(通常分様式!V389,―!$I$4:$J$5,2,FALSE)),0)</f>
        <v>0</v>
      </c>
      <c r="W389" s="6">
        <f>IFERROR(VLOOKUP(通常分様式!W389,―!$K$2:$L$3,2,FALSE),0)</f>
        <v>0</v>
      </c>
      <c r="X389" s="6">
        <f>IFERROR(VLOOKUP(通常分様式!X389,―!$M$2:$N$3,2,FALSE),0)</f>
        <v>0</v>
      </c>
      <c r="Y389" s="6">
        <f>IFERROR(VLOOKUP(通常分様式!Y389,―!$O$2:$P$3,2,FALSE),0)</f>
        <v>0</v>
      </c>
      <c r="Z389" s="6">
        <f>IFERROR(VLOOKUP(通常分様式!Z389,―!$X$2:$Y$31,2,FALSE),0)</f>
        <v>0</v>
      </c>
      <c r="AA389" s="6">
        <f>IFERROR(VLOOKUP(通常分様式!AA389,―!$X$2:$Y$31,2,FALSE),0)</f>
        <v>0</v>
      </c>
      <c r="AF389" s="6">
        <f>IFERROR(VLOOKUP(通常分様式!AG389,―!$AA$2:$AB$14,2,FALSE),0)</f>
        <v>0</v>
      </c>
      <c r="AG389" s="6">
        <f t="shared" si="35"/>
        <v>0</v>
      </c>
      <c r="AH389" s="135">
        <f t="shared" si="36"/>
        <v>0</v>
      </c>
      <c r="AI389" s="135">
        <f t="shared" si="37"/>
        <v>0</v>
      </c>
      <c r="AJ389" s="135">
        <f>IF(通常分様式!C389="",0,IF(B389=1,IF(フラグ管理用!C389=1,"事業終期_通常",IF(C389=2,IF(Y389=2,"事業終期_R3基金・R4","事業終期_通常"),0)),IF(B389=2,"事業終期_R3基金・R4",0)))</f>
        <v>0</v>
      </c>
      <c r="AK389" s="135">
        <f t="shared" si="38"/>
        <v>0</v>
      </c>
      <c r="AL389" s="135">
        <f t="shared" si="39"/>
        <v>0</v>
      </c>
      <c r="AM389" s="135">
        <f t="shared" si="41"/>
        <v>0</v>
      </c>
      <c r="AN389" s="135">
        <f t="shared" si="40"/>
        <v>0</v>
      </c>
      <c r="AO389" s="6" t="str">
        <f>IF(通常分様式!C389="","",IF(PRODUCT(B389:G389,H389:AA389,AF389)=0,"error",""))</f>
        <v/>
      </c>
      <c r="AP389" s="6">
        <f>IF(通常分様式!E389="妊娠出産子育て支援交付金",1,0)</f>
        <v>0</v>
      </c>
    </row>
    <row r="390" spans="1:42" x14ac:dyDescent="0.15">
      <c r="A390" s="6">
        <v>369</v>
      </c>
      <c r="B390" s="6">
        <f>IFERROR(VLOOKUP(通常分様式!B390,―!$AJ$2:$AK$3,2,FALSE),0)</f>
        <v>0</v>
      </c>
      <c r="C390" s="6">
        <f>IFERROR(VLOOKUP(通常分様式!C390,―!$A$2:$B$3,2,FALSE),0)</f>
        <v>0</v>
      </c>
      <c r="D390" s="6">
        <f>IFERROR(VLOOKUP(通常分様式!D390,―!$AD$2:$AE$3,2,FALSE),0)</f>
        <v>0</v>
      </c>
      <c r="E390" s="6"/>
      <c r="G390" s="6">
        <f>IFERROR(VLOOKUP(通常分様式!G390,―!$AF$2:$AG$3,2,FALSE),0)</f>
        <v>0</v>
      </c>
      <c r="H390" s="6">
        <f>IFERROR(VLOOKUP(通常分様式!H390,―!$C$2:$D$2,2,FALSE),0)</f>
        <v>0</v>
      </c>
      <c r="I390" s="6">
        <f>IFERROR(IF(B390=2,VLOOKUP(通常分様式!I390,―!$E$21:$F$25,2,FALSE),VLOOKUP(通常分様式!I390,―!$E$2:$F$19,2,FALSE)),0)</f>
        <v>0</v>
      </c>
      <c r="J390" s="6">
        <f>IFERROR(VLOOKUP(通常分様式!J390,―!$G$2:$H$2,2,FALSE),0)</f>
        <v>0</v>
      </c>
      <c r="K390" s="6">
        <f>IFERROR(VLOOKUP(通常分様式!K390,―!$AH$2:$AI$12,2,FALSE),0)</f>
        <v>0</v>
      </c>
      <c r="V390" s="6">
        <f>IFERROR(IF(通常分様式!C390="単",VLOOKUP(通常分様式!V390,―!$I$2:$J$3,2,FALSE),VLOOKUP(通常分様式!V390,―!$I$4:$J$5,2,FALSE)),0)</f>
        <v>0</v>
      </c>
      <c r="W390" s="6">
        <f>IFERROR(VLOOKUP(通常分様式!W390,―!$K$2:$L$3,2,FALSE),0)</f>
        <v>0</v>
      </c>
      <c r="X390" s="6">
        <f>IFERROR(VLOOKUP(通常分様式!X390,―!$M$2:$N$3,2,FALSE),0)</f>
        <v>0</v>
      </c>
      <c r="Y390" s="6">
        <f>IFERROR(VLOOKUP(通常分様式!Y390,―!$O$2:$P$3,2,FALSE),0)</f>
        <v>0</v>
      </c>
      <c r="Z390" s="6">
        <f>IFERROR(VLOOKUP(通常分様式!Z390,―!$X$2:$Y$31,2,FALSE),0)</f>
        <v>0</v>
      </c>
      <c r="AA390" s="6">
        <f>IFERROR(VLOOKUP(通常分様式!AA390,―!$X$2:$Y$31,2,FALSE),0)</f>
        <v>0</v>
      </c>
      <c r="AF390" s="6">
        <f>IFERROR(VLOOKUP(通常分様式!AG390,―!$AA$2:$AB$14,2,FALSE),0)</f>
        <v>0</v>
      </c>
      <c r="AG390" s="6">
        <f t="shared" si="35"/>
        <v>0</v>
      </c>
      <c r="AH390" s="135">
        <f t="shared" si="36"/>
        <v>0</v>
      </c>
      <c r="AI390" s="135">
        <f t="shared" si="37"/>
        <v>0</v>
      </c>
      <c r="AJ390" s="135">
        <f>IF(通常分様式!C390="",0,IF(B390=1,IF(フラグ管理用!C390=1,"事業終期_通常",IF(C390=2,IF(Y390=2,"事業終期_R3基金・R4","事業終期_通常"),0)),IF(B390=2,"事業終期_R3基金・R4",0)))</f>
        <v>0</v>
      </c>
      <c r="AK390" s="135">
        <f t="shared" si="38"/>
        <v>0</v>
      </c>
      <c r="AL390" s="135">
        <f t="shared" si="39"/>
        <v>0</v>
      </c>
      <c r="AM390" s="135">
        <f t="shared" si="41"/>
        <v>0</v>
      </c>
      <c r="AN390" s="135">
        <f t="shared" si="40"/>
        <v>0</v>
      </c>
      <c r="AO390" s="6" t="str">
        <f>IF(通常分様式!C390="","",IF(PRODUCT(B390:G390,H390:AA390,AF390)=0,"error",""))</f>
        <v/>
      </c>
      <c r="AP390" s="6">
        <f>IF(通常分様式!E390="妊娠出産子育て支援交付金",1,0)</f>
        <v>0</v>
      </c>
    </row>
    <row r="391" spans="1:42" x14ac:dyDescent="0.15">
      <c r="A391" s="6">
        <v>370</v>
      </c>
      <c r="B391" s="6">
        <f>IFERROR(VLOOKUP(通常分様式!B391,―!$AJ$2:$AK$3,2,FALSE),0)</f>
        <v>0</v>
      </c>
      <c r="C391" s="6">
        <f>IFERROR(VLOOKUP(通常分様式!C391,―!$A$2:$B$3,2,FALSE),0)</f>
        <v>0</v>
      </c>
      <c r="D391" s="6">
        <f>IFERROR(VLOOKUP(通常分様式!D391,―!$AD$2:$AE$3,2,FALSE),0)</f>
        <v>0</v>
      </c>
      <c r="E391" s="6"/>
      <c r="G391" s="6">
        <f>IFERROR(VLOOKUP(通常分様式!G391,―!$AF$2:$AG$3,2,FALSE),0)</f>
        <v>0</v>
      </c>
      <c r="H391" s="6">
        <f>IFERROR(VLOOKUP(通常分様式!H391,―!$C$2:$D$2,2,FALSE),0)</f>
        <v>0</v>
      </c>
      <c r="I391" s="6">
        <f>IFERROR(IF(B391=2,VLOOKUP(通常分様式!I391,―!$E$21:$F$25,2,FALSE),VLOOKUP(通常分様式!I391,―!$E$2:$F$19,2,FALSE)),0)</f>
        <v>0</v>
      </c>
      <c r="J391" s="6">
        <f>IFERROR(VLOOKUP(通常分様式!J391,―!$G$2:$H$2,2,FALSE),0)</f>
        <v>0</v>
      </c>
      <c r="K391" s="6">
        <f>IFERROR(VLOOKUP(通常分様式!K391,―!$AH$2:$AI$12,2,FALSE),0)</f>
        <v>0</v>
      </c>
      <c r="V391" s="6">
        <f>IFERROR(IF(通常分様式!C391="単",VLOOKUP(通常分様式!V391,―!$I$2:$J$3,2,FALSE),VLOOKUP(通常分様式!V391,―!$I$4:$J$5,2,FALSE)),0)</f>
        <v>0</v>
      </c>
      <c r="W391" s="6">
        <f>IFERROR(VLOOKUP(通常分様式!W391,―!$K$2:$L$3,2,FALSE),0)</f>
        <v>0</v>
      </c>
      <c r="X391" s="6">
        <f>IFERROR(VLOOKUP(通常分様式!X391,―!$M$2:$N$3,2,FALSE),0)</f>
        <v>0</v>
      </c>
      <c r="Y391" s="6">
        <f>IFERROR(VLOOKUP(通常分様式!Y391,―!$O$2:$P$3,2,FALSE),0)</f>
        <v>0</v>
      </c>
      <c r="Z391" s="6">
        <f>IFERROR(VLOOKUP(通常分様式!Z391,―!$X$2:$Y$31,2,FALSE),0)</f>
        <v>0</v>
      </c>
      <c r="AA391" s="6">
        <f>IFERROR(VLOOKUP(通常分様式!AA391,―!$X$2:$Y$31,2,FALSE),0)</f>
        <v>0</v>
      </c>
      <c r="AF391" s="6">
        <f>IFERROR(VLOOKUP(通常分様式!AG391,―!$AA$2:$AB$14,2,FALSE),0)</f>
        <v>0</v>
      </c>
      <c r="AG391" s="6">
        <f t="shared" si="35"/>
        <v>0</v>
      </c>
      <c r="AH391" s="135">
        <f t="shared" si="36"/>
        <v>0</v>
      </c>
      <c r="AI391" s="135">
        <f t="shared" si="37"/>
        <v>0</v>
      </c>
      <c r="AJ391" s="135">
        <f>IF(通常分様式!C391="",0,IF(B391=1,IF(フラグ管理用!C391=1,"事業終期_通常",IF(C391=2,IF(Y391=2,"事業終期_R3基金・R4","事業終期_通常"),0)),IF(B391=2,"事業終期_R3基金・R4",0)))</f>
        <v>0</v>
      </c>
      <c r="AK391" s="135">
        <f t="shared" si="38"/>
        <v>0</v>
      </c>
      <c r="AL391" s="135">
        <f t="shared" si="39"/>
        <v>0</v>
      </c>
      <c r="AM391" s="135">
        <f t="shared" si="41"/>
        <v>0</v>
      </c>
      <c r="AN391" s="135">
        <f t="shared" si="40"/>
        <v>0</v>
      </c>
      <c r="AO391" s="6" t="str">
        <f>IF(通常分様式!C391="","",IF(PRODUCT(B391:G391,H391:AA391,AF391)=0,"error",""))</f>
        <v/>
      </c>
      <c r="AP391" s="6">
        <f>IF(通常分様式!E391="妊娠出産子育て支援交付金",1,0)</f>
        <v>0</v>
      </c>
    </row>
    <row r="392" spans="1:42" x14ac:dyDescent="0.15">
      <c r="A392" s="6">
        <v>371</v>
      </c>
      <c r="B392" s="6">
        <f>IFERROR(VLOOKUP(通常分様式!B392,―!$AJ$2:$AK$3,2,FALSE),0)</f>
        <v>0</v>
      </c>
      <c r="C392" s="6">
        <f>IFERROR(VLOOKUP(通常分様式!C392,―!$A$2:$B$3,2,FALSE),0)</f>
        <v>0</v>
      </c>
      <c r="D392" s="6">
        <f>IFERROR(VLOOKUP(通常分様式!D392,―!$AD$2:$AE$3,2,FALSE),0)</f>
        <v>0</v>
      </c>
      <c r="E392" s="6"/>
      <c r="G392" s="6">
        <f>IFERROR(VLOOKUP(通常分様式!G392,―!$AF$2:$AG$3,2,FALSE),0)</f>
        <v>0</v>
      </c>
      <c r="H392" s="6">
        <f>IFERROR(VLOOKUP(通常分様式!H392,―!$C$2:$D$2,2,FALSE),0)</f>
        <v>0</v>
      </c>
      <c r="I392" s="6">
        <f>IFERROR(IF(B392=2,VLOOKUP(通常分様式!I392,―!$E$21:$F$25,2,FALSE),VLOOKUP(通常分様式!I392,―!$E$2:$F$19,2,FALSE)),0)</f>
        <v>0</v>
      </c>
      <c r="J392" s="6">
        <f>IFERROR(VLOOKUP(通常分様式!J392,―!$G$2:$H$2,2,FALSE),0)</f>
        <v>0</v>
      </c>
      <c r="K392" s="6">
        <f>IFERROR(VLOOKUP(通常分様式!K392,―!$AH$2:$AI$12,2,FALSE),0)</f>
        <v>0</v>
      </c>
      <c r="V392" s="6">
        <f>IFERROR(IF(通常分様式!C392="単",VLOOKUP(通常分様式!V392,―!$I$2:$J$3,2,FALSE),VLOOKUP(通常分様式!V392,―!$I$4:$J$5,2,FALSE)),0)</f>
        <v>0</v>
      </c>
      <c r="W392" s="6">
        <f>IFERROR(VLOOKUP(通常分様式!W392,―!$K$2:$L$3,2,FALSE),0)</f>
        <v>0</v>
      </c>
      <c r="X392" s="6">
        <f>IFERROR(VLOOKUP(通常分様式!X392,―!$M$2:$N$3,2,FALSE),0)</f>
        <v>0</v>
      </c>
      <c r="Y392" s="6">
        <f>IFERROR(VLOOKUP(通常分様式!Y392,―!$O$2:$P$3,2,FALSE),0)</f>
        <v>0</v>
      </c>
      <c r="Z392" s="6">
        <f>IFERROR(VLOOKUP(通常分様式!Z392,―!$X$2:$Y$31,2,FALSE),0)</f>
        <v>0</v>
      </c>
      <c r="AA392" s="6">
        <f>IFERROR(VLOOKUP(通常分様式!AA392,―!$X$2:$Y$31,2,FALSE),0)</f>
        <v>0</v>
      </c>
      <c r="AF392" s="6">
        <f>IFERROR(VLOOKUP(通常分様式!AG392,―!$AA$2:$AB$14,2,FALSE),0)</f>
        <v>0</v>
      </c>
      <c r="AG392" s="6">
        <f t="shared" si="35"/>
        <v>0</v>
      </c>
      <c r="AH392" s="135">
        <f t="shared" si="36"/>
        <v>0</v>
      </c>
      <c r="AI392" s="135">
        <f t="shared" si="37"/>
        <v>0</v>
      </c>
      <c r="AJ392" s="135">
        <f>IF(通常分様式!C392="",0,IF(B392=1,IF(フラグ管理用!C392=1,"事業終期_通常",IF(C392=2,IF(Y392=2,"事業終期_R3基金・R4","事業終期_通常"),0)),IF(B392=2,"事業終期_R3基金・R4",0)))</f>
        <v>0</v>
      </c>
      <c r="AK392" s="135">
        <f t="shared" si="38"/>
        <v>0</v>
      </c>
      <c r="AL392" s="135">
        <f t="shared" si="39"/>
        <v>0</v>
      </c>
      <c r="AM392" s="135">
        <f t="shared" si="41"/>
        <v>0</v>
      </c>
      <c r="AN392" s="135">
        <f t="shared" si="40"/>
        <v>0</v>
      </c>
      <c r="AO392" s="6" t="str">
        <f>IF(通常分様式!C392="","",IF(PRODUCT(B392:G392,H392:AA392,AF392)=0,"error",""))</f>
        <v/>
      </c>
      <c r="AP392" s="6">
        <f>IF(通常分様式!E392="妊娠出産子育て支援交付金",1,0)</f>
        <v>0</v>
      </c>
    </row>
    <row r="393" spans="1:42" x14ac:dyDescent="0.15">
      <c r="A393" s="6">
        <v>372</v>
      </c>
      <c r="B393" s="6">
        <f>IFERROR(VLOOKUP(通常分様式!B393,―!$AJ$2:$AK$3,2,FALSE),0)</f>
        <v>0</v>
      </c>
      <c r="C393" s="6">
        <f>IFERROR(VLOOKUP(通常分様式!C393,―!$A$2:$B$3,2,FALSE),0)</f>
        <v>0</v>
      </c>
      <c r="D393" s="6">
        <f>IFERROR(VLOOKUP(通常分様式!D393,―!$AD$2:$AE$3,2,FALSE),0)</f>
        <v>0</v>
      </c>
      <c r="E393" s="6"/>
      <c r="G393" s="6">
        <f>IFERROR(VLOOKUP(通常分様式!G393,―!$AF$2:$AG$3,2,FALSE),0)</f>
        <v>0</v>
      </c>
      <c r="H393" s="6">
        <f>IFERROR(VLOOKUP(通常分様式!H393,―!$C$2:$D$2,2,FALSE),0)</f>
        <v>0</v>
      </c>
      <c r="I393" s="6">
        <f>IFERROR(IF(B393=2,VLOOKUP(通常分様式!I393,―!$E$21:$F$25,2,FALSE),VLOOKUP(通常分様式!I393,―!$E$2:$F$19,2,FALSE)),0)</f>
        <v>0</v>
      </c>
      <c r="J393" s="6">
        <f>IFERROR(VLOOKUP(通常分様式!J393,―!$G$2:$H$2,2,FALSE),0)</f>
        <v>0</v>
      </c>
      <c r="K393" s="6">
        <f>IFERROR(VLOOKUP(通常分様式!K393,―!$AH$2:$AI$12,2,FALSE),0)</f>
        <v>0</v>
      </c>
      <c r="V393" s="6">
        <f>IFERROR(IF(通常分様式!C393="単",VLOOKUP(通常分様式!V393,―!$I$2:$J$3,2,FALSE),VLOOKUP(通常分様式!V393,―!$I$4:$J$5,2,FALSE)),0)</f>
        <v>0</v>
      </c>
      <c r="W393" s="6">
        <f>IFERROR(VLOOKUP(通常分様式!W393,―!$K$2:$L$3,2,FALSE),0)</f>
        <v>0</v>
      </c>
      <c r="X393" s="6">
        <f>IFERROR(VLOOKUP(通常分様式!X393,―!$M$2:$N$3,2,FALSE),0)</f>
        <v>0</v>
      </c>
      <c r="Y393" s="6">
        <f>IFERROR(VLOOKUP(通常分様式!Y393,―!$O$2:$P$3,2,FALSE),0)</f>
        <v>0</v>
      </c>
      <c r="Z393" s="6">
        <f>IFERROR(VLOOKUP(通常分様式!Z393,―!$X$2:$Y$31,2,FALSE),0)</f>
        <v>0</v>
      </c>
      <c r="AA393" s="6">
        <f>IFERROR(VLOOKUP(通常分様式!AA393,―!$X$2:$Y$31,2,FALSE),0)</f>
        <v>0</v>
      </c>
      <c r="AF393" s="6">
        <f>IFERROR(VLOOKUP(通常分様式!AG393,―!$AA$2:$AB$14,2,FALSE),0)</f>
        <v>0</v>
      </c>
      <c r="AG393" s="6">
        <f t="shared" si="35"/>
        <v>0</v>
      </c>
      <c r="AH393" s="135">
        <f t="shared" si="36"/>
        <v>0</v>
      </c>
      <c r="AI393" s="135">
        <f t="shared" si="37"/>
        <v>0</v>
      </c>
      <c r="AJ393" s="135">
        <f>IF(通常分様式!C393="",0,IF(B393=1,IF(フラグ管理用!C393=1,"事業終期_通常",IF(C393=2,IF(Y393=2,"事業終期_R3基金・R4","事業終期_通常"),0)),IF(B393=2,"事業終期_R3基金・R4",0)))</f>
        <v>0</v>
      </c>
      <c r="AK393" s="135">
        <f t="shared" si="38"/>
        <v>0</v>
      </c>
      <c r="AL393" s="135">
        <f t="shared" si="39"/>
        <v>0</v>
      </c>
      <c r="AM393" s="135">
        <f t="shared" si="41"/>
        <v>0</v>
      </c>
      <c r="AN393" s="135">
        <f t="shared" si="40"/>
        <v>0</v>
      </c>
      <c r="AO393" s="6" t="str">
        <f>IF(通常分様式!C393="","",IF(PRODUCT(B393:G393,H393:AA393,AF393)=0,"error",""))</f>
        <v/>
      </c>
      <c r="AP393" s="6">
        <f>IF(通常分様式!E393="妊娠出産子育て支援交付金",1,0)</f>
        <v>0</v>
      </c>
    </row>
    <row r="394" spans="1:42" x14ac:dyDescent="0.15">
      <c r="A394" s="6">
        <v>373</v>
      </c>
      <c r="B394" s="6">
        <f>IFERROR(VLOOKUP(通常分様式!B394,―!$AJ$2:$AK$3,2,FALSE),0)</f>
        <v>0</v>
      </c>
      <c r="C394" s="6">
        <f>IFERROR(VLOOKUP(通常分様式!C394,―!$A$2:$B$3,2,FALSE),0)</f>
        <v>0</v>
      </c>
      <c r="D394" s="6">
        <f>IFERROR(VLOOKUP(通常分様式!D394,―!$AD$2:$AE$3,2,FALSE),0)</f>
        <v>0</v>
      </c>
      <c r="E394" s="6"/>
      <c r="G394" s="6">
        <f>IFERROR(VLOOKUP(通常分様式!G394,―!$AF$2:$AG$3,2,FALSE),0)</f>
        <v>0</v>
      </c>
      <c r="H394" s="6">
        <f>IFERROR(VLOOKUP(通常分様式!H394,―!$C$2:$D$2,2,FALSE),0)</f>
        <v>0</v>
      </c>
      <c r="I394" s="6">
        <f>IFERROR(IF(B394=2,VLOOKUP(通常分様式!I394,―!$E$21:$F$25,2,FALSE),VLOOKUP(通常分様式!I394,―!$E$2:$F$19,2,FALSE)),0)</f>
        <v>0</v>
      </c>
      <c r="J394" s="6">
        <f>IFERROR(VLOOKUP(通常分様式!J394,―!$G$2:$H$2,2,FALSE),0)</f>
        <v>0</v>
      </c>
      <c r="K394" s="6">
        <f>IFERROR(VLOOKUP(通常分様式!K394,―!$AH$2:$AI$12,2,FALSE),0)</f>
        <v>0</v>
      </c>
      <c r="V394" s="6">
        <f>IFERROR(IF(通常分様式!C394="単",VLOOKUP(通常分様式!V394,―!$I$2:$J$3,2,FALSE),VLOOKUP(通常分様式!V394,―!$I$4:$J$5,2,FALSE)),0)</f>
        <v>0</v>
      </c>
      <c r="W394" s="6">
        <f>IFERROR(VLOOKUP(通常分様式!W394,―!$K$2:$L$3,2,FALSE),0)</f>
        <v>0</v>
      </c>
      <c r="X394" s="6">
        <f>IFERROR(VLOOKUP(通常分様式!X394,―!$M$2:$N$3,2,FALSE),0)</f>
        <v>0</v>
      </c>
      <c r="Y394" s="6">
        <f>IFERROR(VLOOKUP(通常分様式!Y394,―!$O$2:$P$3,2,FALSE),0)</f>
        <v>0</v>
      </c>
      <c r="Z394" s="6">
        <f>IFERROR(VLOOKUP(通常分様式!Z394,―!$X$2:$Y$31,2,FALSE),0)</f>
        <v>0</v>
      </c>
      <c r="AA394" s="6">
        <f>IFERROR(VLOOKUP(通常分様式!AA394,―!$X$2:$Y$31,2,FALSE),0)</f>
        <v>0</v>
      </c>
      <c r="AF394" s="6">
        <f>IFERROR(VLOOKUP(通常分様式!AG394,―!$AA$2:$AB$14,2,FALSE),0)</f>
        <v>0</v>
      </c>
      <c r="AG394" s="6">
        <f t="shared" si="35"/>
        <v>0</v>
      </c>
      <c r="AH394" s="135">
        <f t="shared" si="36"/>
        <v>0</v>
      </c>
      <c r="AI394" s="135">
        <f t="shared" si="37"/>
        <v>0</v>
      </c>
      <c r="AJ394" s="135">
        <f>IF(通常分様式!C394="",0,IF(B394=1,IF(フラグ管理用!C394=1,"事業終期_通常",IF(C394=2,IF(Y394=2,"事業終期_R3基金・R4","事業終期_通常"),0)),IF(B394=2,"事業終期_R3基金・R4",0)))</f>
        <v>0</v>
      </c>
      <c r="AK394" s="135">
        <f t="shared" si="38"/>
        <v>0</v>
      </c>
      <c r="AL394" s="135">
        <f t="shared" si="39"/>
        <v>0</v>
      </c>
      <c r="AM394" s="135">
        <f t="shared" si="41"/>
        <v>0</v>
      </c>
      <c r="AN394" s="135">
        <f t="shared" si="40"/>
        <v>0</v>
      </c>
      <c r="AO394" s="6" t="str">
        <f>IF(通常分様式!C394="","",IF(PRODUCT(B394:G394,H394:AA394,AF394)=0,"error",""))</f>
        <v/>
      </c>
      <c r="AP394" s="6">
        <f>IF(通常分様式!E394="妊娠出産子育て支援交付金",1,0)</f>
        <v>0</v>
      </c>
    </row>
    <row r="395" spans="1:42" x14ac:dyDescent="0.15">
      <c r="A395" s="6">
        <v>374</v>
      </c>
      <c r="B395" s="6">
        <f>IFERROR(VLOOKUP(通常分様式!B395,―!$AJ$2:$AK$3,2,FALSE),0)</f>
        <v>0</v>
      </c>
      <c r="C395" s="6">
        <f>IFERROR(VLOOKUP(通常分様式!C395,―!$A$2:$B$3,2,FALSE),0)</f>
        <v>0</v>
      </c>
      <c r="D395" s="6">
        <f>IFERROR(VLOOKUP(通常分様式!D395,―!$AD$2:$AE$3,2,FALSE),0)</f>
        <v>0</v>
      </c>
      <c r="E395" s="6"/>
      <c r="G395" s="6">
        <f>IFERROR(VLOOKUP(通常分様式!G395,―!$AF$2:$AG$3,2,FALSE),0)</f>
        <v>0</v>
      </c>
      <c r="H395" s="6">
        <f>IFERROR(VLOOKUP(通常分様式!H395,―!$C$2:$D$2,2,FALSE),0)</f>
        <v>0</v>
      </c>
      <c r="I395" s="6">
        <f>IFERROR(IF(B395=2,VLOOKUP(通常分様式!I395,―!$E$21:$F$25,2,FALSE),VLOOKUP(通常分様式!I395,―!$E$2:$F$19,2,FALSE)),0)</f>
        <v>0</v>
      </c>
      <c r="J395" s="6">
        <f>IFERROR(VLOOKUP(通常分様式!J395,―!$G$2:$H$2,2,FALSE),0)</f>
        <v>0</v>
      </c>
      <c r="K395" s="6">
        <f>IFERROR(VLOOKUP(通常分様式!K395,―!$AH$2:$AI$12,2,FALSE),0)</f>
        <v>0</v>
      </c>
      <c r="V395" s="6">
        <f>IFERROR(IF(通常分様式!C395="単",VLOOKUP(通常分様式!V395,―!$I$2:$J$3,2,FALSE),VLOOKUP(通常分様式!V395,―!$I$4:$J$5,2,FALSE)),0)</f>
        <v>0</v>
      </c>
      <c r="W395" s="6">
        <f>IFERROR(VLOOKUP(通常分様式!W395,―!$K$2:$L$3,2,FALSE),0)</f>
        <v>0</v>
      </c>
      <c r="X395" s="6">
        <f>IFERROR(VLOOKUP(通常分様式!X395,―!$M$2:$N$3,2,FALSE),0)</f>
        <v>0</v>
      </c>
      <c r="Y395" s="6">
        <f>IFERROR(VLOOKUP(通常分様式!Y395,―!$O$2:$P$3,2,FALSE),0)</f>
        <v>0</v>
      </c>
      <c r="Z395" s="6">
        <f>IFERROR(VLOOKUP(通常分様式!Z395,―!$X$2:$Y$31,2,FALSE),0)</f>
        <v>0</v>
      </c>
      <c r="AA395" s="6">
        <f>IFERROR(VLOOKUP(通常分様式!AA395,―!$X$2:$Y$31,2,FALSE),0)</f>
        <v>0</v>
      </c>
      <c r="AF395" s="6">
        <f>IFERROR(VLOOKUP(通常分様式!AG395,―!$AA$2:$AB$14,2,FALSE),0)</f>
        <v>0</v>
      </c>
      <c r="AG395" s="6">
        <f t="shared" si="35"/>
        <v>0</v>
      </c>
      <c r="AH395" s="135">
        <f t="shared" si="36"/>
        <v>0</v>
      </c>
      <c r="AI395" s="135">
        <f t="shared" si="37"/>
        <v>0</v>
      </c>
      <c r="AJ395" s="135">
        <f>IF(通常分様式!C395="",0,IF(B395=1,IF(フラグ管理用!C395=1,"事業終期_通常",IF(C395=2,IF(Y395=2,"事業終期_R3基金・R4","事業終期_通常"),0)),IF(B395=2,"事業終期_R3基金・R4",0)))</f>
        <v>0</v>
      </c>
      <c r="AK395" s="135">
        <f t="shared" si="38"/>
        <v>0</v>
      </c>
      <c r="AL395" s="135">
        <f t="shared" si="39"/>
        <v>0</v>
      </c>
      <c r="AM395" s="135">
        <f t="shared" si="41"/>
        <v>0</v>
      </c>
      <c r="AN395" s="135">
        <f t="shared" si="40"/>
        <v>0</v>
      </c>
      <c r="AO395" s="6" t="str">
        <f>IF(通常分様式!C395="","",IF(PRODUCT(B395:G395,H395:AA395,AF395)=0,"error",""))</f>
        <v/>
      </c>
      <c r="AP395" s="6">
        <f>IF(通常分様式!E395="妊娠出産子育て支援交付金",1,0)</f>
        <v>0</v>
      </c>
    </row>
    <row r="396" spans="1:42" x14ac:dyDescent="0.15">
      <c r="A396" s="6">
        <v>375</v>
      </c>
      <c r="B396" s="6">
        <f>IFERROR(VLOOKUP(通常分様式!B396,―!$AJ$2:$AK$3,2,FALSE),0)</f>
        <v>0</v>
      </c>
      <c r="C396" s="6">
        <f>IFERROR(VLOOKUP(通常分様式!C396,―!$A$2:$B$3,2,FALSE),0)</f>
        <v>0</v>
      </c>
      <c r="D396" s="6">
        <f>IFERROR(VLOOKUP(通常分様式!D396,―!$AD$2:$AE$3,2,FALSE),0)</f>
        <v>0</v>
      </c>
      <c r="E396" s="6"/>
      <c r="G396" s="6">
        <f>IFERROR(VLOOKUP(通常分様式!G396,―!$AF$2:$AG$3,2,FALSE),0)</f>
        <v>0</v>
      </c>
      <c r="H396" s="6">
        <f>IFERROR(VLOOKUP(通常分様式!H396,―!$C$2:$D$2,2,FALSE),0)</f>
        <v>0</v>
      </c>
      <c r="I396" s="6">
        <f>IFERROR(IF(B396=2,VLOOKUP(通常分様式!I396,―!$E$21:$F$25,2,FALSE),VLOOKUP(通常分様式!I396,―!$E$2:$F$19,2,FALSE)),0)</f>
        <v>0</v>
      </c>
      <c r="J396" s="6">
        <f>IFERROR(VLOOKUP(通常分様式!J396,―!$G$2:$H$2,2,FALSE),0)</f>
        <v>0</v>
      </c>
      <c r="K396" s="6">
        <f>IFERROR(VLOOKUP(通常分様式!K396,―!$AH$2:$AI$12,2,FALSE),0)</f>
        <v>0</v>
      </c>
      <c r="V396" s="6">
        <f>IFERROR(IF(通常分様式!C396="単",VLOOKUP(通常分様式!V396,―!$I$2:$J$3,2,FALSE),VLOOKUP(通常分様式!V396,―!$I$4:$J$5,2,FALSE)),0)</f>
        <v>0</v>
      </c>
      <c r="W396" s="6">
        <f>IFERROR(VLOOKUP(通常分様式!W396,―!$K$2:$L$3,2,FALSE),0)</f>
        <v>0</v>
      </c>
      <c r="X396" s="6">
        <f>IFERROR(VLOOKUP(通常分様式!X396,―!$M$2:$N$3,2,FALSE),0)</f>
        <v>0</v>
      </c>
      <c r="Y396" s="6">
        <f>IFERROR(VLOOKUP(通常分様式!Y396,―!$O$2:$P$3,2,FALSE),0)</f>
        <v>0</v>
      </c>
      <c r="Z396" s="6">
        <f>IFERROR(VLOOKUP(通常分様式!Z396,―!$X$2:$Y$31,2,FALSE),0)</f>
        <v>0</v>
      </c>
      <c r="AA396" s="6">
        <f>IFERROR(VLOOKUP(通常分様式!AA396,―!$X$2:$Y$31,2,FALSE),0)</f>
        <v>0</v>
      </c>
      <c r="AF396" s="6">
        <f>IFERROR(VLOOKUP(通常分様式!AG396,―!$AA$2:$AB$14,2,FALSE),0)</f>
        <v>0</v>
      </c>
      <c r="AG396" s="6">
        <f t="shared" si="35"/>
        <v>0</v>
      </c>
      <c r="AH396" s="135">
        <f t="shared" si="36"/>
        <v>0</v>
      </c>
      <c r="AI396" s="135">
        <f t="shared" si="37"/>
        <v>0</v>
      </c>
      <c r="AJ396" s="135">
        <f>IF(通常分様式!C396="",0,IF(B396=1,IF(フラグ管理用!C396=1,"事業終期_通常",IF(C396=2,IF(Y396=2,"事業終期_R3基金・R4","事業終期_通常"),0)),IF(B396=2,"事業終期_R3基金・R4",0)))</f>
        <v>0</v>
      </c>
      <c r="AK396" s="135">
        <f t="shared" si="38"/>
        <v>0</v>
      </c>
      <c r="AL396" s="135">
        <f t="shared" si="39"/>
        <v>0</v>
      </c>
      <c r="AM396" s="135">
        <f t="shared" si="41"/>
        <v>0</v>
      </c>
      <c r="AN396" s="135">
        <f t="shared" si="40"/>
        <v>0</v>
      </c>
      <c r="AO396" s="6" t="str">
        <f>IF(通常分様式!C396="","",IF(PRODUCT(B396:G396,H396:AA396,AF396)=0,"error",""))</f>
        <v/>
      </c>
      <c r="AP396" s="6">
        <f>IF(通常分様式!E396="妊娠出産子育て支援交付金",1,0)</f>
        <v>0</v>
      </c>
    </row>
    <row r="397" spans="1:42" x14ac:dyDescent="0.15">
      <c r="A397" s="6">
        <v>376</v>
      </c>
      <c r="B397" s="6">
        <f>IFERROR(VLOOKUP(通常分様式!B397,―!$AJ$2:$AK$3,2,FALSE),0)</f>
        <v>0</v>
      </c>
      <c r="C397" s="6">
        <f>IFERROR(VLOOKUP(通常分様式!C397,―!$A$2:$B$3,2,FALSE),0)</f>
        <v>0</v>
      </c>
      <c r="D397" s="6">
        <f>IFERROR(VLOOKUP(通常分様式!D397,―!$AD$2:$AE$3,2,FALSE),0)</f>
        <v>0</v>
      </c>
      <c r="E397" s="6"/>
      <c r="G397" s="6">
        <f>IFERROR(VLOOKUP(通常分様式!G397,―!$AF$2:$AG$3,2,FALSE),0)</f>
        <v>0</v>
      </c>
      <c r="H397" s="6">
        <f>IFERROR(VLOOKUP(通常分様式!H397,―!$C$2:$D$2,2,FALSE),0)</f>
        <v>0</v>
      </c>
      <c r="I397" s="6">
        <f>IFERROR(IF(B397=2,VLOOKUP(通常分様式!I397,―!$E$21:$F$25,2,FALSE),VLOOKUP(通常分様式!I397,―!$E$2:$F$19,2,FALSE)),0)</f>
        <v>0</v>
      </c>
      <c r="J397" s="6">
        <f>IFERROR(VLOOKUP(通常分様式!J397,―!$G$2:$H$2,2,FALSE),0)</f>
        <v>0</v>
      </c>
      <c r="K397" s="6">
        <f>IFERROR(VLOOKUP(通常分様式!K397,―!$AH$2:$AI$12,2,FALSE),0)</f>
        <v>0</v>
      </c>
      <c r="V397" s="6">
        <f>IFERROR(IF(通常分様式!C397="単",VLOOKUP(通常分様式!V397,―!$I$2:$J$3,2,FALSE),VLOOKUP(通常分様式!V397,―!$I$4:$J$5,2,FALSE)),0)</f>
        <v>0</v>
      </c>
      <c r="W397" s="6">
        <f>IFERROR(VLOOKUP(通常分様式!W397,―!$K$2:$L$3,2,FALSE),0)</f>
        <v>0</v>
      </c>
      <c r="X397" s="6">
        <f>IFERROR(VLOOKUP(通常分様式!X397,―!$M$2:$N$3,2,FALSE),0)</f>
        <v>0</v>
      </c>
      <c r="Y397" s="6">
        <f>IFERROR(VLOOKUP(通常分様式!Y397,―!$O$2:$P$3,2,FALSE),0)</f>
        <v>0</v>
      </c>
      <c r="Z397" s="6">
        <f>IFERROR(VLOOKUP(通常分様式!Z397,―!$X$2:$Y$31,2,FALSE),0)</f>
        <v>0</v>
      </c>
      <c r="AA397" s="6">
        <f>IFERROR(VLOOKUP(通常分様式!AA397,―!$X$2:$Y$31,2,FALSE),0)</f>
        <v>0</v>
      </c>
      <c r="AF397" s="6">
        <f>IFERROR(VLOOKUP(通常分様式!AG397,―!$AA$2:$AB$14,2,FALSE),0)</f>
        <v>0</v>
      </c>
      <c r="AG397" s="6">
        <f t="shared" si="35"/>
        <v>0</v>
      </c>
      <c r="AH397" s="135">
        <f t="shared" si="36"/>
        <v>0</v>
      </c>
      <c r="AI397" s="135">
        <f t="shared" si="37"/>
        <v>0</v>
      </c>
      <c r="AJ397" s="135">
        <f>IF(通常分様式!C397="",0,IF(B397=1,IF(フラグ管理用!C397=1,"事業終期_通常",IF(C397=2,IF(Y397=2,"事業終期_R3基金・R4","事業終期_通常"),0)),IF(B397=2,"事業終期_R3基金・R4",0)))</f>
        <v>0</v>
      </c>
      <c r="AK397" s="135">
        <f t="shared" si="38"/>
        <v>0</v>
      </c>
      <c r="AL397" s="135">
        <f t="shared" si="39"/>
        <v>0</v>
      </c>
      <c r="AM397" s="135">
        <f t="shared" si="41"/>
        <v>0</v>
      </c>
      <c r="AN397" s="135">
        <f t="shared" si="40"/>
        <v>0</v>
      </c>
      <c r="AO397" s="6" t="str">
        <f>IF(通常分様式!C397="","",IF(PRODUCT(B397:G397,H397:AA397,AF397)=0,"error",""))</f>
        <v/>
      </c>
      <c r="AP397" s="6">
        <f>IF(通常分様式!E397="妊娠出産子育て支援交付金",1,0)</f>
        <v>0</v>
      </c>
    </row>
    <row r="398" spans="1:42" x14ac:dyDescent="0.15">
      <c r="A398" s="6">
        <v>377</v>
      </c>
      <c r="B398" s="6">
        <f>IFERROR(VLOOKUP(通常分様式!B398,―!$AJ$2:$AK$3,2,FALSE),0)</f>
        <v>0</v>
      </c>
      <c r="C398" s="6">
        <f>IFERROR(VLOOKUP(通常分様式!C398,―!$A$2:$B$3,2,FALSE),0)</f>
        <v>0</v>
      </c>
      <c r="D398" s="6">
        <f>IFERROR(VLOOKUP(通常分様式!D398,―!$AD$2:$AE$3,2,FALSE),0)</f>
        <v>0</v>
      </c>
      <c r="E398" s="6"/>
      <c r="G398" s="6">
        <f>IFERROR(VLOOKUP(通常分様式!G398,―!$AF$2:$AG$3,2,FALSE),0)</f>
        <v>0</v>
      </c>
      <c r="H398" s="6">
        <f>IFERROR(VLOOKUP(通常分様式!H398,―!$C$2:$D$2,2,FALSE),0)</f>
        <v>0</v>
      </c>
      <c r="I398" s="6">
        <f>IFERROR(IF(B398=2,VLOOKUP(通常分様式!I398,―!$E$21:$F$25,2,FALSE),VLOOKUP(通常分様式!I398,―!$E$2:$F$19,2,FALSE)),0)</f>
        <v>0</v>
      </c>
      <c r="J398" s="6">
        <f>IFERROR(VLOOKUP(通常分様式!J398,―!$G$2:$H$2,2,FALSE),0)</f>
        <v>0</v>
      </c>
      <c r="K398" s="6">
        <f>IFERROR(VLOOKUP(通常分様式!K398,―!$AH$2:$AI$12,2,FALSE),0)</f>
        <v>0</v>
      </c>
      <c r="V398" s="6">
        <f>IFERROR(IF(通常分様式!C398="単",VLOOKUP(通常分様式!V398,―!$I$2:$J$3,2,FALSE),VLOOKUP(通常分様式!V398,―!$I$4:$J$5,2,FALSE)),0)</f>
        <v>0</v>
      </c>
      <c r="W398" s="6">
        <f>IFERROR(VLOOKUP(通常分様式!W398,―!$K$2:$L$3,2,FALSE),0)</f>
        <v>0</v>
      </c>
      <c r="X398" s="6">
        <f>IFERROR(VLOOKUP(通常分様式!X398,―!$M$2:$N$3,2,FALSE),0)</f>
        <v>0</v>
      </c>
      <c r="Y398" s="6">
        <f>IFERROR(VLOOKUP(通常分様式!Y398,―!$O$2:$P$3,2,FALSE),0)</f>
        <v>0</v>
      </c>
      <c r="Z398" s="6">
        <f>IFERROR(VLOOKUP(通常分様式!Z398,―!$X$2:$Y$31,2,FALSE),0)</f>
        <v>0</v>
      </c>
      <c r="AA398" s="6">
        <f>IFERROR(VLOOKUP(通常分様式!AA398,―!$X$2:$Y$31,2,FALSE),0)</f>
        <v>0</v>
      </c>
      <c r="AF398" s="6">
        <f>IFERROR(VLOOKUP(通常分様式!AG398,―!$AA$2:$AB$14,2,FALSE),0)</f>
        <v>0</v>
      </c>
      <c r="AG398" s="6">
        <f t="shared" si="35"/>
        <v>0</v>
      </c>
      <c r="AH398" s="135">
        <f t="shared" si="36"/>
        <v>0</v>
      </c>
      <c r="AI398" s="135">
        <f t="shared" si="37"/>
        <v>0</v>
      </c>
      <c r="AJ398" s="135">
        <f>IF(通常分様式!C398="",0,IF(B398=1,IF(フラグ管理用!C398=1,"事業終期_通常",IF(C398=2,IF(Y398=2,"事業終期_R3基金・R4","事業終期_通常"),0)),IF(B398=2,"事業終期_R3基金・R4",0)))</f>
        <v>0</v>
      </c>
      <c r="AK398" s="135">
        <f t="shared" si="38"/>
        <v>0</v>
      </c>
      <c r="AL398" s="135">
        <f t="shared" si="39"/>
        <v>0</v>
      </c>
      <c r="AM398" s="135">
        <f t="shared" si="41"/>
        <v>0</v>
      </c>
      <c r="AN398" s="135">
        <f t="shared" si="40"/>
        <v>0</v>
      </c>
      <c r="AO398" s="6" t="str">
        <f>IF(通常分様式!C398="","",IF(PRODUCT(B398:G398,H398:AA398,AF398)=0,"error",""))</f>
        <v/>
      </c>
      <c r="AP398" s="6">
        <f>IF(通常分様式!E398="妊娠出産子育て支援交付金",1,0)</f>
        <v>0</v>
      </c>
    </row>
    <row r="399" spans="1:42" x14ac:dyDescent="0.15">
      <c r="A399" s="6">
        <v>378</v>
      </c>
      <c r="B399" s="6">
        <f>IFERROR(VLOOKUP(通常分様式!B399,―!$AJ$2:$AK$3,2,FALSE),0)</f>
        <v>0</v>
      </c>
      <c r="C399" s="6">
        <f>IFERROR(VLOOKUP(通常分様式!C399,―!$A$2:$B$3,2,FALSE),0)</f>
        <v>0</v>
      </c>
      <c r="D399" s="6">
        <f>IFERROR(VLOOKUP(通常分様式!D399,―!$AD$2:$AE$3,2,FALSE),0)</f>
        <v>0</v>
      </c>
      <c r="E399" s="6"/>
      <c r="G399" s="6">
        <f>IFERROR(VLOOKUP(通常分様式!G399,―!$AF$2:$AG$3,2,FALSE),0)</f>
        <v>0</v>
      </c>
      <c r="H399" s="6">
        <f>IFERROR(VLOOKUP(通常分様式!H399,―!$C$2:$D$2,2,FALSE),0)</f>
        <v>0</v>
      </c>
      <c r="I399" s="6">
        <f>IFERROR(IF(B399=2,VLOOKUP(通常分様式!I399,―!$E$21:$F$25,2,FALSE),VLOOKUP(通常分様式!I399,―!$E$2:$F$19,2,FALSE)),0)</f>
        <v>0</v>
      </c>
      <c r="J399" s="6">
        <f>IFERROR(VLOOKUP(通常分様式!J399,―!$G$2:$H$2,2,FALSE),0)</f>
        <v>0</v>
      </c>
      <c r="K399" s="6">
        <f>IFERROR(VLOOKUP(通常分様式!K399,―!$AH$2:$AI$12,2,FALSE),0)</f>
        <v>0</v>
      </c>
      <c r="V399" s="6">
        <f>IFERROR(IF(通常分様式!C399="単",VLOOKUP(通常分様式!V399,―!$I$2:$J$3,2,FALSE),VLOOKUP(通常分様式!V399,―!$I$4:$J$5,2,FALSE)),0)</f>
        <v>0</v>
      </c>
      <c r="W399" s="6">
        <f>IFERROR(VLOOKUP(通常分様式!W399,―!$K$2:$L$3,2,FALSE),0)</f>
        <v>0</v>
      </c>
      <c r="X399" s="6">
        <f>IFERROR(VLOOKUP(通常分様式!X399,―!$M$2:$N$3,2,FALSE),0)</f>
        <v>0</v>
      </c>
      <c r="Y399" s="6">
        <f>IFERROR(VLOOKUP(通常分様式!Y399,―!$O$2:$P$3,2,FALSE),0)</f>
        <v>0</v>
      </c>
      <c r="Z399" s="6">
        <f>IFERROR(VLOOKUP(通常分様式!Z399,―!$X$2:$Y$31,2,FALSE),0)</f>
        <v>0</v>
      </c>
      <c r="AA399" s="6">
        <f>IFERROR(VLOOKUP(通常分様式!AA399,―!$X$2:$Y$31,2,FALSE),0)</f>
        <v>0</v>
      </c>
      <c r="AF399" s="6">
        <f>IFERROR(VLOOKUP(通常分様式!AG399,―!$AA$2:$AB$14,2,FALSE),0)</f>
        <v>0</v>
      </c>
      <c r="AG399" s="6">
        <f t="shared" si="35"/>
        <v>0</v>
      </c>
      <c r="AH399" s="135">
        <f t="shared" si="36"/>
        <v>0</v>
      </c>
      <c r="AI399" s="135">
        <f t="shared" si="37"/>
        <v>0</v>
      </c>
      <c r="AJ399" s="135">
        <f>IF(通常分様式!C399="",0,IF(B399=1,IF(フラグ管理用!C399=1,"事業終期_通常",IF(C399=2,IF(Y399=2,"事業終期_R3基金・R4","事業終期_通常"),0)),IF(B399=2,"事業終期_R3基金・R4",0)))</f>
        <v>0</v>
      </c>
      <c r="AK399" s="135">
        <f t="shared" si="38"/>
        <v>0</v>
      </c>
      <c r="AL399" s="135">
        <f t="shared" si="39"/>
        <v>0</v>
      </c>
      <c r="AM399" s="135">
        <f t="shared" si="41"/>
        <v>0</v>
      </c>
      <c r="AN399" s="135">
        <f t="shared" si="40"/>
        <v>0</v>
      </c>
      <c r="AO399" s="6" t="str">
        <f>IF(通常分様式!C399="","",IF(PRODUCT(B399:G399,H399:AA399,AF399)=0,"error",""))</f>
        <v/>
      </c>
      <c r="AP399" s="6">
        <f>IF(通常分様式!E399="妊娠出産子育て支援交付金",1,0)</f>
        <v>0</v>
      </c>
    </row>
    <row r="400" spans="1:42" x14ac:dyDescent="0.15">
      <c r="A400" s="6">
        <v>379</v>
      </c>
      <c r="B400" s="6">
        <f>IFERROR(VLOOKUP(通常分様式!B400,―!$AJ$2:$AK$3,2,FALSE),0)</f>
        <v>0</v>
      </c>
      <c r="C400" s="6">
        <f>IFERROR(VLOOKUP(通常分様式!C400,―!$A$2:$B$3,2,FALSE),0)</f>
        <v>0</v>
      </c>
      <c r="D400" s="6">
        <f>IFERROR(VLOOKUP(通常分様式!D400,―!$AD$2:$AE$3,2,FALSE),0)</f>
        <v>0</v>
      </c>
      <c r="E400" s="6"/>
      <c r="G400" s="6">
        <f>IFERROR(VLOOKUP(通常分様式!G400,―!$AF$2:$AG$3,2,FALSE),0)</f>
        <v>0</v>
      </c>
      <c r="H400" s="6">
        <f>IFERROR(VLOOKUP(通常分様式!H400,―!$C$2:$D$2,2,FALSE),0)</f>
        <v>0</v>
      </c>
      <c r="I400" s="6">
        <f>IFERROR(IF(B400=2,VLOOKUP(通常分様式!I400,―!$E$21:$F$25,2,FALSE),VLOOKUP(通常分様式!I400,―!$E$2:$F$19,2,FALSE)),0)</f>
        <v>0</v>
      </c>
      <c r="J400" s="6">
        <f>IFERROR(VLOOKUP(通常分様式!J400,―!$G$2:$H$2,2,FALSE),0)</f>
        <v>0</v>
      </c>
      <c r="K400" s="6">
        <f>IFERROR(VLOOKUP(通常分様式!K400,―!$AH$2:$AI$12,2,FALSE),0)</f>
        <v>0</v>
      </c>
      <c r="V400" s="6">
        <f>IFERROR(IF(通常分様式!C400="単",VLOOKUP(通常分様式!V400,―!$I$2:$J$3,2,FALSE),VLOOKUP(通常分様式!V400,―!$I$4:$J$5,2,FALSE)),0)</f>
        <v>0</v>
      </c>
      <c r="W400" s="6">
        <f>IFERROR(VLOOKUP(通常分様式!W400,―!$K$2:$L$3,2,FALSE),0)</f>
        <v>0</v>
      </c>
      <c r="X400" s="6">
        <f>IFERROR(VLOOKUP(通常分様式!X400,―!$M$2:$N$3,2,FALSE),0)</f>
        <v>0</v>
      </c>
      <c r="Y400" s="6">
        <f>IFERROR(VLOOKUP(通常分様式!Y400,―!$O$2:$P$3,2,FALSE),0)</f>
        <v>0</v>
      </c>
      <c r="Z400" s="6">
        <f>IFERROR(VLOOKUP(通常分様式!Z400,―!$X$2:$Y$31,2,FALSE),0)</f>
        <v>0</v>
      </c>
      <c r="AA400" s="6">
        <f>IFERROR(VLOOKUP(通常分様式!AA400,―!$X$2:$Y$31,2,FALSE),0)</f>
        <v>0</v>
      </c>
      <c r="AF400" s="6">
        <f>IFERROR(VLOOKUP(通常分様式!AG400,―!$AA$2:$AB$14,2,FALSE),0)</f>
        <v>0</v>
      </c>
      <c r="AG400" s="6">
        <f t="shared" si="35"/>
        <v>0</v>
      </c>
      <c r="AH400" s="135">
        <f t="shared" si="36"/>
        <v>0</v>
      </c>
      <c r="AI400" s="135">
        <f t="shared" si="37"/>
        <v>0</v>
      </c>
      <c r="AJ400" s="135">
        <f>IF(通常分様式!C400="",0,IF(B400=1,IF(フラグ管理用!C400=1,"事業終期_通常",IF(C400=2,IF(Y400=2,"事業終期_R3基金・R4","事業終期_通常"),0)),IF(B400=2,"事業終期_R3基金・R4",0)))</f>
        <v>0</v>
      </c>
      <c r="AK400" s="135">
        <f t="shared" si="38"/>
        <v>0</v>
      </c>
      <c r="AL400" s="135">
        <f t="shared" si="39"/>
        <v>0</v>
      </c>
      <c r="AM400" s="135">
        <f t="shared" si="41"/>
        <v>0</v>
      </c>
      <c r="AN400" s="135">
        <f t="shared" si="40"/>
        <v>0</v>
      </c>
      <c r="AO400" s="6" t="str">
        <f>IF(通常分様式!C400="","",IF(PRODUCT(B400:G400,H400:AA400,AF400)=0,"error",""))</f>
        <v/>
      </c>
      <c r="AP400" s="6">
        <f>IF(通常分様式!E400="妊娠出産子育て支援交付金",1,0)</f>
        <v>0</v>
      </c>
    </row>
    <row r="401" spans="1:42" x14ac:dyDescent="0.15">
      <c r="A401" s="6">
        <v>380</v>
      </c>
      <c r="B401" s="6">
        <f>IFERROR(VLOOKUP(通常分様式!B401,―!$AJ$2:$AK$3,2,FALSE),0)</f>
        <v>0</v>
      </c>
      <c r="C401" s="6">
        <f>IFERROR(VLOOKUP(通常分様式!C401,―!$A$2:$B$3,2,FALSE),0)</f>
        <v>0</v>
      </c>
      <c r="D401" s="6">
        <f>IFERROR(VLOOKUP(通常分様式!D401,―!$AD$2:$AE$3,2,FALSE),0)</f>
        <v>0</v>
      </c>
      <c r="E401" s="6"/>
      <c r="G401" s="6">
        <f>IFERROR(VLOOKUP(通常分様式!G401,―!$AF$2:$AG$3,2,FALSE),0)</f>
        <v>0</v>
      </c>
      <c r="H401" s="6">
        <f>IFERROR(VLOOKUP(通常分様式!H401,―!$C$2:$D$2,2,FALSE),0)</f>
        <v>0</v>
      </c>
      <c r="I401" s="6">
        <f>IFERROR(IF(B401=2,VLOOKUP(通常分様式!I401,―!$E$21:$F$25,2,FALSE),VLOOKUP(通常分様式!I401,―!$E$2:$F$19,2,FALSE)),0)</f>
        <v>0</v>
      </c>
      <c r="J401" s="6">
        <f>IFERROR(VLOOKUP(通常分様式!J401,―!$G$2:$H$2,2,FALSE),0)</f>
        <v>0</v>
      </c>
      <c r="K401" s="6">
        <f>IFERROR(VLOOKUP(通常分様式!K401,―!$AH$2:$AI$12,2,FALSE),0)</f>
        <v>0</v>
      </c>
      <c r="V401" s="6">
        <f>IFERROR(IF(通常分様式!C401="単",VLOOKUP(通常分様式!V401,―!$I$2:$J$3,2,FALSE),VLOOKUP(通常分様式!V401,―!$I$4:$J$5,2,FALSE)),0)</f>
        <v>0</v>
      </c>
      <c r="W401" s="6">
        <f>IFERROR(VLOOKUP(通常分様式!W401,―!$K$2:$L$3,2,FALSE),0)</f>
        <v>0</v>
      </c>
      <c r="X401" s="6">
        <f>IFERROR(VLOOKUP(通常分様式!X401,―!$M$2:$N$3,2,FALSE),0)</f>
        <v>0</v>
      </c>
      <c r="Y401" s="6">
        <f>IFERROR(VLOOKUP(通常分様式!Y401,―!$O$2:$P$3,2,FALSE),0)</f>
        <v>0</v>
      </c>
      <c r="Z401" s="6">
        <f>IFERROR(VLOOKUP(通常分様式!Z401,―!$X$2:$Y$31,2,FALSE),0)</f>
        <v>0</v>
      </c>
      <c r="AA401" s="6">
        <f>IFERROR(VLOOKUP(通常分様式!AA401,―!$X$2:$Y$31,2,FALSE),0)</f>
        <v>0</v>
      </c>
      <c r="AF401" s="6">
        <f>IFERROR(VLOOKUP(通常分様式!AG401,―!$AA$2:$AB$14,2,FALSE),0)</f>
        <v>0</v>
      </c>
      <c r="AG401" s="6">
        <f t="shared" si="35"/>
        <v>0</v>
      </c>
      <c r="AH401" s="135">
        <f t="shared" si="36"/>
        <v>0</v>
      </c>
      <c r="AI401" s="135">
        <f t="shared" si="37"/>
        <v>0</v>
      </c>
      <c r="AJ401" s="135">
        <f>IF(通常分様式!C401="",0,IF(B401=1,IF(フラグ管理用!C401=1,"事業終期_通常",IF(C401=2,IF(Y401=2,"事業終期_R3基金・R4","事業終期_通常"),0)),IF(B401=2,"事業終期_R3基金・R4",0)))</f>
        <v>0</v>
      </c>
      <c r="AK401" s="135">
        <f t="shared" si="38"/>
        <v>0</v>
      </c>
      <c r="AL401" s="135">
        <f t="shared" si="39"/>
        <v>0</v>
      </c>
      <c r="AM401" s="135">
        <f t="shared" si="41"/>
        <v>0</v>
      </c>
      <c r="AN401" s="135">
        <f t="shared" si="40"/>
        <v>0</v>
      </c>
      <c r="AO401" s="6" t="str">
        <f>IF(通常分様式!C401="","",IF(PRODUCT(B401:G401,H401:AA401,AF401)=0,"error",""))</f>
        <v/>
      </c>
      <c r="AP401" s="6">
        <f>IF(通常分様式!E401="妊娠出産子育て支援交付金",1,0)</f>
        <v>0</v>
      </c>
    </row>
    <row r="402" spans="1:42" x14ac:dyDescent="0.15">
      <c r="A402" s="6">
        <v>381</v>
      </c>
      <c r="B402" s="6">
        <f>IFERROR(VLOOKUP(通常分様式!B402,―!$AJ$2:$AK$3,2,FALSE),0)</f>
        <v>0</v>
      </c>
      <c r="C402" s="6">
        <f>IFERROR(VLOOKUP(通常分様式!C402,―!$A$2:$B$3,2,FALSE),0)</f>
        <v>0</v>
      </c>
      <c r="D402" s="6">
        <f>IFERROR(VLOOKUP(通常分様式!D402,―!$AD$2:$AE$3,2,FALSE),0)</f>
        <v>0</v>
      </c>
      <c r="E402" s="6"/>
      <c r="G402" s="6">
        <f>IFERROR(VLOOKUP(通常分様式!G402,―!$AF$2:$AG$3,2,FALSE),0)</f>
        <v>0</v>
      </c>
      <c r="H402" s="6">
        <f>IFERROR(VLOOKUP(通常分様式!H402,―!$C$2:$D$2,2,FALSE),0)</f>
        <v>0</v>
      </c>
      <c r="I402" s="6">
        <f>IFERROR(IF(B402=2,VLOOKUP(通常分様式!I402,―!$E$21:$F$25,2,FALSE),VLOOKUP(通常分様式!I402,―!$E$2:$F$19,2,FALSE)),0)</f>
        <v>0</v>
      </c>
      <c r="J402" s="6">
        <f>IFERROR(VLOOKUP(通常分様式!J402,―!$G$2:$H$2,2,FALSE),0)</f>
        <v>0</v>
      </c>
      <c r="K402" s="6">
        <f>IFERROR(VLOOKUP(通常分様式!K402,―!$AH$2:$AI$12,2,FALSE),0)</f>
        <v>0</v>
      </c>
      <c r="V402" s="6">
        <f>IFERROR(IF(通常分様式!C402="単",VLOOKUP(通常分様式!V402,―!$I$2:$J$3,2,FALSE),VLOOKUP(通常分様式!V402,―!$I$4:$J$5,2,FALSE)),0)</f>
        <v>0</v>
      </c>
      <c r="W402" s="6">
        <f>IFERROR(VLOOKUP(通常分様式!W402,―!$K$2:$L$3,2,FALSE),0)</f>
        <v>0</v>
      </c>
      <c r="X402" s="6">
        <f>IFERROR(VLOOKUP(通常分様式!X402,―!$M$2:$N$3,2,FALSE),0)</f>
        <v>0</v>
      </c>
      <c r="Y402" s="6">
        <f>IFERROR(VLOOKUP(通常分様式!Y402,―!$O$2:$P$3,2,FALSE),0)</f>
        <v>0</v>
      </c>
      <c r="Z402" s="6">
        <f>IFERROR(VLOOKUP(通常分様式!Z402,―!$X$2:$Y$31,2,FALSE),0)</f>
        <v>0</v>
      </c>
      <c r="AA402" s="6">
        <f>IFERROR(VLOOKUP(通常分様式!AA402,―!$X$2:$Y$31,2,FALSE),0)</f>
        <v>0</v>
      </c>
      <c r="AF402" s="6">
        <f>IFERROR(VLOOKUP(通常分様式!AG402,―!$AA$2:$AB$14,2,FALSE),0)</f>
        <v>0</v>
      </c>
      <c r="AG402" s="6">
        <f t="shared" si="35"/>
        <v>0</v>
      </c>
      <c r="AH402" s="135">
        <f t="shared" si="36"/>
        <v>0</v>
      </c>
      <c r="AI402" s="135">
        <f t="shared" si="37"/>
        <v>0</v>
      </c>
      <c r="AJ402" s="135">
        <f>IF(通常分様式!C402="",0,IF(B402=1,IF(フラグ管理用!C402=1,"事業終期_通常",IF(C402=2,IF(Y402=2,"事業終期_R3基金・R4","事業終期_通常"),0)),IF(B402=2,"事業終期_R3基金・R4",0)))</f>
        <v>0</v>
      </c>
      <c r="AK402" s="135">
        <f t="shared" si="38"/>
        <v>0</v>
      </c>
      <c r="AL402" s="135">
        <f t="shared" si="39"/>
        <v>0</v>
      </c>
      <c r="AM402" s="135">
        <f t="shared" si="41"/>
        <v>0</v>
      </c>
      <c r="AN402" s="135">
        <f t="shared" si="40"/>
        <v>0</v>
      </c>
      <c r="AO402" s="6" t="str">
        <f>IF(通常分様式!C402="","",IF(PRODUCT(B402:G402,H402:AA402,AF402)=0,"error",""))</f>
        <v/>
      </c>
      <c r="AP402" s="6">
        <f>IF(通常分様式!E402="妊娠出産子育て支援交付金",1,0)</f>
        <v>0</v>
      </c>
    </row>
    <row r="403" spans="1:42" x14ac:dyDescent="0.15">
      <c r="A403" s="6">
        <v>382</v>
      </c>
      <c r="B403" s="6">
        <f>IFERROR(VLOOKUP(通常分様式!B403,―!$AJ$2:$AK$3,2,FALSE),0)</f>
        <v>0</v>
      </c>
      <c r="C403" s="6">
        <f>IFERROR(VLOOKUP(通常分様式!C403,―!$A$2:$B$3,2,FALSE),0)</f>
        <v>0</v>
      </c>
      <c r="D403" s="6">
        <f>IFERROR(VLOOKUP(通常分様式!D403,―!$AD$2:$AE$3,2,FALSE),0)</f>
        <v>0</v>
      </c>
      <c r="E403" s="6"/>
      <c r="G403" s="6">
        <f>IFERROR(VLOOKUP(通常分様式!G403,―!$AF$2:$AG$3,2,FALSE),0)</f>
        <v>0</v>
      </c>
      <c r="H403" s="6">
        <f>IFERROR(VLOOKUP(通常分様式!H403,―!$C$2:$D$2,2,FALSE),0)</f>
        <v>0</v>
      </c>
      <c r="I403" s="6">
        <f>IFERROR(IF(B403=2,VLOOKUP(通常分様式!I403,―!$E$21:$F$25,2,FALSE),VLOOKUP(通常分様式!I403,―!$E$2:$F$19,2,FALSE)),0)</f>
        <v>0</v>
      </c>
      <c r="J403" s="6">
        <f>IFERROR(VLOOKUP(通常分様式!J403,―!$G$2:$H$2,2,FALSE),0)</f>
        <v>0</v>
      </c>
      <c r="K403" s="6">
        <f>IFERROR(VLOOKUP(通常分様式!K403,―!$AH$2:$AI$12,2,FALSE),0)</f>
        <v>0</v>
      </c>
      <c r="V403" s="6">
        <f>IFERROR(IF(通常分様式!C403="単",VLOOKUP(通常分様式!V403,―!$I$2:$J$3,2,FALSE),VLOOKUP(通常分様式!V403,―!$I$4:$J$5,2,FALSE)),0)</f>
        <v>0</v>
      </c>
      <c r="W403" s="6">
        <f>IFERROR(VLOOKUP(通常分様式!W403,―!$K$2:$L$3,2,FALSE),0)</f>
        <v>0</v>
      </c>
      <c r="X403" s="6">
        <f>IFERROR(VLOOKUP(通常分様式!X403,―!$M$2:$N$3,2,FALSE),0)</f>
        <v>0</v>
      </c>
      <c r="Y403" s="6">
        <f>IFERROR(VLOOKUP(通常分様式!Y403,―!$O$2:$P$3,2,FALSE),0)</f>
        <v>0</v>
      </c>
      <c r="Z403" s="6">
        <f>IFERROR(VLOOKUP(通常分様式!Z403,―!$X$2:$Y$31,2,FALSE),0)</f>
        <v>0</v>
      </c>
      <c r="AA403" s="6">
        <f>IFERROR(VLOOKUP(通常分様式!AA403,―!$X$2:$Y$31,2,FALSE),0)</f>
        <v>0</v>
      </c>
      <c r="AF403" s="6">
        <f>IFERROR(VLOOKUP(通常分様式!AG403,―!$AA$2:$AB$14,2,FALSE),0)</f>
        <v>0</v>
      </c>
      <c r="AG403" s="6">
        <f t="shared" si="35"/>
        <v>0</v>
      </c>
      <c r="AH403" s="135">
        <f t="shared" si="36"/>
        <v>0</v>
      </c>
      <c r="AI403" s="135">
        <f t="shared" si="37"/>
        <v>0</v>
      </c>
      <c r="AJ403" s="135">
        <f>IF(通常分様式!C403="",0,IF(B403=1,IF(フラグ管理用!C403=1,"事業終期_通常",IF(C403=2,IF(Y403=2,"事業終期_R3基金・R4","事業終期_通常"),0)),IF(B403=2,"事業終期_R3基金・R4",0)))</f>
        <v>0</v>
      </c>
      <c r="AK403" s="135">
        <f t="shared" si="38"/>
        <v>0</v>
      </c>
      <c r="AL403" s="135">
        <f t="shared" si="39"/>
        <v>0</v>
      </c>
      <c r="AM403" s="135">
        <f t="shared" si="41"/>
        <v>0</v>
      </c>
      <c r="AN403" s="135">
        <f t="shared" si="40"/>
        <v>0</v>
      </c>
      <c r="AO403" s="6" t="str">
        <f>IF(通常分様式!C403="","",IF(PRODUCT(B403:G403,H403:AA403,AF403)=0,"error",""))</f>
        <v/>
      </c>
      <c r="AP403" s="6">
        <f>IF(通常分様式!E403="妊娠出産子育て支援交付金",1,0)</f>
        <v>0</v>
      </c>
    </row>
    <row r="404" spans="1:42" x14ac:dyDescent="0.15">
      <c r="A404" s="6">
        <v>383</v>
      </c>
      <c r="B404" s="6">
        <f>IFERROR(VLOOKUP(通常分様式!B404,―!$AJ$2:$AK$3,2,FALSE),0)</f>
        <v>0</v>
      </c>
      <c r="C404" s="6">
        <f>IFERROR(VLOOKUP(通常分様式!C404,―!$A$2:$B$3,2,FALSE),0)</f>
        <v>0</v>
      </c>
      <c r="D404" s="6">
        <f>IFERROR(VLOOKUP(通常分様式!D404,―!$AD$2:$AE$3,2,FALSE),0)</f>
        <v>0</v>
      </c>
      <c r="E404" s="6"/>
      <c r="G404" s="6">
        <f>IFERROR(VLOOKUP(通常分様式!G404,―!$AF$2:$AG$3,2,FALSE),0)</f>
        <v>0</v>
      </c>
      <c r="H404" s="6">
        <f>IFERROR(VLOOKUP(通常分様式!H404,―!$C$2:$D$2,2,FALSE),0)</f>
        <v>0</v>
      </c>
      <c r="I404" s="6">
        <f>IFERROR(IF(B404=2,VLOOKUP(通常分様式!I404,―!$E$21:$F$25,2,FALSE),VLOOKUP(通常分様式!I404,―!$E$2:$F$19,2,FALSE)),0)</f>
        <v>0</v>
      </c>
      <c r="J404" s="6">
        <f>IFERROR(VLOOKUP(通常分様式!J404,―!$G$2:$H$2,2,FALSE),0)</f>
        <v>0</v>
      </c>
      <c r="K404" s="6">
        <f>IFERROR(VLOOKUP(通常分様式!K404,―!$AH$2:$AI$12,2,FALSE),0)</f>
        <v>0</v>
      </c>
      <c r="V404" s="6">
        <f>IFERROR(IF(通常分様式!C404="単",VLOOKUP(通常分様式!V404,―!$I$2:$J$3,2,FALSE),VLOOKUP(通常分様式!V404,―!$I$4:$J$5,2,FALSE)),0)</f>
        <v>0</v>
      </c>
      <c r="W404" s="6">
        <f>IFERROR(VLOOKUP(通常分様式!W404,―!$K$2:$L$3,2,FALSE),0)</f>
        <v>0</v>
      </c>
      <c r="X404" s="6">
        <f>IFERROR(VLOOKUP(通常分様式!X404,―!$M$2:$N$3,2,FALSE),0)</f>
        <v>0</v>
      </c>
      <c r="Y404" s="6">
        <f>IFERROR(VLOOKUP(通常分様式!Y404,―!$O$2:$P$3,2,FALSE),0)</f>
        <v>0</v>
      </c>
      <c r="Z404" s="6">
        <f>IFERROR(VLOOKUP(通常分様式!Z404,―!$X$2:$Y$31,2,FALSE),0)</f>
        <v>0</v>
      </c>
      <c r="AA404" s="6">
        <f>IFERROR(VLOOKUP(通常分様式!AA404,―!$X$2:$Y$31,2,FALSE),0)</f>
        <v>0</v>
      </c>
      <c r="AF404" s="6">
        <f>IFERROR(VLOOKUP(通常分様式!AG404,―!$AA$2:$AB$14,2,FALSE),0)</f>
        <v>0</v>
      </c>
      <c r="AG404" s="6">
        <f t="shared" si="35"/>
        <v>0</v>
      </c>
      <c r="AH404" s="135">
        <f t="shared" si="36"/>
        <v>0</v>
      </c>
      <c r="AI404" s="135">
        <f t="shared" si="37"/>
        <v>0</v>
      </c>
      <c r="AJ404" s="135">
        <f>IF(通常分様式!C404="",0,IF(B404=1,IF(フラグ管理用!C404=1,"事業終期_通常",IF(C404=2,IF(Y404=2,"事業終期_R3基金・R4","事業終期_通常"),0)),IF(B404=2,"事業終期_R3基金・R4",0)))</f>
        <v>0</v>
      </c>
      <c r="AK404" s="135">
        <f t="shared" si="38"/>
        <v>0</v>
      </c>
      <c r="AL404" s="135">
        <f t="shared" si="39"/>
        <v>0</v>
      </c>
      <c r="AM404" s="135">
        <f t="shared" si="41"/>
        <v>0</v>
      </c>
      <c r="AN404" s="135">
        <f t="shared" si="40"/>
        <v>0</v>
      </c>
      <c r="AO404" s="6" t="str">
        <f>IF(通常分様式!C404="","",IF(PRODUCT(B404:G404,H404:AA404,AF404)=0,"error",""))</f>
        <v/>
      </c>
      <c r="AP404" s="6">
        <f>IF(通常分様式!E404="妊娠出産子育て支援交付金",1,0)</f>
        <v>0</v>
      </c>
    </row>
    <row r="405" spans="1:42" x14ac:dyDescent="0.15">
      <c r="A405" s="6">
        <v>384</v>
      </c>
      <c r="B405" s="6">
        <f>IFERROR(VLOOKUP(通常分様式!B405,―!$AJ$2:$AK$3,2,FALSE),0)</f>
        <v>0</v>
      </c>
      <c r="C405" s="6">
        <f>IFERROR(VLOOKUP(通常分様式!C405,―!$A$2:$B$3,2,FALSE),0)</f>
        <v>0</v>
      </c>
      <c r="D405" s="6">
        <f>IFERROR(VLOOKUP(通常分様式!D405,―!$AD$2:$AE$3,2,FALSE),0)</f>
        <v>0</v>
      </c>
      <c r="E405" s="6"/>
      <c r="G405" s="6">
        <f>IFERROR(VLOOKUP(通常分様式!G405,―!$AF$2:$AG$3,2,FALSE),0)</f>
        <v>0</v>
      </c>
      <c r="H405" s="6">
        <f>IFERROR(VLOOKUP(通常分様式!H405,―!$C$2:$D$2,2,FALSE),0)</f>
        <v>0</v>
      </c>
      <c r="I405" s="6">
        <f>IFERROR(IF(B405=2,VLOOKUP(通常分様式!I405,―!$E$21:$F$25,2,FALSE),VLOOKUP(通常分様式!I405,―!$E$2:$F$19,2,FALSE)),0)</f>
        <v>0</v>
      </c>
      <c r="J405" s="6">
        <f>IFERROR(VLOOKUP(通常分様式!J405,―!$G$2:$H$2,2,FALSE),0)</f>
        <v>0</v>
      </c>
      <c r="K405" s="6">
        <f>IFERROR(VLOOKUP(通常分様式!K405,―!$AH$2:$AI$12,2,FALSE),0)</f>
        <v>0</v>
      </c>
      <c r="V405" s="6">
        <f>IFERROR(IF(通常分様式!C405="単",VLOOKUP(通常分様式!V405,―!$I$2:$J$3,2,FALSE),VLOOKUP(通常分様式!V405,―!$I$4:$J$5,2,FALSE)),0)</f>
        <v>0</v>
      </c>
      <c r="W405" s="6">
        <f>IFERROR(VLOOKUP(通常分様式!W405,―!$K$2:$L$3,2,FALSE),0)</f>
        <v>0</v>
      </c>
      <c r="X405" s="6">
        <f>IFERROR(VLOOKUP(通常分様式!X405,―!$M$2:$N$3,2,FALSE),0)</f>
        <v>0</v>
      </c>
      <c r="Y405" s="6">
        <f>IFERROR(VLOOKUP(通常分様式!Y405,―!$O$2:$P$3,2,FALSE),0)</f>
        <v>0</v>
      </c>
      <c r="Z405" s="6">
        <f>IFERROR(VLOOKUP(通常分様式!Z405,―!$X$2:$Y$31,2,FALSE),0)</f>
        <v>0</v>
      </c>
      <c r="AA405" s="6">
        <f>IFERROR(VLOOKUP(通常分様式!AA405,―!$X$2:$Y$31,2,FALSE),0)</f>
        <v>0</v>
      </c>
      <c r="AF405" s="6">
        <f>IFERROR(VLOOKUP(通常分様式!AG405,―!$AA$2:$AB$14,2,FALSE),0)</f>
        <v>0</v>
      </c>
      <c r="AG405" s="6">
        <f t="shared" si="35"/>
        <v>0</v>
      </c>
      <c r="AH405" s="135">
        <f t="shared" si="36"/>
        <v>0</v>
      </c>
      <c r="AI405" s="135">
        <f t="shared" si="37"/>
        <v>0</v>
      </c>
      <c r="AJ405" s="135">
        <f>IF(通常分様式!C405="",0,IF(B405=1,IF(フラグ管理用!C405=1,"事業終期_通常",IF(C405=2,IF(Y405=2,"事業終期_R3基金・R4","事業終期_通常"),0)),IF(B405=2,"事業終期_R3基金・R4",0)))</f>
        <v>0</v>
      </c>
      <c r="AK405" s="135">
        <f t="shared" si="38"/>
        <v>0</v>
      </c>
      <c r="AL405" s="135">
        <f t="shared" si="39"/>
        <v>0</v>
      </c>
      <c r="AM405" s="135">
        <f t="shared" si="41"/>
        <v>0</v>
      </c>
      <c r="AN405" s="135">
        <f t="shared" si="40"/>
        <v>0</v>
      </c>
      <c r="AO405" s="6" t="str">
        <f>IF(通常分様式!C405="","",IF(PRODUCT(B405:G405,H405:AA405,AF405)=0,"error",""))</f>
        <v/>
      </c>
      <c r="AP405" s="6">
        <f>IF(通常分様式!E405="妊娠出産子育て支援交付金",1,0)</f>
        <v>0</v>
      </c>
    </row>
    <row r="406" spans="1:42" x14ac:dyDescent="0.15">
      <c r="A406" s="6">
        <v>385</v>
      </c>
      <c r="B406" s="6">
        <f>IFERROR(VLOOKUP(通常分様式!B406,―!$AJ$2:$AK$3,2,FALSE),0)</f>
        <v>0</v>
      </c>
      <c r="C406" s="6">
        <f>IFERROR(VLOOKUP(通常分様式!C406,―!$A$2:$B$3,2,FALSE),0)</f>
        <v>0</v>
      </c>
      <c r="D406" s="6">
        <f>IFERROR(VLOOKUP(通常分様式!D406,―!$AD$2:$AE$3,2,FALSE),0)</f>
        <v>0</v>
      </c>
      <c r="E406" s="6"/>
      <c r="G406" s="6">
        <f>IFERROR(VLOOKUP(通常分様式!G406,―!$AF$2:$AG$3,2,FALSE),0)</f>
        <v>0</v>
      </c>
      <c r="H406" s="6">
        <f>IFERROR(VLOOKUP(通常分様式!H406,―!$C$2:$D$2,2,FALSE),0)</f>
        <v>0</v>
      </c>
      <c r="I406" s="6">
        <f>IFERROR(IF(B406=2,VLOOKUP(通常分様式!I406,―!$E$21:$F$25,2,FALSE),VLOOKUP(通常分様式!I406,―!$E$2:$F$19,2,FALSE)),0)</f>
        <v>0</v>
      </c>
      <c r="J406" s="6">
        <f>IFERROR(VLOOKUP(通常分様式!J406,―!$G$2:$H$2,2,FALSE),0)</f>
        <v>0</v>
      </c>
      <c r="K406" s="6">
        <f>IFERROR(VLOOKUP(通常分様式!K406,―!$AH$2:$AI$12,2,FALSE),0)</f>
        <v>0</v>
      </c>
      <c r="V406" s="6">
        <f>IFERROR(IF(通常分様式!C406="単",VLOOKUP(通常分様式!V406,―!$I$2:$J$3,2,FALSE),VLOOKUP(通常分様式!V406,―!$I$4:$J$5,2,FALSE)),0)</f>
        <v>0</v>
      </c>
      <c r="W406" s="6">
        <f>IFERROR(VLOOKUP(通常分様式!W406,―!$K$2:$L$3,2,FALSE),0)</f>
        <v>0</v>
      </c>
      <c r="X406" s="6">
        <f>IFERROR(VLOOKUP(通常分様式!X406,―!$M$2:$N$3,2,FALSE),0)</f>
        <v>0</v>
      </c>
      <c r="Y406" s="6">
        <f>IFERROR(VLOOKUP(通常分様式!Y406,―!$O$2:$P$3,2,FALSE),0)</f>
        <v>0</v>
      </c>
      <c r="Z406" s="6">
        <f>IFERROR(VLOOKUP(通常分様式!Z406,―!$X$2:$Y$31,2,FALSE),0)</f>
        <v>0</v>
      </c>
      <c r="AA406" s="6">
        <f>IFERROR(VLOOKUP(通常分様式!AA406,―!$X$2:$Y$31,2,FALSE),0)</f>
        <v>0</v>
      </c>
      <c r="AF406" s="6">
        <f>IFERROR(VLOOKUP(通常分様式!AG406,―!$AA$2:$AB$14,2,FALSE),0)</f>
        <v>0</v>
      </c>
      <c r="AG406" s="6">
        <f t="shared" ref="AG406:AG421" si="42">IF(C406=1,"協力要請推進枠又は検査促進枠の地方負担分に充当_補助",IF(C406=2,"協力要請推進枠又は検査促進枠の地方負担分に充当_地単",0))</f>
        <v>0</v>
      </c>
      <c r="AH406" s="135">
        <f t="shared" ref="AH406:AH421" si="43">IF(C406=1,"基金_補助",IF(C406=2,IF(V406=2,"基金_地単_協力金等","基金_地単_通常"),0))</f>
        <v>0</v>
      </c>
      <c r="AI406" s="135">
        <f t="shared" ref="AI406:AI421" si="44">IF(C406=1,"事業始期_補助",IF(C406=2,IF(V406=2,"事業始期_協力金等","事業始期_通常"),0))</f>
        <v>0</v>
      </c>
      <c r="AJ406" s="135">
        <f>IF(通常分様式!C406="",0,IF(B406=1,IF(フラグ管理用!C406=1,"事業終期_通常",IF(C406=2,IF(Y406=2,"事業終期_R3基金・R4","事業終期_通常"),0)),IF(B406=2,"事業終期_R3基金・R4",0)))</f>
        <v>0</v>
      </c>
      <c r="AK406" s="135">
        <f t="shared" ref="AK406:AK421" si="45">IF(C406=1,"予算区分_補助",IF(C406=2,IF(V406=2,"予算区分_地単_協力金等","予算区分_地単_通常"),0))</f>
        <v>0</v>
      </c>
      <c r="AL406" s="135">
        <f t="shared" si="39"/>
        <v>0</v>
      </c>
      <c r="AM406" s="135">
        <f t="shared" si="41"/>
        <v>0</v>
      </c>
      <c r="AN406" s="135">
        <f t="shared" ref="AN406:AN421" si="46">IF(G406=1,"種類_通常",IF(G406=2,"種類_重点",0))</f>
        <v>0</v>
      </c>
      <c r="AO406" s="6" t="str">
        <f>IF(通常分様式!C406="","",IF(PRODUCT(B406:G406,H406:AA406,AF406)=0,"error",""))</f>
        <v/>
      </c>
      <c r="AP406" s="6">
        <f>IF(通常分様式!E406="妊娠出産子育て支援交付金",1,0)</f>
        <v>0</v>
      </c>
    </row>
    <row r="407" spans="1:42" x14ac:dyDescent="0.15">
      <c r="A407" s="6">
        <v>386</v>
      </c>
      <c r="B407" s="6">
        <f>IFERROR(VLOOKUP(通常分様式!B407,―!$AJ$2:$AK$3,2,FALSE),0)</f>
        <v>0</v>
      </c>
      <c r="C407" s="6">
        <f>IFERROR(VLOOKUP(通常分様式!C407,―!$A$2:$B$3,2,FALSE),0)</f>
        <v>0</v>
      </c>
      <c r="D407" s="6">
        <f>IFERROR(VLOOKUP(通常分様式!D407,―!$AD$2:$AE$3,2,FALSE),0)</f>
        <v>0</v>
      </c>
      <c r="E407" s="6"/>
      <c r="G407" s="6">
        <f>IFERROR(VLOOKUP(通常分様式!G407,―!$AF$2:$AG$3,2,FALSE),0)</f>
        <v>0</v>
      </c>
      <c r="H407" s="6">
        <f>IFERROR(VLOOKUP(通常分様式!H407,―!$C$2:$D$2,2,FALSE),0)</f>
        <v>0</v>
      </c>
      <c r="I407" s="6">
        <f>IFERROR(IF(B407=2,VLOOKUP(通常分様式!I407,―!$E$21:$F$25,2,FALSE),VLOOKUP(通常分様式!I407,―!$E$2:$F$19,2,FALSE)),0)</f>
        <v>0</v>
      </c>
      <c r="J407" s="6">
        <f>IFERROR(VLOOKUP(通常分様式!J407,―!$G$2:$H$2,2,FALSE),0)</f>
        <v>0</v>
      </c>
      <c r="K407" s="6">
        <f>IFERROR(VLOOKUP(通常分様式!K407,―!$AH$2:$AI$12,2,FALSE),0)</f>
        <v>0</v>
      </c>
      <c r="V407" s="6">
        <f>IFERROR(IF(通常分様式!C407="単",VLOOKUP(通常分様式!V407,―!$I$2:$J$3,2,FALSE),VLOOKUP(通常分様式!V407,―!$I$4:$J$5,2,FALSE)),0)</f>
        <v>0</v>
      </c>
      <c r="W407" s="6">
        <f>IFERROR(VLOOKUP(通常分様式!W407,―!$K$2:$L$3,2,FALSE),0)</f>
        <v>0</v>
      </c>
      <c r="X407" s="6">
        <f>IFERROR(VLOOKUP(通常分様式!X407,―!$M$2:$N$3,2,FALSE),0)</f>
        <v>0</v>
      </c>
      <c r="Y407" s="6">
        <f>IFERROR(VLOOKUP(通常分様式!Y407,―!$O$2:$P$3,2,FALSE),0)</f>
        <v>0</v>
      </c>
      <c r="Z407" s="6">
        <f>IFERROR(VLOOKUP(通常分様式!Z407,―!$X$2:$Y$31,2,FALSE),0)</f>
        <v>0</v>
      </c>
      <c r="AA407" s="6">
        <f>IFERROR(VLOOKUP(通常分様式!AA407,―!$X$2:$Y$31,2,FALSE),0)</f>
        <v>0</v>
      </c>
      <c r="AF407" s="6">
        <f>IFERROR(VLOOKUP(通常分様式!AG407,―!$AA$2:$AB$14,2,FALSE),0)</f>
        <v>0</v>
      </c>
      <c r="AG407" s="6">
        <f t="shared" si="42"/>
        <v>0</v>
      </c>
      <c r="AH407" s="135">
        <f t="shared" si="43"/>
        <v>0</v>
      </c>
      <c r="AI407" s="135">
        <f t="shared" si="44"/>
        <v>0</v>
      </c>
      <c r="AJ407" s="135">
        <f>IF(通常分様式!C407="",0,IF(B407=1,IF(フラグ管理用!C407=1,"事業終期_通常",IF(C407=2,IF(Y407=2,"事業終期_R3基金・R4","事業終期_通常"),0)),IF(B407=2,"事業終期_R3基金・R4",0)))</f>
        <v>0</v>
      </c>
      <c r="AK407" s="135">
        <f t="shared" si="45"/>
        <v>0</v>
      </c>
      <c r="AL407" s="135">
        <f t="shared" ref="AL407:AL421" si="47">IF(B407=1,"経済対策との関係_通常",IF(B407=2,"経済対策との関係_原油",0))</f>
        <v>0</v>
      </c>
      <c r="AM407" s="135">
        <f t="shared" ref="AM407:AM421" si="48">IF(AP407=1,"交付金の区分_高騰",IF(C407=1,"交付金の区分_その他",IF(C407=2,IF(AND(B407=2,D407=2),"交付金の区分_高騰","交付金の区分_その他"),0)))</f>
        <v>0</v>
      </c>
      <c r="AN407" s="135">
        <f t="shared" si="46"/>
        <v>0</v>
      </c>
      <c r="AO407" s="6" t="str">
        <f>IF(通常分様式!C407="","",IF(PRODUCT(B407:G407,H407:AA407,AF407)=0,"error",""))</f>
        <v/>
      </c>
      <c r="AP407" s="6">
        <f>IF(通常分様式!E407="妊娠出産子育て支援交付金",1,0)</f>
        <v>0</v>
      </c>
    </row>
    <row r="408" spans="1:42" x14ac:dyDescent="0.15">
      <c r="A408" s="6">
        <v>387</v>
      </c>
      <c r="B408" s="6">
        <f>IFERROR(VLOOKUP(通常分様式!B408,―!$AJ$2:$AK$3,2,FALSE),0)</f>
        <v>0</v>
      </c>
      <c r="C408" s="6">
        <f>IFERROR(VLOOKUP(通常分様式!C408,―!$A$2:$B$3,2,FALSE),0)</f>
        <v>0</v>
      </c>
      <c r="D408" s="6">
        <f>IFERROR(VLOOKUP(通常分様式!D408,―!$AD$2:$AE$3,2,FALSE),0)</f>
        <v>0</v>
      </c>
      <c r="E408" s="6"/>
      <c r="G408" s="6">
        <f>IFERROR(VLOOKUP(通常分様式!G408,―!$AF$2:$AG$3,2,FALSE),0)</f>
        <v>0</v>
      </c>
      <c r="H408" s="6">
        <f>IFERROR(VLOOKUP(通常分様式!H408,―!$C$2:$D$2,2,FALSE),0)</f>
        <v>0</v>
      </c>
      <c r="I408" s="6">
        <f>IFERROR(IF(B408=2,VLOOKUP(通常分様式!I408,―!$E$21:$F$25,2,FALSE),VLOOKUP(通常分様式!I408,―!$E$2:$F$19,2,FALSE)),0)</f>
        <v>0</v>
      </c>
      <c r="J408" s="6">
        <f>IFERROR(VLOOKUP(通常分様式!J408,―!$G$2:$H$2,2,FALSE),0)</f>
        <v>0</v>
      </c>
      <c r="K408" s="6">
        <f>IFERROR(VLOOKUP(通常分様式!K408,―!$AH$2:$AI$12,2,FALSE),0)</f>
        <v>0</v>
      </c>
      <c r="V408" s="6">
        <f>IFERROR(IF(通常分様式!C408="単",VLOOKUP(通常分様式!V408,―!$I$2:$J$3,2,FALSE),VLOOKUP(通常分様式!V408,―!$I$4:$J$5,2,FALSE)),0)</f>
        <v>0</v>
      </c>
      <c r="W408" s="6">
        <f>IFERROR(VLOOKUP(通常分様式!W408,―!$K$2:$L$3,2,FALSE),0)</f>
        <v>0</v>
      </c>
      <c r="X408" s="6">
        <f>IFERROR(VLOOKUP(通常分様式!X408,―!$M$2:$N$3,2,FALSE),0)</f>
        <v>0</v>
      </c>
      <c r="Y408" s="6">
        <f>IFERROR(VLOOKUP(通常分様式!Y408,―!$O$2:$P$3,2,FALSE),0)</f>
        <v>0</v>
      </c>
      <c r="Z408" s="6">
        <f>IFERROR(VLOOKUP(通常分様式!Z408,―!$X$2:$Y$31,2,FALSE),0)</f>
        <v>0</v>
      </c>
      <c r="AA408" s="6">
        <f>IFERROR(VLOOKUP(通常分様式!AA408,―!$X$2:$Y$31,2,FALSE),0)</f>
        <v>0</v>
      </c>
      <c r="AF408" s="6">
        <f>IFERROR(VLOOKUP(通常分様式!AG408,―!$AA$2:$AB$14,2,FALSE),0)</f>
        <v>0</v>
      </c>
      <c r="AG408" s="6">
        <f t="shared" si="42"/>
        <v>0</v>
      </c>
      <c r="AH408" s="135">
        <f t="shared" si="43"/>
        <v>0</v>
      </c>
      <c r="AI408" s="135">
        <f t="shared" si="44"/>
        <v>0</v>
      </c>
      <c r="AJ408" s="135">
        <f>IF(通常分様式!C408="",0,IF(B408=1,IF(フラグ管理用!C408=1,"事業終期_通常",IF(C408=2,IF(Y408=2,"事業終期_R3基金・R4","事業終期_通常"),0)),IF(B408=2,"事業終期_R3基金・R4",0)))</f>
        <v>0</v>
      </c>
      <c r="AK408" s="135">
        <f t="shared" si="45"/>
        <v>0</v>
      </c>
      <c r="AL408" s="135">
        <f t="shared" si="47"/>
        <v>0</v>
      </c>
      <c r="AM408" s="135">
        <f t="shared" si="48"/>
        <v>0</v>
      </c>
      <c r="AN408" s="135">
        <f t="shared" si="46"/>
        <v>0</v>
      </c>
      <c r="AO408" s="6" t="str">
        <f>IF(通常分様式!C408="","",IF(PRODUCT(B408:G408,H408:AA408,AF408)=0,"error",""))</f>
        <v/>
      </c>
      <c r="AP408" s="6">
        <f>IF(通常分様式!E408="妊娠出産子育て支援交付金",1,0)</f>
        <v>0</v>
      </c>
    </row>
    <row r="409" spans="1:42" x14ac:dyDescent="0.15">
      <c r="A409" s="6">
        <v>388</v>
      </c>
      <c r="B409" s="6">
        <f>IFERROR(VLOOKUP(通常分様式!B409,―!$AJ$2:$AK$3,2,FALSE),0)</f>
        <v>0</v>
      </c>
      <c r="C409" s="6">
        <f>IFERROR(VLOOKUP(通常分様式!C409,―!$A$2:$B$3,2,FALSE),0)</f>
        <v>0</v>
      </c>
      <c r="D409" s="6">
        <f>IFERROR(VLOOKUP(通常分様式!D409,―!$AD$2:$AE$3,2,FALSE),0)</f>
        <v>0</v>
      </c>
      <c r="E409" s="6"/>
      <c r="G409" s="6">
        <f>IFERROR(VLOOKUP(通常分様式!G409,―!$AF$2:$AG$3,2,FALSE),0)</f>
        <v>0</v>
      </c>
      <c r="H409" s="6">
        <f>IFERROR(VLOOKUP(通常分様式!H409,―!$C$2:$D$2,2,FALSE),0)</f>
        <v>0</v>
      </c>
      <c r="I409" s="6">
        <f>IFERROR(IF(B409=2,VLOOKUP(通常分様式!I409,―!$E$21:$F$25,2,FALSE),VLOOKUP(通常分様式!I409,―!$E$2:$F$19,2,FALSE)),0)</f>
        <v>0</v>
      </c>
      <c r="J409" s="6">
        <f>IFERROR(VLOOKUP(通常分様式!J409,―!$G$2:$H$2,2,FALSE),0)</f>
        <v>0</v>
      </c>
      <c r="K409" s="6">
        <f>IFERROR(VLOOKUP(通常分様式!K409,―!$AH$2:$AI$12,2,FALSE),0)</f>
        <v>0</v>
      </c>
      <c r="V409" s="6">
        <f>IFERROR(IF(通常分様式!C409="単",VLOOKUP(通常分様式!V409,―!$I$2:$J$3,2,FALSE),VLOOKUP(通常分様式!V409,―!$I$4:$J$5,2,FALSE)),0)</f>
        <v>0</v>
      </c>
      <c r="W409" s="6">
        <f>IFERROR(VLOOKUP(通常分様式!W409,―!$K$2:$L$3,2,FALSE),0)</f>
        <v>0</v>
      </c>
      <c r="X409" s="6">
        <f>IFERROR(VLOOKUP(通常分様式!X409,―!$M$2:$N$3,2,FALSE),0)</f>
        <v>0</v>
      </c>
      <c r="Y409" s="6">
        <f>IFERROR(VLOOKUP(通常分様式!Y409,―!$O$2:$P$3,2,FALSE),0)</f>
        <v>0</v>
      </c>
      <c r="Z409" s="6">
        <f>IFERROR(VLOOKUP(通常分様式!Z409,―!$X$2:$Y$31,2,FALSE),0)</f>
        <v>0</v>
      </c>
      <c r="AA409" s="6">
        <f>IFERROR(VLOOKUP(通常分様式!AA409,―!$X$2:$Y$31,2,FALSE),0)</f>
        <v>0</v>
      </c>
      <c r="AF409" s="6">
        <f>IFERROR(VLOOKUP(通常分様式!AG409,―!$AA$2:$AB$14,2,FALSE),0)</f>
        <v>0</v>
      </c>
      <c r="AG409" s="6">
        <f t="shared" si="42"/>
        <v>0</v>
      </c>
      <c r="AH409" s="135">
        <f t="shared" si="43"/>
        <v>0</v>
      </c>
      <c r="AI409" s="135">
        <f t="shared" si="44"/>
        <v>0</v>
      </c>
      <c r="AJ409" s="135">
        <f>IF(通常分様式!C409="",0,IF(B409=1,IF(フラグ管理用!C409=1,"事業終期_通常",IF(C409=2,IF(Y409=2,"事業終期_R3基金・R4","事業終期_通常"),0)),IF(B409=2,"事業終期_R3基金・R4",0)))</f>
        <v>0</v>
      </c>
      <c r="AK409" s="135">
        <f t="shared" si="45"/>
        <v>0</v>
      </c>
      <c r="AL409" s="135">
        <f t="shared" si="47"/>
        <v>0</v>
      </c>
      <c r="AM409" s="135">
        <f t="shared" si="48"/>
        <v>0</v>
      </c>
      <c r="AN409" s="135">
        <f t="shared" si="46"/>
        <v>0</v>
      </c>
      <c r="AO409" s="6" t="str">
        <f>IF(通常分様式!C409="","",IF(PRODUCT(B409:G409,H409:AA409,AF409)=0,"error",""))</f>
        <v/>
      </c>
      <c r="AP409" s="6">
        <f>IF(通常分様式!E409="妊娠出産子育て支援交付金",1,0)</f>
        <v>0</v>
      </c>
    </row>
    <row r="410" spans="1:42" x14ac:dyDescent="0.15">
      <c r="A410" s="6">
        <v>389</v>
      </c>
      <c r="B410" s="6">
        <f>IFERROR(VLOOKUP(通常分様式!B410,―!$AJ$2:$AK$3,2,FALSE),0)</f>
        <v>0</v>
      </c>
      <c r="C410" s="6">
        <f>IFERROR(VLOOKUP(通常分様式!C410,―!$A$2:$B$3,2,FALSE),0)</f>
        <v>0</v>
      </c>
      <c r="D410" s="6">
        <f>IFERROR(VLOOKUP(通常分様式!D410,―!$AD$2:$AE$3,2,FALSE),0)</f>
        <v>0</v>
      </c>
      <c r="E410" s="6"/>
      <c r="G410" s="6">
        <f>IFERROR(VLOOKUP(通常分様式!G410,―!$AF$2:$AG$3,2,FALSE),0)</f>
        <v>0</v>
      </c>
      <c r="H410" s="6">
        <f>IFERROR(VLOOKUP(通常分様式!H410,―!$C$2:$D$2,2,FALSE),0)</f>
        <v>0</v>
      </c>
      <c r="I410" s="6">
        <f>IFERROR(IF(B410=2,VLOOKUP(通常分様式!I410,―!$E$21:$F$25,2,FALSE),VLOOKUP(通常分様式!I410,―!$E$2:$F$19,2,FALSE)),0)</f>
        <v>0</v>
      </c>
      <c r="J410" s="6">
        <f>IFERROR(VLOOKUP(通常分様式!J410,―!$G$2:$H$2,2,FALSE),0)</f>
        <v>0</v>
      </c>
      <c r="K410" s="6">
        <f>IFERROR(VLOOKUP(通常分様式!K410,―!$AH$2:$AI$12,2,FALSE),0)</f>
        <v>0</v>
      </c>
      <c r="V410" s="6">
        <f>IFERROR(IF(通常分様式!C410="単",VLOOKUP(通常分様式!V410,―!$I$2:$J$3,2,FALSE),VLOOKUP(通常分様式!V410,―!$I$4:$J$5,2,FALSE)),0)</f>
        <v>0</v>
      </c>
      <c r="W410" s="6">
        <f>IFERROR(VLOOKUP(通常分様式!W410,―!$K$2:$L$3,2,FALSE),0)</f>
        <v>0</v>
      </c>
      <c r="X410" s="6">
        <f>IFERROR(VLOOKUP(通常分様式!X410,―!$M$2:$N$3,2,FALSE),0)</f>
        <v>0</v>
      </c>
      <c r="Y410" s="6">
        <f>IFERROR(VLOOKUP(通常分様式!Y410,―!$O$2:$P$3,2,FALSE),0)</f>
        <v>0</v>
      </c>
      <c r="Z410" s="6">
        <f>IFERROR(VLOOKUP(通常分様式!Z410,―!$X$2:$Y$31,2,FALSE),0)</f>
        <v>0</v>
      </c>
      <c r="AA410" s="6">
        <f>IFERROR(VLOOKUP(通常分様式!AA410,―!$X$2:$Y$31,2,FALSE),0)</f>
        <v>0</v>
      </c>
      <c r="AF410" s="6">
        <f>IFERROR(VLOOKUP(通常分様式!AG410,―!$AA$2:$AB$14,2,FALSE),0)</f>
        <v>0</v>
      </c>
      <c r="AG410" s="6">
        <f t="shared" si="42"/>
        <v>0</v>
      </c>
      <c r="AH410" s="135">
        <f t="shared" si="43"/>
        <v>0</v>
      </c>
      <c r="AI410" s="135">
        <f t="shared" si="44"/>
        <v>0</v>
      </c>
      <c r="AJ410" s="135">
        <f>IF(通常分様式!C410="",0,IF(B410=1,IF(フラグ管理用!C410=1,"事業終期_通常",IF(C410=2,IF(Y410=2,"事業終期_R3基金・R4","事業終期_通常"),0)),IF(B410=2,"事業終期_R3基金・R4",0)))</f>
        <v>0</v>
      </c>
      <c r="AK410" s="135">
        <f t="shared" si="45"/>
        <v>0</v>
      </c>
      <c r="AL410" s="135">
        <f t="shared" si="47"/>
        <v>0</v>
      </c>
      <c r="AM410" s="135">
        <f t="shared" si="48"/>
        <v>0</v>
      </c>
      <c r="AN410" s="135">
        <f t="shared" si="46"/>
        <v>0</v>
      </c>
      <c r="AO410" s="6" t="str">
        <f>IF(通常分様式!C410="","",IF(PRODUCT(B410:G410,H410:AA410,AF410)=0,"error",""))</f>
        <v/>
      </c>
      <c r="AP410" s="6">
        <f>IF(通常分様式!E410="妊娠出産子育て支援交付金",1,0)</f>
        <v>0</v>
      </c>
    </row>
    <row r="411" spans="1:42" x14ac:dyDescent="0.15">
      <c r="A411" s="6">
        <v>390</v>
      </c>
      <c r="B411" s="6">
        <f>IFERROR(VLOOKUP(通常分様式!B411,―!$AJ$2:$AK$3,2,FALSE),0)</f>
        <v>0</v>
      </c>
      <c r="C411" s="6">
        <f>IFERROR(VLOOKUP(通常分様式!C411,―!$A$2:$B$3,2,FALSE),0)</f>
        <v>0</v>
      </c>
      <c r="D411" s="6">
        <f>IFERROR(VLOOKUP(通常分様式!D411,―!$AD$2:$AE$3,2,FALSE),0)</f>
        <v>0</v>
      </c>
      <c r="E411" s="6"/>
      <c r="G411" s="6">
        <f>IFERROR(VLOOKUP(通常分様式!G411,―!$AF$2:$AG$3,2,FALSE),0)</f>
        <v>0</v>
      </c>
      <c r="H411" s="6">
        <f>IFERROR(VLOOKUP(通常分様式!H411,―!$C$2:$D$2,2,FALSE),0)</f>
        <v>0</v>
      </c>
      <c r="I411" s="6">
        <f>IFERROR(IF(B411=2,VLOOKUP(通常分様式!I411,―!$E$21:$F$25,2,FALSE),VLOOKUP(通常分様式!I411,―!$E$2:$F$19,2,FALSE)),0)</f>
        <v>0</v>
      </c>
      <c r="J411" s="6">
        <f>IFERROR(VLOOKUP(通常分様式!J411,―!$G$2:$H$2,2,FALSE),0)</f>
        <v>0</v>
      </c>
      <c r="K411" s="6">
        <f>IFERROR(VLOOKUP(通常分様式!K411,―!$AH$2:$AI$12,2,FALSE),0)</f>
        <v>0</v>
      </c>
      <c r="V411" s="6">
        <f>IFERROR(IF(通常分様式!C411="単",VLOOKUP(通常分様式!V411,―!$I$2:$J$3,2,FALSE),VLOOKUP(通常分様式!V411,―!$I$4:$J$5,2,FALSE)),0)</f>
        <v>0</v>
      </c>
      <c r="W411" s="6">
        <f>IFERROR(VLOOKUP(通常分様式!W411,―!$K$2:$L$3,2,FALSE),0)</f>
        <v>0</v>
      </c>
      <c r="X411" s="6">
        <f>IFERROR(VLOOKUP(通常分様式!X411,―!$M$2:$N$3,2,FALSE),0)</f>
        <v>0</v>
      </c>
      <c r="Y411" s="6">
        <f>IFERROR(VLOOKUP(通常分様式!Y411,―!$O$2:$P$3,2,FALSE),0)</f>
        <v>0</v>
      </c>
      <c r="Z411" s="6">
        <f>IFERROR(VLOOKUP(通常分様式!Z411,―!$X$2:$Y$31,2,FALSE),0)</f>
        <v>0</v>
      </c>
      <c r="AA411" s="6">
        <f>IFERROR(VLOOKUP(通常分様式!AA411,―!$X$2:$Y$31,2,FALSE),0)</f>
        <v>0</v>
      </c>
      <c r="AF411" s="6">
        <f>IFERROR(VLOOKUP(通常分様式!AG411,―!$AA$2:$AB$14,2,FALSE),0)</f>
        <v>0</v>
      </c>
      <c r="AG411" s="6">
        <f t="shared" si="42"/>
        <v>0</v>
      </c>
      <c r="AH411" s="135">
        <f t="shared" si="43"/>
        <v>0</v>
      </c>
      <c r="AI411" s="135">
        <f t="shared" si="44"/>
        <v>0</v>
      </c>
      <c r="AJ411" s="135">
        <f>IF(通常分様式!C411="",0,IF(B411=1,IF(フラグ管理用!C411=1,"事業終期_通常",IF(C411=2,IF(Y411=2,"事業終期_R3基金・R4","事業終期_通常"),0)),IF(B411=2,"事業終期_R3基金・R4",0)))</f>
        <v>0</v>
      </c>
      <c r="AK411" s="135">
        <f t="shared" si="45"/>
        <v>0</v>
      </c>
      <c r="AL411" s="135">
        <f t="shared" si="47"/>
        <v>0</v>
      </c>
      <c r="AM411" s="135">
        <f t="shared" si="48"/>
        <v>0</v>
      </c>
      <c r="AN411" s="135">
        <f t="shared" si="46"/>
        <v>0</v>
      </c>
      <c r="AO411" s="6" t="str">
        <f>IF(通常分様式!C411="","",IF(PRODUCT(B411:G411,H411:AA411,AF411)=0,"error",""))</f>
        <v/>
      </c>
      <c r="AP411" s="6">
        <f>IF(通常分様式!E411="妊娠出産子育て支援交付金",1,0)</f>
        <v>0</v>
      </c>
    </row>
    <row r="412" spans="1:42" x14ac:dyDescent="0.15">
      <c r="A412" s="6">
        <v>391</v>
      </c>
      <c r="B412" s="6">
        <f>IFERROR(VLOOKUP(通常分様式!B412,―!$AJ$2:$AK$3,2,FALSE),0)</f>
        <v>0</v>
      </c>
      <c r="C412" s="6">
        <f>IFERROR(VLOOKUP(通常分様式!C412,―!$A$2:$B$3,2,FALSE),0)</f>
        <v>0</v>
      </c>
      <c r="D412" s="6">
        <f>IFERROR(VLOOKUP(通常分様式!D412,―!$AD$2:$AE$3,2,FALSE),0)</f>
        <v>0</v>
      </c>
      <c r="E412" s="6"/>
      <c r="G412" s="6">
        <f>IFERROR(VLOOKUP(通常分様式!G412,―!$AF$2:$AG$3,2,FALSE),0)</f>
        <v>0</v>
      </c>
      <c r="H412" s="6">
        <f>IFERROR(VLOOKUP(通常分様式!H412,―!$C$2:$D$2,2,FALSE),0)</f>
        <v>0</v>
      </c>
      <c r="I412" s="6">
        <f>IFERROR(IF(B412=2,VLOOKUP(通常分様式!I412,―!$E$21:$F$25,2,FALSE),VLOOKUP(通常分様式!I412,―!$E$2:$F$19,2,FALSE)),0)</f>
        <v>0</v>
      </c>
      <c r="J412" s="6">
        <f>IFERROR(VLOOKUP(通常分様式!J412,―!$G$2:$H$2,2,FALSE),0)</f>
        <v>0</v>
      </c>
      <c r="K412" s="6">
        <f>IFERROR(VLOOKUP(通常分様式!K412,―!$AH$2:$AI$12,2,FALSE),0)</f>
        <v>0</v>
      </c>
      <c r="V412" s="6">
        <f>IFERROR(IF(通常分様式!C412="単",VLOOKUP(通常分様式!V412,―!$I$2:$J$3,2,FALSE),VLOOKUP(通常分様式!V412,―!$I$4:$J$5,2,FALSE)),0)</f>
        <v>0</v>
      </c>
      <c r="W412" s="6">
        <f>IFERROR(VLOOKUP(通常分様式!W412,―!$K$2:$L$3,2,FALSE),0)</f>
        <v>0</v>
      </c>
      <c r="X412" s="6">
        <f>IFERROR(VLOOKUP(通常分様式!X412,―!$M$2:$N$3,2,FALSE),0)</f>
        <v>0</v>
      </c>
      <c r="Y412" s="6">
        <f>IFERROR(VLOOKUP(通常分様式!Y412,―!$O$2:$P$3,2,FALSE),0)</f>
        <v>0</v>
      </c>
      <c r="Z412" s="6">
        <f>IFERROR(VLOOKUP(通常分様式!Z412,―!$X$2:$Y$31,2,FALSE),0)</f>
        <v>0</v>
      </c>
      <c r="AA412" s="6">
        <f>IFERROR(VLOOKUP(通常分様式!AA412,―!$X$2:$Y$31,2,FALSE),0)</f>
        <v>0</v>
      </c>
      <c r="AF412" s="6">
        <f>IFERROR(VLOOKUP(通常分様式!AG412,―!$AA$2:$AB$14,2,FALSE),0)</f>
        <v>0</v>
      </c>
      <c r="AG412" s="6">
        <f t="shared" si="42"/>
        <v>0</v>
      </c>
      <c r="AH412" s="135">
        <f t="shared" si="43"/>
        <v>0</v>
      </c>
      <c r="AI412" s="135">
        <f t="shared" si="44"/>
        <v>0</v>
      </c>
      <c r="AJ412" s="135">
        <f>IF(通常分様式!C412="",0,IF(B412=1,IF(フラグ管理用!C412=1,"事業終期_通常",IF(C412=2,IF(Y412=2,"事業終期_R3基金・R4","事業終期_通常"),0)),IF(B412=2,"事業終期_R3基金・R4",0)))</f>
        <v>0</v>
      </c>
      <c r="AK412" s="135">
        <f t="shared" si="45"/>
        <v>0</v>
      </c>
      <c r="AL412" s="135">
        <f t="shared" si="47"/>
        <v>0</v>
      </c>
      <c r="AM412" s="135">
        <f t="shared" si="48"/>
        <v>0</v>
      </c>
      <c r="AN412" s="135">
        <f t="shared" si="46"/>
        <v>0</v>
      </c>
      <c r="AO412" s="6" t="str">
        <f>IF(通常分様式!C412="","",IF(PRODUCT(B412:G412,H412:AA412,AF412)=0,"error",""))</f>
        <v/>
      </c>
      <c r="AP412" s="6">
        <f>IF(通常分様式!E412="妊娠出産子育て支援交付金",1,0)</f>
        <v>0</v>
      </c>
    </row>
    <row r="413" spans="1:42" x14ac:dyDescent="0.15">
      <c r="A413" s="6">
        <v>392</v>
      </c>
      <c r="B413" s="6">
        <f>IFERROR(VLOOKUP(通常分様式!B413,―!$AJ$2:$AK$3,2,FALSE),0)</f>
        <v>0</v>
      </c>
      <c r="C413" s="6">
        <f>IFERROR(VLOOKUP(通常分様式!C413,―!$A$2:$B$3,2,FALSE),0)</f>
        <v>0</v>
      </c>
      <c r="D413" s="6">
        <f>IFERROR(VLOOKUP(通常分様式!D413,―!$AD$2:$AE$3,2,FALSE),0)</f>
        <v>0</v>
      </c>
      <c r="E413" s="6"/>
      <c r="G413" s="6">
        <f>IFERROR(VLOOKUP(通常分様式!G413,―!$AF$2:$AG$3,2,FALSE),0)</f>
        <v>0</v>
      </c>
      <c r="H413" s="6">
        <f>IFERROR(VLOOKUP(通常分様式!H413,―!$C$2:$D$2,2,FALSE),0)</f>
        <v>0</v>
      </c>
      <c r="I413" s="6">
        <f>IFERROR(IF(B413=2,VLOOKUP(通常分様式!I413,―!$E$21:$F$25,2,FALSE),VLOOKUP(通常分様式!I413,―!$E$2:$F$19,2,FALSE)),0)</f>
        <v>0</v>
      </c>
      <c r="J413" s="6">
        <f>IFERROR(VLOOKUP(通常分様式!J413,―!$G$2:$H$2,2,FALSE),0)</f>
        <v>0</v>
      </c>
      <c r="K413" s="6">
        <f>IFERROR(VLOOKUP(通常分様式!K413,―!$AH$2:$AI$12,2,FALSE),0)</f>
        <v>0</v>
      </c>
      <c r="V413" s="6">
        <f>IFERROR(IF(通常分様式!C413="単",VLOOKUP(通常分様式!V413,―!$I$2:$J$3,2,FALSE),VLOOKUP(通常分様式!V413,―!$I$4:$J$5,2,FALSE)),0)</f>
        <v>0</v>
      </c>
      <c r="W413" s="6">
        <f>IFERROR(VLOOKUP(通常分様式!W413,―!$K$2:$L$3,2,FALSE),0)</f>
        <v>0</v>
      </c>
      <c r="X413" s="6">
        <f>IFERROR(VLOOKUP(通常分様式!X413,―!$M$2:$N$3,2,FALSE),0)</f>
        <v>0</v>
      </c>
      <c r="Y413" s="6">
        <f>IFERROR(VLOOKUP(通常分様式!Y413,―!$O$2:$P$3,2,FALSE),0)</f>
        <v>0</v>
      </c>
      <c r="Z413" s="6">
        <f>IFERROR(VLOOKUP(通常分様式!Z413,―!$X$2:$Y$31,2,FALSE),0)</f>
        <v>0</v>
      </c>
      <c r="AA413" s="6">
        <f>IFERROR(VLOOKUP(通常分様式!AA413,―!$X$2:$Y$31,2,FALSE),0)</f>
        <v>0</v>
      </c>
      <c r="AF413" s="6">
        <f>IFERROR(VLOOKUP(通常分様式!AG413,―!$AA$2:$AB$14,2,FALSE),0)</f>
        <v>0</v>
      </c>
      <c r="AG413" s="6">
        <f t="shared" si="42"/>
        <v>0</v>
      </c>
      <c r="AH413" s="135">
        <f t="shared" si="43"/>
        <v>0</v>
      </c>
      <c r="AI413" s="135">
        <f t="shared" si="44"/>
        <v>0</v>
      </c>
      <c r="AJ413" s="135">
        <f>IF(通常分様式!C413="",0,IF(B413=1,IF(フラグ管理用!C413=1,"事業終期_通常",IF(C413=2,IF(Y413=2,"事業終期_R3基金・R4","事業終期_通常"),0)),IF(B413=2,"事業終期_R3基金・R4",0)))</f>
        <v>0</v>
      </c>
      <c r="AK413" s="135">
        <f t="shared" si="45"/>
        <v>0</v>
      </c>
      <c r="AL413" s="135">
        <f t="shared" si="47"/>
        <v>0</v>
      </c>
      <c r="AM413" s="135">
        <f t="shared" si="48"/>
        <v>0</v>
      </c>
      <c r="AN413" s="135">
        <f t="shared" si="46"/>
        <v>0</v>
      </c>
      <c r="AO413" s="6" t="str">
        <f>IF(通常分様式!C413="","",IF(PRODUCT(B413:G413,H413:AA413,AF413)=0,"error",""))</f>
        <v/>
      </c>
      <c r="AP413" s="6">
        <f>IF(通常分様式!E413="妊娠出産子育て支援交付金",1,0)</f>
        <v>0</v>
      </c>
    </row>
    <row r="414" spans="1:42" x14ac:dyDescent="0.15">
      <c r="A414" s="6">
        <v>393</v>
      </c>
      <c r="B414" s="6">
        <f>IFERROR(VLOOKUP(通常分様式!B414,―!$AJ$2:$AK$3,2,FALSE),0)</f>
        <v>0</v>
      </c>
      <c r="C414" s="6">
        <f>IFERROR(VLOOKUP(通常分様式!C414,―!$A$2:$B$3,2,FALSE),0)</f>
        <v>0</v>
      </c>
      <c r="D414" s="6">
        <f>IFERROR(VLOOKUP(通常分様式!D414,―!$AD$2:$AE$3,2,FALSE),0)</f>
        <v>0</v>
      </c>
      <c r="E414" s="6"/>
      <c r="G414" s="6">
        <f>IFERROR(VLOOKUP(通常分様式!G414,―!$AF$2:$AG$3,2,FALSE),0)</f>
        <v>0</v>
      </c>
      <c r="H414" s="6">
        <f>IFERROR(VLOOKUP(通常分様式!H414,―!$C$2:$D$2,2,FALSE),0)</f>
        <v>0</v>
      </c>
      <c r="I414" s="6">
        <f>IFERROR(IF(B414=2,VLOOKUP(通常分様式!I414,―!$E$21:$F$25,2,FALSE),VLOOKUP(通常分様式!I414,―!$E$2:$F$19,2,FALSE)),0)</f>
        <v>0</v>
      </c>
      <c r="J414" s="6">
        <f>IFERROR(VLOOKUP(通常分様式!J414,―!$G$2:$H$2,2,FALSE),0)</f>
        <v>0</v>
      </c>
      <c r="K414" s="6">
        <f>IFERROR(VLOOKUP(通常分様式!K414,―!$AH$2:$AI$12,2,FALSE),0)</f>
        <v>0</v>
      </c>
      <c r="V414" s="6">
        <f>IFERROR(IF(通常分様式!C414="単",VLOOKUP(通常分様式!V414,―!$I$2:$J$3,2,FALSE),VLOOKUP(通常分様式!V414,―!$I$4:$J$5,2,FALSE)),0)</f>
        <v>0</v>
      </c>
      <c r="W414" s="6">
        <f>IFERROR(VLOOKUP(通常分様式!W414,―!$K$2:$L$3,2,FALSE),0)</f>
        <v>0</v>
      </c>
      <c r="X414" s="6">
        <f>IFERROR(VLOOKUP(通常分様式!X414,―!$M$2:$N$3,2,FALSE),0)</f>
        <v>0</v>
      </c>
      <c r="Y414" s="6">
        <f>IFERROR(VLOOKUP(通常分様式!Y414,―!$O$2:$P$3,2,FALSE),0)</f>
        <v>0</v>
      </c>
      <c r="Z414" s="6">
        <f>IFERROR(VLOOKUP(通常分様式!Z414,―!$X$2:$Y$31,2,FALSE),0)</f>
        <v>0</v>
      </c>
      <c r="AA414" s="6">
        <f>IFERROR(VLOOKUP(通常分様式!AA414,―!$X$2:$Y$31,2,FALSE),0)</f>
        <v>0</v>
      </c>
      <c r="AF414" s="6">
        <f>IFERROR(VLOOKUP(通常分様式!AG414,―!$AA$2:$AB$14,2,FALSE),0)</f>
        <v>0</v>
      </c>
      <c r="AG414" s="6">
        <f t="shared" si="42"/>
        <v>0</v>
      </c>
      <c r="AH414" s="135">
        <f t="shared" si="43"/>
        <v>0</v>
      </c>
      <c r="AI414" s="135">
        <f t="shared" si="44"/>
        <v>0</v>
      </c>
      <c r="AJ414" s="135">
        <f>IF(通常分様式!C414="",0,IF(B414=1,IF(フラグ管理用!C414=1,"事業終期_通常",IF(C414=2,IF(Y414=2,"事業終期_R3基金・R4","事業終期_通常"),0)),IF(B414=2,"事業終期_R3基金・R4",0)))</f>
        <v>0</v>
      </c>
      <c r="AK414" s="135">
        <f t="shared" si="45"/>
        <v>0</v>
      </c>
      <c r="AL414" s="135">
        <f t="shared" si="47"/>
        <v>0</v>
      </c>
      <c r="AM414" s="135">
        <f t="shared" si="48"/>
        <v>0</v>
      </c>
      <c r="AN414" s="135">
        <f t="shared" si="46"/>
        <v>0</v>
      </c>
      <c r="AO414" s="6" t="str">
        <f>IF(通常分様式!C414="","",IF(PRODUCT(B414:G414,H414:AA414,AF414)=0,"error",""))</f>
        <v/>
      </c>
      <c r="AP414" s="6">
        <f>IF(通常分様式!E414="妊娠出産子育て支援交付金",1,0)</f>
        <v>0</v>
      </c>
    </row>
    <row r="415" spans="1:42" x14ac:dyDescent="0.15">
      <c r="A415" s="6">
        <v>394</v>
      </c>
      <c r="B415" s="6">
        <f>IFERROR(VLOOKUP(通常分様式!B415,―!$AJ$2:$AK$3,2,FALSE),0)</f>
        <v>0</v>
      </c>
      <c r="C415" s="6">
        <f>IFERROR(VLOOKUP(通常分様式!C415,―!$A$2:$B$3,2,FALSE),0)</f>
        <v>0</v>
      </c>
      <c r="D415" s="6">
        <f>IFERROR(VLOOKUP(通常分様式!D415,―!$AD$2:$AE$3,2,FALSE),0)</f>
        <v>0</v>
      </c>
      <c r="E415" s="6"/>
      <c r="G415" s="6">
        <f>IFERROR(VLOOKUP(通常分様式!G415,―!$AF$2:$AG$3,2,FALSE),0)</f>
        <v>0</v>
      </c>
      <c r="H415" s="6">
        <f>IFERROR(VLOOKUP(通常分様式!H415,―!$C$2:$D$2,2,FALSE),0)</f>
        <v>0</v>
      </c>
      <c r="I415" s="6">
        <f>IFERROR(IF(B415=2,VLOOKUP(通常分様式!I415,―!$E$21:$F$25,2,FALSE),VLOOKUP(通常分様式!I415,―!$E$2:$F$19,2,FALSE)),0)</f>
        <v>0</v>
      </c>
      <c r="J415" s="6">
        <f>IFERROR(VLOOKUP(通常分様式!J415,―!$G$2:$H$2,2,FALSE),0)</f>
        <v>0</v>
      </c>
      <c r="K415" s="6">
        <f>IFERROR(VLOOKUP(通常分様式!K415,―!$AH$2:$AI$12,2,FALSE),0)</f>
        <v>0</v>
      </c>
      <c r="V415" s="6">
        <f>IFERROR(IF(通常分様式!C415="単",VLOOKUP(通常分様式!V415,―!$I$2:$J$3,2,FALSE),VLOOKUP(通常分様式!V415,―!$I$4:$J$5,2,FALSE)),0)</f>
        <v>0</v>
      </c>
      <c r="W415" s="6">
        <f>IFERROR(VLOOKUP(通常分様式!W415,―!$K$2:$L$3,2,FALSE),0)</f>
        <v>0</v>
      </c>
      <c r="X415" s="6">
        <f>IFERROR(VLOOKUP(通常分様式!X415,―!$M$2:$N$3,2,FALSE),0)</f>
        <v>0</v>
      </c>
      <c r="Y415" s="6">
        <f>IFERROR(VLOOKUP(通常分様式!Y415,―!$O$2:$P$3,2,FALSE),0)</f>
        <v>0</v>
      </c>
      <c r="Z415" s="6">
        <f>IFERROR(VLOOKUP(通常分様式!Z415,―!$X$2:$Y$31,2,FALSE),0)</f>
        <v>0</v>
      </c>
      <c r="AA415" s="6">
        <f>IFERROR(VLOOKUP(通常分様式!AA415,―!$X$2:$Y$31,2,FALSE),0)</f>
        <v>0</v>
      </c>
      <c r="AF415" s="6">
        <f>IFERROR(VLOOKUP(通常分様式!AG415,―!$AA$2:$AB$14,2,FALSE),0)</f>
        <v>0</v>
      </c>
      <c r="AG415" s="6">
        <f t="shared" si="42"/>
        <v>0</v>
      </c>
      <c r="AH415" s="135">
        <f t="shared" si="43"/>
        <v>0</v>
      </c>
      <c r="AI415" s="135">
        <f t="shared" si="44"/>
        <v>0</v>
      </c>
      <c r="AJ415" s="135">
        <f>IF(通常分様式!C415="",0,IF(B415=1,IF(フラグ管理用!C415=1,"事業終期_通常",IF(C415=2,IF(Y415=2,"事業終期_R3基金・R4","事業終期_通常"),0)),IF(B415=2,"事業終期_R3基金・R4",0)))</f>
        <v>0</v>
      </c>
      <c r="AK415" s="135">
        <f t="shared" si="45"/>
        <v>0</v>
      </c>
      <c r="AL415" s="135">
        <f t="shared" si="47"/>
        <v>0</v>
      </c>
      <c r="AM415" s="135">
        <f t="shared" si="48"/>
        <v>0</v>
      </c>
      <c r="AN415" s="135">
        <f t="shared" si="46"/>
        <v>0</v>
      </c>
      <c r="AO415" s="6" t="str">
        <f>IF(通常分様式!C415="","",IF(PRODUCT(B415:G415,H415:AA415,AF415)=0,"error",""))</f>
        <v/>
      </c>
      <c r="AP415" s="6">
        <f>IF(通常分様式!E415="妊娠出産子育て支援交付金",1,0)</f>
        <v>0</v>
      </c>
    </row>
    <row r="416" spans="1:42" x14ac:dyDescent="0.15">
      <c r="A416" s="6">
        <v>395</v>
      </c>
      <c r="B416" s="6">
        <f>IFERROR(VLOOKUP(通常分様式!B416,―!$AJ$2:$AK$3,2,FALSE),0)</f>
        <v>0</v>
      </c>
      <c r="C416" s="6">
        <f>IFERROR(VLOOKUP(通常分様式!C416,―!$A$2:$B$3,2,FALSE),0)</f>
        <v>0</v>
      </c>
      <c r="D416" s="6">
        <f>IFERROR(VLOOKUP(通常分様式!D416,―!$AD$2:$AE$3,2,FALSE),0)</f>
        <v>0</v>
      </c>
      <c r="E416" s="6"/>
      <c r="G416" s="6">
        <f>IFERROR(VLOOKUP(通常分様式!G416,―!$AF$2:$AG$3,2,FALSE),0)</f>
        <v>0</v>
      </c>
      <c r="H416" s="6">
        <f>IFERROR(VLOOKUP(通常分様式!H416,―!$C$2:$D$2,2,FALSE),0)</f>
        <v>0</v>
      </c>
      <c r="I416" s="6">
        <f>IFERROR(IF(B416=2,VLOOKUP(通常分様式!I416,―!$E$21:$F$25,2,FALSE),VLOOKUP(通常分様式!I416,―!$E$2:$F$19,2,FALSE)),0)</f>
        <v>0</v>
      </c>
      <c r="J416" s="6">
        <f>IFERROR(VLOOKUP(通常分様式!J416,―!$G$2:$H$2,2,FALSE),0)</f>
        <v>0</v>
      </c>
      <c r="K416" s="6">
        <f>IFERROR(VLOOKUP(通常分様式!K416,―!$AH$2:$AI$12,2,FALSE),0)</f>
        <v>0</v>
      </c>
      <c r="V416" s="6">
        <f>IFERROR(IF(通常分様式!C416="単",VLOOKUP(通常分様式!V416,―!$I$2:$J$3,2,FALSE),VLOOKUP(通常分様式!V416,―!$I$4:$J$5,2,FALSE)),0)</f>
        <v>0</v>
      </c>
      <c r="W416" s="6">
        <f>IFERROR(VLOOKUP(通常分様式!W416,―!$K$2:$L$3,2,FALSE),0)</f>
        <v>0</v>
      </c>
      <c r="X416" s="6">
        <f>IFERROR(VLOOKUP(通常分様式!X416,―!$M$2:$N$3,2,FALSE),0)</f>
        <v>0</v>
      </c>
      <c r="Y416" s="6">
        <f>IFERROR(VLOOKUP(通常分様式!Y416,―!$O$2:$P$3,2,FALSE),0)</f>
        <v>0</v>
      </c>
      <c r="Z416" s="6">
        <f>IFERROR(VLOOKUP(通常分様式!Z416,―!$X$2:$Y$31,2,FALSE),0)</f>
        <v>0</v>
      </c>
      <c r="AA416" s="6">
        <f>IFERROR(VLOOKUP(通常分様式!AA416,―!$X$2:$Y$31,2,FALSE),0)</f>
        <v>0</v>
      </c>
      <c r="AF416" s="6">
        <f>IFERROR(VLOOKUP(通常分様式!AG416,―!$AA$2:$AB$14,2,FALSE),0)</f>
        <v>0</v>
      </c>
      <c r="AG416" s="6">
        <f t="shared" si="42"/>
        <v>0</v>
      </c>
      <c r="AH416" s="135">
        <f t="shared" si="43"/>
        <v>0</v>
      </c>
      <c r="AI416" s="135">
        <f t="shared" si="44"/>
        <v>0</v>
      </c>
      <c r="AJ416" s="135">
        <f>IF(通常分様式!C416="",0,IF(B416=1,IF(フラグ管理用!C416=1,"事業終期_通常",IF(C416=2,IF(Y416=2,"事業終期_R3基金・R4","事業終期_通常"),0)),IF(B416=2,"事業終期_R3基金・R4",0)))</f>
        <v>0</v>
      </c>
      <c r="AK416" s="135">
        <f t="shared" si="45"/>
        <v>0</v>
      </c>
      <c r="AL416" s="135">
        <f t="shared" si="47"/>
        <v>0</v>
      </c>
      <c r="AM416" s="135">
        <f t="shared" si="48"/>
        <v>0</v>
      </c>
      <c r="AN416" s="135">
        <f t="shared" si="46"/>
        <v>0</v>
      </c>
      <c r="AO416" s="6" t="str">
        <f>IF(通常分様式!C416="","",IF(PRODUCT(B416:G416,H416:AA416,AF416)=0,"error",""))</f>
        <v/>
      </c>
      <c r="AP416" s="6">
        <f>IF(通常分様式!E416="妊娠出産子育て支援交付金",1,0)</f>
        <v>0</v>
      </c>
    </row>
    <row r="417" spans="1:42" x14ac:dyDescent="0.15">
      <c r="A417" s="6">
        <v>396</v>
      </c>
      <c r="B417" s="6">
        <f>IFERROR(VLOOKUP(通常分様式!B417,―!$AJ$2:$AK$3,2,FALSE),0)</f>
        <v>0</v>
      </c>
      <c r="C417" s="6">
        <f>IFERROR(VLOOKUP(通常分様式!C417,―!$A$2:$B$3,2,FALSE),0)</f>
        <v>0</v>
      </c>
      <c r="D417" s="6">
        <f>IFERROR(VLOOKUP(通常分様式!D417,―!$AD$2:$AE$3,2,FALSE),0)</f>
        <v>0</v>
      </c>
      <c r="E417" s="6"/>
      <c r="G417" s="6">
        <f>IFERROR(VLOOKUP(通常分様式!G417,―!$AF$2:$AG$3,2,FALSE),0)</f>
        <v>0</v>
      </c>
      <c r="H417" s="6">
        <f>IFERROR(VLOOKUP(通常分様式!H417,―!$C$2:$D$2,2,FALSE),0)</f>
        <v>0</v>
      </c>
      <c r="I417" s="6">
        <f>IFERROR(IF(B417=2,VLOOKUP(通常分様式!I417,―!$E$21:$F$25,2,FALSE),VLOOKUP(通常分様式!I417,―!$E$2:$F$19,2,FALSE)),0)</f>
        <v>0</v>
      </c>
      <c r="J417" s="6">
        <f>IFERROR(VLOOKUP(通常分様式!J417,―!$G$2:$H$2,2,FALSE),0)</f>
        <v>0</v>
      </c>
      <c r="K417" s="6">
        <f>IFERROR(VLOOKUP(通常分様式!K417,―!$AH$2:$AI$12,2,FALSE),0)</f>
        <v>0</v>
      </c>
      <c r="V417" s="6">
        <f>IFERROR(IF(通常分様式!C417="単",VLOOKUP(通常分様式!V417,―!$I$2:$J$3,2,FALSE),VLOOKUP(通常分様式!V417,―!$I$4:$J$5,2,FALSE)),0)</f>
        <v>0</v>
      </c>
      <c r="W417" s="6">
        <f>IFERROR(VLOOKUP(通常分様式!W417,―!$K$2:$L$3,2,FALSE),0)</f>
        <v>0</v>
      </c>
      <c r="X417" s="6">
        <f>IFERROR(VLOOKUP(通常分様式!X417,―!$M$2:$N$3,2,FALSE),0)</f>
        <v>0</v>
      </c>
      <c r="Y417" s="6">
        <f>IFERROR(VLOOKUP(通常分様式!Y417,―!$O$2:$P$3,2,FALSE),0)</f>
        <v>0</v>
      </c>
      <c r="Z417" s="6">
        <f>IFERROR(VLOOKUP(通常分様式!Z417,―!$X$2:$Y$31,2,FALSE),0)</f>
        <v>0</v>
      </c>
      <c r="AA417" s="6">
        <f>IFERROR(VLOOKUP(通常分様式!AA417,―!$X$2:$Y$31,2,FALSE),0)</f>
        <v>0</v>
      </c>
      <c r="AF417" s="6">
        <f>IFERROR(VLOOKUP(通常分様式!AG417,―!$AA$2:$AB$14,2,FALSE),0)</f>
        <v>0</v>
      </c>
      <c r="AG417" s="6">
        <f t="shared" si="42"/>
        <v>0</v>
      </c>
      <c r="AH417" s="135">
        <f t="shared" si="43"/>
        <v>0</v>
      </c>
      <c r="AI417" s="135">
        <f t="shared" si="44"/>
        <v>0</v>
      </c>
      <c r="AJ417" s="135">
        <f>IF(通常分様式!C417="",0,IF(B417=1,IF(フラグ管理用!C417=1,"事業終期_通常",IF(C417=2,IF(Y417=2,"事業終期_R3基金・R4","事業終期_通常"),0)),IF(B417=2,"事業終期_R3基金・R4",0)))</f>
        <v>0</v>
      </c>
      <c r="AK417" s="135">
        <f t="shared" si="45"/>
        <v>0</v>
      </c>
      <c r="AL417" s="135">
        <f t="shared" si="47"/>
        <v>0</v>
      </c>
      <c r="AM417" s="135">
        <f t="shared" si="48"/>
        <v>0</v>
      </c>
      <c r="AN417" s="135">
        <f t="shared" si="46"/>
        <v>0</v>
      </c>
      <c r="AO417" s="6" t="str">
        <f>IF(通常分様式!C417="","",IF(PRODUCT(B417:G417,H417:AA417,AF417)=0,"error",""))</f>
        <v/>
      </c>
      <c r="AP417" s="6">
        <f>IF(通常分様式!E417="妊娠出産子育て支援交付金",1,0)</f>
        <v>0</v>
      </c>
    </row>
    <row r="418" spans="1:42" x14ac:dyDescent="0.15">
      <c r="A418" s="6">
        <v>397</v>
      </c>
      <c r="B418" s="6">
        <f>IFERROR(VLOOKUP(通常分様式!B418,―!$AJ$2:$AK$3,2,FALSE),0)</f>
        <v>0</v>
      </c>
      <c r="C418" s="6">
        <f>IFERROR(VLOOKUP(通常分様式!C418,―!$A$2:$B$3,2,FALSE),0)</f>
        <v>0</v>
      </c>
      <c r="D418" s="6">
        <f>IFERROR(VLOOKUP(通常分様式!D418,―!$AD$2:$AE$3,2,FALSE),0)</f>
        <v>0</v>
      </c>
      <c r="E418" s="6"/>
      <c r="G418" s="6">
        <f>IFERROR(VLOOKUP(通常分様式!G418,―!$AF$2:$AG$3,2,FALSE),0)</f>
        <v>0</v>
      </c>
      <c r="H418" s="6">
        <f>IFERROR(VLOOKUP(通常分様式!H418,―!$C$2:$D$2,2,FALSE),0)</f>
        <v>0</v>
      </c>
      <c r="I418" s="6">
        <f>IFERROR(IF(B418=2,VLOOKUP(通常分様式!I418,―!$E$21:$F$25,2,FALSE),VLOOKUP(通常分様式!I418,―!$E$2:$F$19,2,FALSE)),0)</f>
        <v>0</v>
      </c>
      <c r="J418" s="6">
        <f>IFERROR(VLOOKUP(通常分様式!J418,―!$G$2:$H$2,2,FALSE),0)</f>
        <v>0</v>
      </c>
      <c r="K418" s="6">
        <f>IFERROR(VLOOKUP(通常分様式!K418,―!$AH$2:$AI$12,2,FALSE),0)</f>
        <v>0</v>
      </c>
      <c r="V418" s="6">
        <f>IFERROR(IF(通常分様式!C418="単",VLOOKUP(通常分様式!V418,―!$I$2:$J$3,2,FALSE),VLOOKUP(通常分様式!V418,―!$I$4:$J$5,2,FALSE)),0)</f>
        <v>0</v>
      </c>
      <c r="W418" s="6">
        <f>IFERROR(VLOOKUP(通常分様式!W418,―!$K$2:$L$3,2,FALSE),0)</f>
        <v>0</v>
      </c>
      <c r="X418" s="6">
        <f>IFERROR(VLOOKUP(通常分様式!X418,―!$M$2:$N$3,2,FALSE),0)</f>
        <v>0</v>
      </c>
      <c r="Y418" s="6">
        <f>IFERROR(VLOOKUP(通常分様式!Y418,―!$O$2:$P$3,2,FALSE),0)</f>
        <v>0</v>
      </c>
      <c r="Z418" s="6">
        <f>IFERROR(VLOOKUP(通常分様式!Z418,―!$X$2:$Y$31,2,FALSE),0)</f>
        <v>0</v>
      </c>
      <c r="AA418" s="6">
        <f>IFERROR(VLOOKUP(通常分様式!AA418,―!$X$2:$Y$31,2,FALSE),0)</f>
        <v>0</v>
      </c>
      <c r="AF418" s="6">
        <f>IFERROR(VLOOKUP(通常分様式!AG418,―!$AA$2:$AB$14,2,FALSE),0)</f>
        <v>0</v>
      </c>
      <c r="AG418" s="6">
        <f t="shared" si="42"/>
        <v>0</v>
      </c>
      <c r="AH418" s="135">
        <f t="shared" si="43"/>
        <v>0</v>
      </c>
      <c r="AI418" s="135">
        <f t="shared" si="44"/>
        <v>0</v>
      </c>
      <c r="AJ418" s="135">
        <f>IF(通常分様式!C418="",0,IF(B418=1,IF(フラグ管理用!C418=1,"事業終期_通常",IF(C418=2,IF(Y418=2,"事業終期_R3基金・R4","事業終期_通常"),0)),IF(B418=2,"事業終期_R3基金・R4",0)))</f>
        <v>0</v>
      </c>
      <c r="AK418" s="135">
        <f t="shared" si="45"/>
        <v>0</v>
      </c>
      <c r="AL418" s="135">
        <f t="shared" si="47"/>
        <v>0</v>
      </c>
      <c r="AM418" s="135">
        <f t="shared" si="48"/>
        <v>0</v>
      </c>
      <c r="AN418" s="135">
        <f t="shared" si="46"/>
        <v>0</v>
      </c>
      <c r="AO418" s="6" t="str">
        <f>IF(通常分様式!C418="","",IF(PRODUCT(B418:G418,H418:AA418,AF418)=0,"error",""))</f>
        <v/>
      </c>
      <c r="AP418" s="6">
        <f>IF(通常分様式!E418="妊娠出産子育て支援交付金",1,0)</f>
        <v>0</v>
      </c>
    </row>
    <row r="419" spans="1:42" x14ac:dyDescent="0.15">
      <c r="A419" s="6">
        <v>398</v>
      </c>
      <c r="B419" s="6">
        <f>IFERROR(VLOOKUP(通常分様式!B419,―!$AJ$2:$AK$3,2,FALSE),0)</f>
        <v>0</v>
      </c>
      <c r="C419" s="6">
        <f>IFERROR(VLOOKUP(通常分様式!C419,―!$A$2:$B$3,2,FALSE),0)</f>
        <v>0</v>
      </c>
      <c r="D419" s="6">
        <f>IFERROR(VLOOKUP(通常分様式!D419,―!$AD$2:$AE$3,2,FALSE),0)</f>
        <v>0</v>
      </c>
      <c r="E419" s="6"/>
      <c r="G419" s="6">
        <f>IFERROR(VLOOKUP(通常分様式!G419,―!$AF$2:$AG$3,2,FALSE),0)</f>
        <v>0</v>
      </c>
      <c r="H419" s="6">
        <f>IFERROR(VLOOKUP(通常分様式!H419,―!$C$2:$D$2,2,FALSE),0)</f>
        <v>0</v>
      </c>
      <c r="I419" s="6">
        <f>IFERROR(IF(B419=2,VLOOKUP(通常分様式!I419,―!$E$21:$F$25,2,FALSE),VLOOKUP(通常分様式!I419,―!$E$2:$F$19,2,FALSE)),0)</f>
        <v>0</v>
      </c>
      <c r="J419" s="6">
        <f>IFERROR(VLOOKUP(通常分様式!J419,―!$G$2:$H$2,2,FALSE),0)</f>
        <v>0</v>
      </c>
      <c r="K419" s="6">
        <f>IFERROR(VLOOKUP(通常分様式!K419,―!$AH$2:$AI$12,2,FALSE),0)</f>
        <v>0</v>
      </c>
      <c r="V419" s="6">
        <f>IFERROR(IF(通常分様式!C419="単",VLOOKUP(通常分様式!V419,―!$I$2:$J$3,2,FALSE),VLOOKUP(通常分様式!V419,―!$I$4:$J$5,2,FALSE)),0)</f>
        <v>0</v>
      </c>
      <c r="W419" s="6">
        <f>IFERROR(VLOOKUP(通常分様式!W419,―!$K$2:$L$3,2,FALSE),0)</f>
        <v>0</v>
      </c>
      <c r="X419" s="6">
        <f>IFERROR(VLOOKUP(通常分様式!X419,―!$M$2:$N$3,2,FALSE),0)</f>
        <v>0</v>
      </c>
      <c r="Y419" s="6">
        <f>IFERROR(VLOOKUP(通常分様式!Y419,―!$O$2:$P$3,2,FALSE),0)</f>
        <v>0</v>
      </c>
      <c r="Z419" s="6">
        <f>IFERROR(VLOOKUP(通常分様式!Z419,―!$X$2:$Y$31,2,FALSE),0)</f>
        <v>0</v>
      </c>
      <c r="AA419" s="6">
        <f>IFERROR(VLOOKUP(通常分様式!AA419,―!$X$2:$Y$31,2,FALSE),0)</f>
        <v>0</v>
      </c>
      <c r="AF419" s="6">
        <f>IFERROR(VLOOKUP(通常分様式!AG419,―!$AA$2:$AB$14,2,FALSE),0)</f>
        <v>0</v>
      </c>
      <c r="AG419" s="6">
        <f t="shared" si="42"/>
        <v>0</v>
      </c>
      <c r="AH419" s="135">
        <f t="shared" si="43"/>
        <v>0</v>
      </c>
      <c r="AI419" s="135">
        <f t="shared" si="44"/>
        <v>0</v>
      </c>
      <c r="AJ419" s="135">
        <f>IF(通常分様式!C419="",0,IF(B419=1,IF(フラグ管理用!C419=1,"事業終期_通常",IF(C419=2,IF(Y419=2,"事業終期_R3基金・R4","事業終期_通常"),0)),IF(B419=2,"事業終期_R3基金・R4",0)))</f>
        <v>0</v>
      </c>
      <c r="AK419" s="135">
        <f t="shared" si="45"/>
        <v>0</v>
      </c>
      <c r="AL419" s="135">
        <f t="shared" si="47"/>
        <v>0</v>
      </c>
      <c r="AM419" s="135">
        <f t="shared" si="48"/>
        <v>0</v>
      </c>
      <c r="AN419" s="135">
        <f t="shared" si="46"/>
        <v>0</v>
      </c>
      <c r="AO419" s="6" t="str">
        <f>IF(通常分様式!C419="","",IF(PRODUCT(B419:G419,H419:AA419,AF419)=0,"error",""))</f>
        <v/>
      </c>
      <c r="AP419" s="6">
        <f>IF(通常分様式!E419="妊娠出産子育て支援交付金",1,0)</f>
        <v>0</v>
      </c>
    </row>
    <row r="420" spans="1:42" x14ac:dyDescent="0.15">
      <c r="A420" s="6">
        <v>399</v>
      </c>
      <c r="B420" s="6">
        <f>IFERROR(VLOOKUP(通常分様式!B420,―!$AJ$2:$AK$3,2,FALSE),0)</f>
        <v>0</v>
      </c>
      <c r="C420" s="6">
        <f>IFERROR(VLOOKUP(通常分様式!C420,―!$A$2:$B$3,2,FALSE),0)</f>
        <v>0</v>
      </c>
      <c r="D420" s="6">
        <f>IFERROR(VLOOKUP(通常分様式!D420,―!$AD$2:$AE$3,2,FALSE),0)</f>
        <v>0</v>
      </c>
      <c r="E420" s="6"/>
      <c r="G420" s="6">
        <f>IFERROR(VLOOKUP(通常分様式!G420,―!$AF$2:$AG$3,2,FALSE),0)</f>
        <v>0</v>
      </c>
      <c r="H420" s="6">
        <f>IFERROR(VLOOKUP(通常分様式!H420,―!$C$2:$D$2,2,FALSE),0)</f>
        <v>0</v>
      </c>
      <c r="I420" s="6">
        <f>IFERROR(IF(B420=2,VLOOKUP(通常分様式!I420,―!$E$21:$F$25,2,FALSE),VLOOKUP(通常分様式!I420,―!$E$2:$F$19,2,FALSE)),0)</f>
        <v>0</v>
      </c>
      <c r="J420" s="6">
        <f>IFERROR(VLOOKUP(通常分様式!J420,―!$G$2:$H$2,2,FALSE),0)</f>
        <v>0</v>
      </c>
      <c r="K420" s="6">
        <f>IFERROR(VLOOKUP(通常分様式!K420,―!$AH$2:$AI$12,2,FALSE),0)</f>
        <v>0</v>
      </c>
      <c r="V420" s="6">
        <f>IFERROR(IF(通常分様式!C420="単",VLOOKUP(通常分様式!V420,―!$I$2:$J$3,2,FALSE),VLOOKUP(通常分様式!V420,―!$I$4:$J$5,2,FALSE)),0)</f>
        <v>0</v>
      </c>
      <c r="W420" s="6">
        <f>IFERROR(VLOOKUP(通常分様式!W420,―!$K$2:$L$3,2,FALSE),0)</f>
        <v>0</v>
      </c>
      <c r="X420" s="6">
        <f>IFERROR(VLOOKUP(通常分様式!X420,―!$M$2:$N$3,2,FALSE),0)</f>
        <v>0</v>
      </c>
      <c r="Y420" s="6">
        <f>IFERROR(VLOOKUP(通常分様式!Y420,―!$O$2:$P$3,2,FALSE),0)</f>
        <v>0</v>
      </c>
      <c r="Z420" s="6">
        <f>IFERROR(VLOOKUP(通常分様式!Z420,―!$X$2:$Y$31,2,FALSE),0)</f>
        <v>0</v>
      </c>
      <c r="AA420" s="6">
        <f>IFERROR(VLOOKUP(通常分様式!AA420,―!$X$2:$Y$31,2,FALSE),0)</f>
        <v>0</v>
      </c>
      <c r="AF420" s="6">
        <f>IFERROR(VLOOKUP(通常分様式!AG420,―!$AA$2:$AB$14,2,FALSE),0)</f>
        <v>0</v>
      </c>
      <c r="AG420" s="6">
        <f t="shared" si="42"/>
        <v>0</v>
      </c>
      <c r="AH420" s="135">
        <f t="shared" si="43"/>
        <v>0</v>
      </c>
      <c r="AI420" s="135">
        <f t="shared" si="44"/>
        <v>0</v>
      </c>
      <c r="AJ420" s="135">
        <f>IF(通常分様式!C420="",0,IF(B420=1,IF(フラグ管理用!C420=1,"事業終期_通常",IF(C420=2,IF(Y420=2,"事業終期_R3基金・R4","事業終期_通常"),0)),IF(B420=2,"事業終期_R3基金・R4",0)))</f>
        <v>0</v>
      </c>
      <c r="AK420" s="135">
        <f t="shared" si="45"/>
        <v>0</v>
      </c>
      <c r="AL420" s="135">
        <f t="shared" si="47"/>
        <v>0</v>
      </c>
      <c r="AM420" s="135">
        <f t="shared" si="48"/>
        <v>0</v>
      </c>
      <c r="AN420" s="135">
        <f t="shared" si="46"/>
        <v>0</v>
      </c>
      <c r="AO420" s="6" t="str">
        <f>IF(通常分様式!C420="","",IF(PRODUCT(B420:G420,H420:AA420,AF420)=0,"error",""))</f>
        <v/>
      </c>
      <c r="AP420" s="6">
        <f>IF(通常分様式!E420="妊娠出産子育て支援交付金",1,0)</f>
        <v>0</v>
      </c>
    </row>
    <row r="421" spans="1:42" x14ac:dyDescent="0.15">
      <c r="A421" s="6">
        <v>400</v>
      </c>
      <c r="B421" s="6">
        <f>IFERROR(VLOOKUP(通常分様式!B421,―!$AJ$2:$AK$3,2,FALSE),0)</f>
        <v>0</v>
      </c>
      <c r="C421" s="6">
        <f>IFERROR(VLOOKUP(通常分様式!C421,―!$A$2:$B$3,2,FALSE),0)</f>
        <v>0</v>
      </c>
      <c r="D421" s="6">
        <f>IFERROR(VLOOKUP(通常分様式!D421,―!$AD$2:$AE$3,2,FALSE),0)</f>
        <v>0</v>
      </c>
      <c r="E421" s="6"/>
      <c r="G421" s="6">
        <f>IFERROR(VLOOKUP(通常分様式!G421,―!$AF$2:$AG$3,2,FALSE),0)</f>
        <v>0</v>
      </c>
      <c r="H421" s="6">
        <f>IFERROR(VLOOKUP(通常分様式!H421,―!$C$2:$D$2,2,FALSE),0)</f>
        <v>0</v>
      </c>
      <c r="I421" s="6">
        <f>IFERROR(IF(B421=2,VLOOKUP(通常分様式!I421,―!$E$21:$F$25,2,FALSE),VLOOKUP(通常分様式!I421,―!$E$2:$F$19,2,FALSE)),0)</f>
        <v>0</v>
      </c>
      <c r="J421" s="6">
        <f>IFERROR(VLOOKUP(通常分様式!J421,―!$G$2:$H$2,2,FALSE),0)</f>
        <v>0</v>
      </c>
      <c r="K421" s="6">
        <f>IFERROR(VLOOKUP(通常分様式!K421,―!$AH$2:$AI$12,2,FALSE),0)</f>
        <v>0</v>
      </c>
      <c r="V421" s="6">
        <f>IFERROR(IF(通常分様式!C421="単",VLOOKUP(通常分様式!V421,―!$I$2:$J$3,2,FALSE),VLOOKUP(通常分様式!V421,―!$I$4:$J$5,2,FALSE)),0)</f>
        <v>0</v>
      </c>
      <c r="W421" s="6">
        <f>IFERROR(VLOOKUP(通常分様式!W421,―!$K$2:$L$3,2,FALSE),0)</f>
        <v>0</v>
      </c>
      <c r="X421" s="6">
        <f>IFERROR(VLOOKUP(通常分様式!X421,―!$M$2:$N$3,2,FALSE),0)</f>
        <v>0</v>
      </c>
      <c r="Y421" s="6">
        <f>IFERROR(VLOOKUP(通常分様式!Y421,―!$O$2:$P$3,2,FALSE),0)</f>
        <v>0</v>
      </c>
      <c r="Z421" s="6">
        <f>IFERROR(VLOOKUP(通常分様式!Z421,―!$X$2:$Y$31,2,FALSE),0)</f>
        <v>0</v>
      </c>
      <c r="AA421" s="6">
        <f>IFERROR(VLOOKUP(通常分様式!AA421,―!$X$2:$Y$31,2,FALSE),0)</f>
        <v>0</v>
      </c>
      <c r="AF421" s="6">
        <f>IFERROR(VLOOKUP(通常分様式!AG421,―!$AA$2:$AB$14,2,FALSE),0)</f>
        <v>0</v>
      </c>
      <c r="AG421" s="6">
        <f t="shared" si="42"/>
        <v>0</v>
      </c>
      <c r="AH421" s="135">
        <f t="shared" si="43"/>
        <v>0</v>
      </c>
      <c r="AI421" s="135">
        <f t="shared" si="44"/>
        <v>0</v>
      </c>
      <c r="AJ421" s="135">
        <f>IF(通常分様式!C421="",0,IF(B421=1,IF(フラグ管理用!C421=1,"事業終期_通常",IF(C421=2,IF(Y421=2,"事業終期_R3基金・R4","事業終期_通常"),0)),IF(B421=2,"事業終期_R3基金・R4",0)))</f>
        <v>0</v>
      </c>
      <c r="AK421" s="135">
        <f t="shared" si="45"/>
        <v>0</v>
      </c>
      <c r="AL421" s="135">
        <f t="shared" si="47"/>
        <v>0</v>
      </c>
      <c r="AM421" s="135">
        <f t="shared" si="48"/>
        <v>0</v>
      </c>
      <c r="AN421" s="135">
        <f t="shared" si="46"/>
        <v>0</v>
      </c>
      <c r="AO421" s="6" t="str">
        <f>IF(通常分様式!C421="","",IF(PRODUCT(B421:G421,H421:AA421,AF421)=0,"error",""))</f>
        <v/>
      </c>
      <c r="AP421" s="6">
        <f>IF(通常分様式!E421="妊娠出産子育て支援交付金",1,0)</f>
        <v>0</v>
      </c>
    </row>
  </sheetData>
  <sheetProtection algorithmName="SHA-512" hashValue="Npr1bXUMmbgVPThRow+Y12Q94246yC0wt3c3itCbM1l6Ss0WcjVDf8TsNaHWPhj9N/fTNgeDBiMY6qSkCNXFKQ==" saltValue="c9oFCCbwQZFCxDXlyJfoyQ==" spinCount="100000" sheet="1" objects="1" scenarios="1"/>
  <mergeCells count="37">
    <mergeCell ref="G18:G21"/>
    <mergeCell ref="AN18:AN21"/>
    <mergeCell ref="AO18:AO21"/>
    <mergeCell ref="AG18:AG21"/>
    <mergeCell ref="AH18:AH21"/>
    <mergeCell ref="AI18:AI21"/>
    <mergeCell ref="AJ18:AJ21"/>
    <mergeCell ref="AK18:AK21"/>
    <mergeCell ref="AL18:AL21"/>
    <mergeCell ref="AM18:AM21"/>
    <mergeCell ref="J18:J21"/>
    <mergeCell ref="H19:H21"/>
    <mergeCell ref="M19:M21"/>
    <mergeCell ref="N19:N20"/>
    <mergeCell ref="S19:S20"/>
    <mergeCell ref="K18:K21"/>
    <mergeCell ref="A18:A21"/>
    <mergeCell ref="B18:B21"/>
    <mergeCell ref="C18:C21"/>
    <mergeCell ref="E18:E21"/>
    <mergeCell ref="F18:F21"/>
    <mergeCell ref="D18:D21"/>
    <mergeCell ref="L19:L21"/>
    <mergeCell ref="T19:T20"/>
    <mergeCell ref="AB18:AB21"/>
    <mergeCell ref="AC18:AC21"/>
    <mergeCell ref="U18:U21"/>
    <mergeCell ref="W18:W21"/>
    <mergeCell ref="X18:X21"/>
    <mergeCell ref="Y18:Y21"/>
    <mergeCell ref="Z18:Z21"/>
    <mergeCell ref="AA18:AA21"/>
    <mergeCell ref="AP18:AP21"/>
    <mergeCell ref="AF18:AF21"/>
    <mergeCell ref="V18:V21"/>
    <mergeCell ref="AD18:AD21"/>
    <mergeCell ref="AE18:AE21"/>
  </mergeCells>
  <phoneticPr fontId="3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405"/>
  <sheetViews>
    <sheetView workbookViewId="0">
      <selection activeCell="F6" sqref="F6"/>
    </sheetView>
  </sheetViews>
  <sheetFormatPr defaultRowHeight="13.5" x14ac:dyDescent="0.15"/>
  <cols>
    <col min="1" max="1" width="8.875" style="6"/>
  </cols>
  <sheetData>
    <row r="1" spans="1:5" x14ac:dyDescent="0.15">
      <c r="B1" s="406" t="s">
        <v>7118</v>
      </c>
      <c r="C1" s="551" t="s">
        <v>7276</v>
      </c>
      <c r="D1" s="545"/>
      <c r="E1" s="545"/>
    </row>
    <row r="2" spans="1:5" x14ac:dyDescent="0.15">
      <c r="B2" s="407"/>
      <c r="C2" s="551"/>
      <c r="D2" s="545"/>
      <c r="E2" s="545"/>
    </row>
    <row r="3" spans="1:5" x14ac:dyDescent="0.15">
      <c r="B3" s="407"/>
      <c r="C3" s="551"/>
      <c r="D3" s="545"/>
      <c r="E3" s="545"/>
    </row>
    <row r="4" spans="1:5" ht="14.25" thickBot="1" x14ac:dyDescent="0.2">
      <c r="B4" s="408"/>
      <c r="C4" s="551"/>
      <c r="D4" s="545"/>
      <c r="E4" s="545"/>
    </row>
    <row r="5" spans="1:5" ht="18" thickBot="1" x14ac:dyDescent="0.2">
      <c r="B5" s="72"/>
      <c r="E5" t="s">
        <v>7273</v>
      </c>
    </row>
    <row r="6" spans="1:5" ht="18" thickBot="1" x14ac:dyDescent="0.2">
      <c r="A6" s="6">
        <v>1</v>
      </c>
      <c r="B6" s="57" t="str">
        <f>通常分様式!Y22</f>
        <v>－</v>
      </c>
      <c r="C6">
        <f>IF(B6="○",1,0)</f>
        <v>0</v>
      </c>
      <c r="D6">
        <f>A6*C6</f>
        <v>0</v>
      </c>
      <c r="E6" t="str">
        <f>IFERROR(VLOOKUP(D6,通常分様式!$A$22:$A$421,1,FALSE),"")</f>
        <v/>
      </c>
    </row>
    <row r="7" spans="1:5" ht="18" thickBot="1" x14ac:dyDescent="0.2">
      <c r="A7" s="6">
        <v>2</v>
      </c>
      <c r="B7" s="57">
        <f>通常分様式!Y23</f>
        <v>0</v>
      </c>
      <c r="C7" s="6">
        <f t="shared" ref="C7:C70" si="0">IF(B7="○",1,0)</f>
        <v>0</v>
      </c>
      <c r="D7" s="6">
        <f t="shared" ref="D7:D70" si="1">A7*C7</f>
        <v>0</v>
      </c>
      <c r="E7" s="6" t="str">
        <f>IFERROR(VLOOKUP(D7,通常分様式!$A$22:$A$421,1,FALSE),"")</f>
        <v/>
      </c>
    </row>
    <row r="8" spans="1:5" ht="18" thickBot="1" x14ac:dyDescent="0.2">
      <c r="A8" s="6">
        <v>3</v>
      </c>
      <c r="B8" s="57" t="str">
        <f>通常分様式!Y24</f>
        <v>－</v>
      </c>
      <c r="C8" s="6">
        <f t="shared" si="0"/>
        <v>0</v>
      </c>
      <c r="D8" s="6">
        <f t="shared" si="1"/>
        <v>0</v>
      </c>
      <c r="E8" s="6" t="str">
        <f>IFERROR(VLOOKUP(D8,通常分様式!$A$22:$A$421,1,FALSE),"")</f>
        <v/>
      </c>
    </row>
    <row r="9" spans="1:5" ht="18" thickBot="1" x14ac:dyDescent="0.2">
      <c r="A9" s="6">
        <v>4</v>
      </c>
      <c r="B9" s="57" t="str">
        <f>通常分様式!Y25</f>
        <v>－</v>
      </c>
      <c r="C9" s="6">
        <f t="shared" si="0"/>
        <v>0</v>
      </c>
      <c r="D9" s="6">
        <f t="shared" si="1"/>
        <v>0</v>
      </c>
      <c r="E9" s="6" t="str">
        <f>IFERROR(VLOOKUP(D9,通常分様式!$A$22:$A$421,1,FALSE),"")</f>
        <v/>
      </c>
    </row>
    <row r="10" spans="1:5" ht="18" thickBot="1" x14ac:dyDescent="0.2">
      <c r="A10" s="6">
        <v>5</v>
      </c>
      <c r="B10" s="57" t="str">
        <f>通常分様式!Y26</f>
        <v>－</v>
      </c>
      <c r="C10" s="6">
        <f t="shared" si="0"/>
        <v>0</v>
      </c>
      <c r="D10" s="6">
        <f t="shared" si="1"/>
        <v>0</v>
      </c>
      <c r="E10" s="6" t="str">
        <f>IFERROR(VLOOKUP(D10,通常分様式!$A$22:$A$421,1,FALSE),"")</f>
        <v/>
      </c>
    </row>
    <row r="11" spans="1:5" ht="18" thickBot="1" x14ac:dyDescent="0.2">
      <c r="A11" s="6">
        <v>6</v>
      </c>
      <c r="B11" s="57">
        <f>通常分様式!Y27</f>
        <v>0</v>
      </c>
      <c r="C11" s="6">
        <f t="shared" si="0"/>
        <v>0</v>
      </c>
      <c r="D11" s="6">
        <f t="shared" si="1"/>
        <v>0</v>
      </c>
      <c r="E11" s="6" t="str">
        <f>IFERROR(VLOOKUP(D11,通常分様式!$A$22:$A$421,1,FALSE),"")</f>
        <v/>
      </c>
    </row>
    <row r="12" spans="1:5" ht="18" thickBot="1" x14ac:dyDescent="0.2">
      <c r="A12" s="6">
        <v>7</v>
      </c>
      <c r="B12" s="57" t="str">
        <f>通常分様式!Y28</f>
        <v>－</v>
      </c>
      <c r="C12" s="6">
        <f t="shared" si="0"/>
        <v>0</v>
      </c>
      <c r="D12" s="6">
        <f t="shared" si="1"/>
        <v>0</v>
      </c>
      <c r="E12" s="6" t="str">
        <f>IFERROR(VLOOKUP(D12,通常分様式!$A$22:$A$421,1,FALSE),"")</f>
        <v/>
      </c>
    </row>
    <row r="13" spans="1:5" ht="18" thickBot="1" x14ac:dyDescent="0.2">
      <c r="A13" s="6">
        <v>8</v>
      </c>
      <c r="B13" s="57" t="str">
        <f>通常分様式!Y29</f>
        <v>－</v>
      </c>
      <c r="C13" s="6">
        <f t="shared" si="0"/>
        <v>0</v>
      </c>
      <c r="D13" s="6">
        <f t="shared" si="1"/>
        <v>0</v>
      </c>
      <c r="E13" s="6" t="str">
        <f>IFERROR(VLOOKUP(D13,通常分様式!$A$22:$A$421,1,FALSE),"")</f>
        <v/>
      </c>
    </row>
    <row r="14" spans="1:5" ht="18" thickBot="1" x14ac:dyDescent="0.2">
      <c r="A14" s="6">
        <v>9</v>
      </c>
      <c r="B14" s="57" t="str">
        <f>通常分様式!Y30</f>
        <v>－</v>
      </c>
      <c r="C14" s="6">
        <f t="shared" si="0"/>
        <v>0</v>
      </c>
      <c r="D14" s="6">
        <f t="shared" si="1"/>
        <v>0</v>
      </c>
      <c r="E14" s="6" t="str">
        <f>IFERROR(VLOOKUP(D14,通常分様式!$A$22:$A$421,1,FALSE),"")</f>
        <v/>
      </c>
    </row>
    <row r="15" spans="1:5" ht="18" thickBot="1" x14ac:dyDescent="0.2">
      <c r="A15" s="6">
        <v>10</v>
      </c>
      <c r="B15" s="57" t="str">
        <f>通常分様式!Y31</f>
        <v>－</v>
      </c>
      <c r="C15" s="6">
        <f t="shared" si="0"/>
        <v>0</v>
      </c>
      <c r="D15" s="6">
        <f t="shared" si="1"/>
        <v>0</v>
      </c>
      <c r="E15" s="6" t="str">
        <f>IFERROR(VLOOKUP(D15,通常分様式!$A$22:$A$421,1,FALSE),"")</f>
        <v/>
      </c>
    </row>
    <row r="16" spans="1:5" ht="18" thickBot="1" x14ac:dyDescent="0.2">
      <c r="A16" s="6">
        <v>11</v>
      </c>
      <c r="B16" s="57" t="str">
        <f>通常分様式!Y32</f>
        <v>－</v>
      </c>
      <c r="C16" s="6">
        <f t="shared" si="0"/>
        <v>0</v>
      </c>
      <c r="D16" s="6">
        <f t="shared" si="1"/>
        <v>0</v>
      </c>
      <c r="E16" s="6" t="str">
        <f>IFERROR(VLOOKUP(D16,通常分様式!$A$22:$A$421,1,FALSE),"")</f>
        <v/>
      </c>
    </row>
    <row r="17" spans="1:5" ht="18" thickBot="1" x14ac:dyDescent="0.2">
      <c r="A17" s="6">
        <v>12</v>
      </c>
      <c r="B17" s="57" t="str">
        <f>通常分様式!Y33</f>
        <v>－</v>
      </c>
      <c r="C17" s="6">
        <f t="shared" si="0"/>
        <v>0</v>
      </c>
      <c r="D17" s="6">
        <f t="shared" si="1"/>
        <v>0</v>
      </c>
      <c r="E17" s="6" t="str">
        <f>IFERROR(VLOOKUP(D17,通常分様式!$A$22:$A$421,1,FALSE),"")</f>
        <v/>
      </c>
    </row>
    <row r="18" spans="1:5" ht="18" thickBot="1" x14ac:dyDescent="0.2">
      <c r="A18" s="6">
        <v>13</v>
      </c>
      <c r="B18" s="57" t="str">
        <f>通常分様式!Y34</f>
        <v>－</v>
      </c>
      <c r="C18" s="6">
        <f t="shared" si="0"/>
        <v>0</v>
      </c>
      <c r="D18" s="6">
        <f t="shared" si="1"/>
        <v>0</v>
      </c>
      <c r="E18" s="6" t="str">
        <f>IFERROR(VLOOKUP(D18,通常分様式!$A$22:$A$421,1,FALSE),"")</f>
        <v/>
      </c>
    </row>
    <row r="19" spans="1:5" ht="18" thickBot="1" x14ac:dyDescent="0.2">
      <c r="A19" s="6">
        <v>14</v>
      </c>
      <c r="B19" s="57" t="str">
        <f>通常分様式!Y35</f>
        <v>－</v>
      </c>
      <c r="C19" s="6">
        <f t="shared" si="0"/>
        <v>0</v>
      </c>
      <c r="D19" s="6">
        <f t="shared" si="1"/>
        <v>0</v>
      </c>
      <c r="E19" s="6" t="str">
        <f>IFERROR(VLOOKUP(D19,通常分様式!$A$22:$A$421,1,FALSE),"")</f>
        <v/>
      </c>
    </row>
    <row r="20" spans="1:5" ht="18" thickBot="1" x14ac:dyDescent="0.2">
      <c r="A20" s="6">
        <v>15</v>
      </c>
      <c r="B20" s="57" t="str">
        <f>通常分様式!Y36</f>
        <v>－</v>
      </c>
      <c r="C20" s="6">
        <f t="shared" si="0"/>
        <v>0</v>
      </c>
      <c r="D20" s="6">
        <f t="shared" si="1"/>
        <v>0</v>
      </c>
      <c r="E20" s="6" t="str">
        <f>IFERROR(VLOOKUP(D20,通常分様式!$A$22:$A$421,1,FALSE),"")</f>
        <v/>
      </c>
    </row>
    <row r="21" spans="1:5" ht="18" thickBot="1" x14ac:dyDescent="0.2">
      <c r="A21" s="6">
        <v>16</v>
      </c>
      <c r="B21" s="57" t="str">
        <f>通常分様式!Y37</f>
        <v>－</v>
      </c>
      <c r="C21" s="6">
        <f t="shared" si="0"/>
        <v>0</v>
      </c>
      <c r="D21" s="6">
        <f t="shared" si="1"/>
        <v>0</v>
      </c>
      <c r="E21" s="6" t="str">
        <f>IFERROR(VLOOKUP(D21,通常分様式!$A$22:$A$421,1,FALSE),"")</f>
        <v/>
      </c>
    </row>
    <row r="22" spans="1:5" ht="18" thickBot="1" x14ac:dyDescent="0.2">
      <c r="A22" s="6">
        <v>17</v>
      </c>
      <c r="B22" s="57">
        <f>通常分様式!Y38</f>
        <v>0</v>
      </c>
      <c r="C22" s="6">
        <f t="shared" si="0"/>
        <v>0</v>
      </c>
      <c r="D22" s="6">
        <f t="shared" si="1"/>
        <v>0</v>
      </c>
      <c r="E22" s="6" t="str">
        <f>IFERROR(VLOOKUP(D22,通常分様式!$A$22:$A$421,1,FALSE),"")</f>
        <v/>
      </c>
    </row>
    <row r="23" spans="1:5" ht="18" thickBot="1" x14ac:dyDescent="0.2">
      <c r="A23" s="6">
        <v>18</v>
      </c>
      <c r="B23" s="57">
        <f>通常分様式!Y39</f>
        <v>0</v>
      </c>
      <c r="C23" s="6">
        <f t="shared" si="0"/>
        <v>0</v>
      </c>
      <c r="D23" s="6">
        <f t="shared" si="1"/>
        <v>0</v>
      </c>
      <c r="E23" s="6" t="str">
        <f>IFERROR(VLOOKUP(D23,通常分様式!$A$22:$A$421,1,FALSE),"")</f>
        <v/>
      </c>
    </row>
    <row r="24" spans="1:5" ht="18" thickBot="1" x14ac:dyDescent="0.2">
      <c r="A24" s="6">
        <v>19</v>
      </c>
      <c r="B24" s="57" t="str">
        <f>通常分様式!Y40</f>
        <v>－</v>
      </c>
      <c r="C24" s="6">
        <f t="shared" si="0"/>
        <v>0</v>
      </c>
      <c r="D24" s="6">
        <f t="shared" si="1"/>
        <v>0</v>
      </c>
      <c r="E24" s="6" t="str">
        <f>IFERROR(VLOOKUP(D24,通常分様式!$A$22:$A$421,1,FALSE),"")</f>
        <v/>
      </c>
    </row>
    <row r="25" spans="1:5" ht="18" thickBot="1" x14ac:dyDescent="0.2">
      <c r="A25" s="6">
        <v>20</v>
      </c>
      <c r="B25" s="57" t="str">
        <f>通常分様式!Y41</f>
        <v>－</v>
      </c>
      <c r="C25" s="6">
        <f t="shared" si="0"/>
        <v>0</v>
      </c>
      <c r="D25" s="6">
        <f t="shared" si="1"/>
        <v>0</v>
      </c>
      <c r="E25" s="6" t="str">
        <f>IFERROR(VLOOKUP(D25,通常分様式!$A$22:$A$421,1,FALSE),"")</f>
        <v/>
      </c>
    </row>
    <row r="26" spans="1:5" ht="18" thickBot="1" x14ac:dyDescent="0.2">
      <c r="A26" s="6">
        <v>21</v>
      </c>
      <c r="B26" s="57" t="str">
        <f>通常分様式!Y42</f>
        <v>－</v>
      </c>
      <c r="C26" s="6">
        <f t="shared" si="0"/>
        <v>0</v>
      </c>
      <c r="D26" s="6">
        <f t="shared" si="1"/>
        <v>0</v>
      </c>
      <c r="E26" s="6" t="str">
        <f>IFERROR(VLOOKUP(D26,通常分様式!$A$22:$A$421,1,FALSE),"")</f>
        <v/>
      </c>
    </row>
    <row r="27" spans="1:5" ht="18" thickBot="1" x14ac:dyDescent="0.2">
      <c r="A27" s="6">
        <v>22</v>
      </c>
      <c r="B27" s="57" t="str">
        <f>通常分様式!Y43</f>
        <v>－</v>
      </c>
      <c r="C27" s="6">
        <f t="shared" si="0"/>
        <v>0</v>
      </c>
      <c r="D27" s="6">
        <f t="shared" si="1"/>
        <v>0</v>
      </c>
      <c r="E27" s="6" t="str">
        <f>IFERROR(VLOOKUP(D27,通常分様式!$A$22:$A$421,1,FALSE),"")</f>
        <v/>
      </c>
    </row>
    <row r="28" spans="1:5" ht="18" thickBot="1" x14ac:dyDescent="0.2">
      <c r="A28" s="6">
        <v>23</v>
      </c>
      <c r="B28" s="57" t="str">
        <f>通常分様式!Y44</f>
        <v>－</v>
      </c>
      <c r="C28" s="6">
        <f t="shared" si="0"/>
        <v>0</v>
      </c>
      <c r="D28" s="6">
        <f t="shared" si="1"/>
        <v>0</v>
      </c>
      <c r="E28" s="6" t="str">
        <f>IFERROR(VLOOKUP(D28,通常分様式!$A$22:$A$421,1,FALSE),"")</f>
        <v/>
      </c>
    </row>
    <row r="29" spans="1:5" ht="18" thickBot="1" x14ac:dyDescent="0.2">
      <c r="A29" s="6">
        <v>24</v>
      </c>
      <c r="B29" s="57" t="str">
        <f>通常分様式!Y45</f>
        <v>－</v>
      </c>
      <c r="C29" s="6">
        <f t="shared" si="0"/>
        <v>0</v>
      </c>
      <c r="D29" s="6">
        <f t="shared" si="1"/>
        <v>0</v>
      </c>
      <c r="E29" s="6" t="str">
        <f>IFERROR(VLOOKUP(D29,通常分様式!$A$22:$A$421,1,FALSE),"")</f>
        <v/>
      </c>
    </row>
    <row r="30" spans="1:5" ht="18" thickBot="1" x14ac:dyDescent="0.2">
      <c r="A30" s="6">
        <v>25</v>
      </c>
      <c r="B30" s="57" t="str">
        <f>通常分様式!Y46</f>
        <v>－</v>
      </c>
      <c r="C30" s="6">
        <f t="shared" si="0"/>
        <v>0</v>
      </c>
      <c r="D30" s="6">
        <f t="shared" si="1"/>
        <v>0</v>
      </c>
      <c r="E30" s="6" t="str">
        <f>IFERROR(VLOOKUP(D30,通常分様式!$A$22:$A$421,1,FALSE),"")</f>
        <v/>
      </c>
    </row>
    <row r="31" spans="1:5" ht="18" thickBot="1" x14ac:dyDescent="0.2">
      <c r="A31" s="6">
        <v>26</v>
      </c>
      <c r="B31" s="57" t="str">
        <f>通常分様式!Y47</f>
        <v>－</v>
      </c>
      <c r="C31" s="6">
        <f t="shared" si="0"/>
        <v>0</v>
      </c>
      <c r="D31" s="6">
        <f t="shared" si="1"/>
        <v>0</v>
      </c>
      <c r="E31" s="6" t="str">
        <f>IFERROR(VLOOKUP(D31,通常分様式!$A$22:$A$421,1,FALSE),"")</f>
        <v/>
      </c>
    </row>
    <row r="32" spans="1:5" ht="18" thickBot="1" x14ac:dyDescent="0.2">
      <c r="A32" s="6">
        <v>27</v>
      </c>
      <c r="B32" s="57" t="str">
        <f>通常分様式!Y48</f>
        <v>－</v>
      </c>
      <c r="C32" s="6">
        <f t="shared" si="0"/>
        <v>0</v>
      </c>
      <c r="D32" s="6">
        <f t="shared" si="1"/>
        <v>0</v>
      </c>
      <c r="E32" s="6" t="str">
        <f>IFERROR(VLOOKUP(D32,通常分様式!$A$22:$A$421,1,FALSE),"")</f>
        <v/>
      </c>
    </row>
    <row r="33" spans="1:5" ht="18" thickBot="1" x14ac:dyDescent="0.2">
      <c r="A33" s="6">
        <v>28</v>
      </c>
      <c r="B33" s="57" t="str">
        <f>通常分様式!Y49</f>
        <v>－</v>
      </c>
      <c r="C33" s="6">
        <f t="shared" si="0"/>
        <v>0</v>
      </c>
      <c r="D33" s="6">
        <f t="shared" si="1"/>
        <v>0</v>
      </c>
      <c r="E33" s="6" t="str">
        <f>IFERROR(VLOOKUP(D33,通常分様式!$A$22:$A$421,1,FALSE),"")</f>
        <v/>
      </c>
    </row>
    <row r="34" spans="1:5" ht="18" thickBot="1" x14ac:dyDescent="0.2">
      <c r="A34" s="6">
        <v>29</v>
      </c>
      <c r="B34" s="57" t="str">
        <f>通常分様式!Y50</f>
        <v>－</v>
      </c>
      <c r="C34" s="6">
        <f t="shared" si="0"/>
        <v>0</v>
      </c>
      <c r="D34" s="6">
        <f t="shared" si="1"/>
        <v>0</v>
      </c>
      <c r="E34" s="6" t="str">
        <f>IFERROR(VLOOKUP(D34,通常分様式!$A$22:$A$421,1,FALSE),"")</f>
        <v/>
      </c>
    </row>
    <row r="35" spans="1:5" ht="18" thickBot="1" x14ac:dyDescent="0.2">
      <c r="A35" s="6">
        <v>30</v>
      </c>
      <c r="B35" s="57" t="str">
        <f>通常分様式!Y51</f>
        <v>－</v>
      </c>
      <c r="C35" s="6">
        <f t="shared" si="0"/>
        <v>0</v>
      </c>
      <c r="D35" s="6">
        <f t="shared" si="1"/>
        <v>0</v>
      </c>
      <c r="E35" s="6" t="str">
        <f>IFERROR(VLOOKUP(D35,通常分様式!$A$22:$A$421,1,FALSE),"")</f>
        <v/>
      </c>
    </row>
    <row r="36" spans="1:5" ht="18" thickBot="1" x14ac:dyDescent="0.2">
      <c r="A36" s="6">
        <v>31</v>
      </c>
      <c r="B36" s="57" t="str">
        <f>通常分様式!Y52</f>
        <v>－</v>
      </c>
      <c r="C36" s="6">
        <f t="shared" si="0"/>
        <v>0</v>
      </c>
      <c r="D36" s="6">
        <f t="shared" si="1"/>
        <v>0</v>
      </c>
      <c r="E36" s="6" t="str">
        <f>IFERROR(VLOOKUP(D36,通常分様式!$A$22:$A$421,1,FALSE),"")</f>
        <v/>
      </c>
    </row>
    <row r="37" spans="1:5" ht="18" thickBot="1" x14ac:dyDescent="0.2">
      <c r="A37" s="6">
        <v>32</v>
      </c>
      <c r="B37" s="57" t="str">
        <f>通常分様式!Y53</f>
        <v>－</v>
      </c>
      <c r="C37" s="6">
        <f t="shared" si="0"/>
        <v>0</v>
      </c>
      <c r="D37" s="6">
        <f t="shared" si="1"/>
        <v>0</v>
      </c>
      <c r="E37" s="6" t="str">
        <f>IFERROR(VLOOKUP(D37,通常分様式!$A$22:$A$421,1,FALSE),"")</f>
        <v/>
      </c>
    </row>
    <row r="38" spans="1:5" ht="18" thickBot="1" x14ac:dyDescent="0.2">
      <c r="A38" s="6">
        <v>33</v>
      </c>
      <c r="B38" s="57" t="str">
        <f>通常分様式!Y54</f>
        <v>－</v>
      </c>
      <c r="C38" s="6">
        <f t="shared" si="0"/>
        <v>0</v>
      </c>
      <c r="D38" s="6">
        <f t="shared" si="1"/>
        <v>0</v>
      </c>
      <c r="E38" s="6" t="str">
        <f>IFERROR(VLOOKUP(D38,通常分様式!$A$22:$A$421,1,FALSE),"")</f>
        <v/>
      </c>
    </row>
    <row r="39" spans="1:5" ht="18" thickBot="1" x14ac:dyDescent="0.2">
      <c r="A39" s="6">
        <v>34</v>
      </c>
      <c r="B39" s="57" t="str">
        <f>通常分様式!Y55</f>
        <v>－</v>
      </c>
      <c r="C39" s="6">
        <f t="shared" si="0"/>
        <v>0</v>
      </c>
      <c r="D39" s="6">
        <f t="shared" si="1"/>
        <v>0</v>
      </c>
      <c r="E39" s="6" t="str">
        <f>IFERROR(VLOOKUP(D39,通常分様式!$A$22:$A$421,1,FALSE),"")</f>
        <v/>
      </c>
    </row>
    <row r="40" spans="1:5" ht="18" thickBot="1" x14ac:dyDescent="0.2">
      <c r="A40" s="6">
        <v>35</v>
      </c>
      <c r="B40" s="57" t="str">
        <f>通常分様式!Y56</f>
        <v>－</v>
      </c>
      <c r="C40" s="6">
        <f t="shared" si="0"/>
        <v>0</v>
      </c>
      <c r="D40" s="6">
        <f t="shared" si="1"/>
        <v>0</v>
      </c>
      <c r="E40" s="6" t="str">
        <f>IFERROR(VLOOKUP(D40,通常分様式!$A$22:$A$421,1,FALSE),"")</f>
        <v/>
      </c>
    </row>
    <row r="41" spans="1:5" ht="18" thickBot="1" x14ac:dyDescent="0.2">
      <c r="A41" s="6">
        <v>36</v>
      </c>
      <c r="B41" s="57" t="str">
        <f>通常分様式!Y57</f>
        <v>－</v>
      </c>
      <c r="C41" s="6">
        <f t="shared" si="0"/>
        <v>0</v>
      </c>
      <c r="D41" s="6">
        <f t="shared" si="1"/>
        <v>0</v>
      </c>
      <c r="E41" s="6" t="str">
        <f>IFERROR(VLOOKUP(D41,通常分様式!$A$22:$A$421,1,FALSE),"")</f>
        <v/>
      </c>
    </row>
    <row r="42" spans="1:5" ht="18" thickBot="1" x14ac:dyDescent="0.2">
      <c r="A42" s="6">
        <v>37</v>
      </c>
      <c r="B42" s="57" t="str">
        <f>通常分様式!Y58</f>
        <v>－</v>
      </c>
      <c r="C42" s="6">
        <f t="shared" si="0"/>
        <v>0</v>
      </c>
      <c r="D42" s="6">
        <f t="shared" si="1"/>
        <v>0</v>
      </c>
      <c r="E42" s="6" t="str">
        <f>IFERROR(VLOOKUP(D42,通常分様式!$A$22:$A$421,1,FALSE),"")</f>
        <v/>
      </c>
    </row>
    <row r="43" spans="1:5" ht="18" thickBot="1" x14ac:dyDescent="0.2">
      <c r="A43" s="6">
        <v>38</v>
      </c>
      <c r="B43" s="57" t="str">
        <f>通常分様式!Y59</f>
        <v>－</v>
      </c>
      <c r="C43" s="6">
        <f t="shared" si="0"/>
        <v>0</v>
      </c>
      <c r="D43" s="6">
        <f t="shared" si="1"/>
        <v>0</v>
      </c>
      <c r="E43" s="6" t="str">
        <f>IFERROR(VLOOKUP(D43,通常分様式!$A$22:$A$421,1,FALSE),"")</f>
        <v/>
      </c>
    </row>
    <row r="44" spans="1:5" ht="18" thickBot="1" x14ac:dyDescent="0.2">
      <c r="A44" s="6">
        <v>39</v>
      </c>
      <c r="B44" s="57" t="str">
        <f>通常分様式!Y60</f>
        <v>－</v>
      </c>
      <c r="C44" s="6">
        <f t="shared" si="0"/>
        <v>0</v>
      </c>
      <c r="D44" s="6">
        <f t="shared" si="1"/>
        <v>0</v>
      </c>
      <c r="E44" s="6" t="str">
        <f>IFERROR(VLOOKUP(D44,通常分様式!$A$22:$A$421,1,FALSE),"")</f>
        <v/>
      </c>
    </row>
    <row r="45" spans="1:5" ht="18" thickBot="1" x14ac:dyDescent="0.2">
      <c r="A45" s="6">
        <v>40</v>
      </c>
      <c r="B45" s="57" t="str">
        <f>通常分様式!Y61</f>
        <v>－</v>
      </c>
      <c r="C45" s="6">
        <f t="shared" si="0"/>
        <v>0</v>
      </c>
      <c r="D45" s="6">
        <f t="shared" si="1"/>
        <v>0</v>
      </c>
      <c r="E45" s="6" t="str">
        <f>IFERROR(VLOOKUP(D45,通常分様式!$A$22:$A$421,1,FALSE),"")</f>
        <v/>
      </c>
    </row>
    <row r="46" spans="1:5" ht="18" thickBot="1" x14ac:dyDescent="0.2">
      <c r="A46" s="6">
        <v>41</v>
      </c>
      <c r="B46" s="57" t="str">
        <f>通常分様式!Y62</f>
        <v>－</v>
      </c>
      <c r="C46" s="6">
        <f t="shared" si="0"/>
        <v>0</v>
      </c>
      <c r="D46" s="6">
        <f t="shared" si="1"/>
        <v>0</v>
      </c>
      <c r="E46" s="6" t="str">
        <f>IFERROR(VLOOKUP(D46,通常分様式!$A$22:$A$421,1,FALSE),"")</f>
        <v/>
      </c>
    </row>
    <row r="47" spans="1:5" ht="18" thickBot="1" x14ac:dyDescent="0.2">
      <c r="A47" s="6">
        <v>42</v>
      </c>
      <c r="B47" s="57" t="str">
        <f>通常分様式!Y63</f>
        <v>－</v>
      </c>
      <c r="C47" s="6">
        <f t="shared" si="0"/>
        <v>0</v>
      </c>
      <c r="D47" s="6">
        <f t="shared" si="1"/>
        <v>0</v>
      </c>
      <c r="E47" s="6" t="str">
        <f>IFERROR(VLOOKUP(D47,通常分様式!$A$22:$A$421,1,FALSE),"")</f>
        <v/>
      </c>
    </row>
    <row r="48" spans="1:5" ht="18" thickBot="1" x14ac:dyDescent="0.2">
      <c r="A48" s="6">
        <v>43</v>
      </c>
      <c r="B48" s="57" t="str">
        <f>通常分様式!Y64</f>
        <v>－</v>
      </c>
      <c r="C48" s="6">
        <f t="shared" si="0"/>
        <v>0</v>
      </c>
      <c r="D48" s="6">
        <f t="shared" si="1"/>
        <v>0</v>
      </c>
      <c r="E48" s="6" t="str">
        <f>IFERROR(VLOOKUP(D48,通常分様式!$A$22:$A$421,1,FALSE),"")</f>
        <v/>
      </c>
    </row>
    <row r="49" spans="1:5" ht="18" thickBot="1" x14ac:dyDescent="0.2">
      <c r="A49" s="6">
        <v>44</v>
      </c>
      <c r="B49" s="57" t="str">
        <f>通常分様式!Y65</f>
        <v>－</v>
      </c>
      <c r="C49" s="6">
        <f t="shared" si="0"/>
        <v>0</v>
      </c>
      <c r="D49" s="6">
        <f t="shared" si="1"/>
        <v>0</v>
      </c>
      <c r="E49" s="6" t="str">
        <f>IFERROR(VLOOKUP(D49,通常分様式!$A$22:$A$421,1,FALSE),"")</f>
        <v/>
      </c>
    </row>
    <row r="50" spans="1:5" ht="18" thickBot="1" x14ac:dyDescent="0.2">
      <c r="A50" s="6">
        <v>45</v>
      </c>
      <c r="B50" s="57" t="str">
        <f>通常分様式!Y66</f>
        <v>－</v>
      </c>
      <c r="C50" s="6">
        <f t="shared" si="0"/>
        <v>0</v>
      </c>
      <c r="D50" s="6">
        <f t="shared" si="1"/>
        <v>0</v>
      </c>
      <c r="E50" s="6" t="str">
        <f>IFERROR(VLOOKUP(D50,通常分様式!$A$22:$A$421,1,FALSE),"")</f>
        <v/>
      </c>
    </row>
    <row r="51" spans="1:5" ht="18" thickBot="1" x14ac:dyDescent="0.2">
      <c r="A51" s="6">
        <v>46</v>
      </c>
      <c r="B51" s="57" t="str">
        <f>通常分様式!Y67</f>
        <v>－</v>
      </c>
      <c r="C51" s="6">
        <f t="shared" si="0"/>
        <v>0</v>
      </c>
      <c r="D51" s="6">
        <f t="shared" si="1"/>
        <v>0</v>
      </c>
      <c r="E51" s="6" t="str">
        <f>IFERROR(VLOOKUP(D51,通常分様式!$A$22:$A$421,1,FALSE),"")</f>
        <v/>
      </c>
    </row>
    <row r="52" spans="1:5" ht="18" thickBot="1" x14ac:dyDescent="0.2">
      <c r="A52" s="6">
        <v>47</v>
      </c>
      <c r="B52" s="57" t="str">
        <f>通常分様式!Y68</f>
        <v>－</v>
      </c>
      <c r="C52" s="6">
        <f t="shared" si="0"/>
        <v>0</v>
      </c>
      <c r="D52" s="6">
        <f t="shared" si="1"/>
        <v>0</v>
      </c>
      <c r="E52" s="6" t="str">
        <f>IFERROR(VLOOKUP(D52,通常分様式!$A$22:$A$421,1,FALSE),"")</f>
        <v/>
      </c>
    </row>
    <row r="53" spans="1:5" ht="18" thickBot="1" x14ac:dyDescent="0.2">
      <c r="A53" s="6">
        <v>48</v>
      </c>
      <c r="B53" s="57" t="str">
        <f>通常分様式!Y69</f>
        <v>－</v>
      </c>
      <c r="C53" s="6">
        <f t="shared" si="0"/>
        <v>0</v>
      </c>
      <c r="D53" s="6">
        <f t="shared" si="1"/>
        <v>0</v>
      </c>
      <c r="E53" s="6" t="str">
        <f>IFERROR(VLOOKUP(D53,通常分様式!$A$22:$A$421,1,FALSE),"")</f>
        <v/>
      </c>
    </row>
    <row r="54" spans="1:5" ht="18" thickBot="1" x14ac:dyDescent="0.2">
      <c r="A54" s="6">
        <v>49</v>
      </c>
      <c r="B54" s="57" t="str">
        <f>通常分様式!Y70</f>
        <v>－</v>
      </c>
      <c r="C54" s="6">
        <f t="shared" si="0"/>
        <v>0</v>
      </c>
      <c r="D54" s="6">
        <f t="shared" si="1"/>
        <v>0</v>
      </c>
      <c r="E54" s="6" t="str">
        <f>IFERROR(VLOOKUP(D54,通常分様式!$A$22:$A$421,1,FALSE),"")</f>
        <v/>
      </c>
    </row>
    <row r="55" spans="1:5" ht="18" thickBot="1" x14ac:dyDescent="0.2">
      <c r="A55" s="6">
        <v>50</v>
      </c>
      <c r="B55" s="57" t="str">
        <f>通常分様式!Y71</f>
        <v>－</v>
      </c>
      <c r="C55" s="6">
        <f t="shared" si="0"/>
        <v>0</v>
      </c>
      <c r="D55" s="6">
        <f t="shared" si="1"/>
        <v>0</v>
      </c>
      <c r="E55" s="6" t="str">
        <f>IFERROR(VLOOKUP(D55,通常分様式!$A$22:$A$421,1,FALSE),"")</f>
        <v/>
      </c>
    </row>
    <row r="56" spans="1:5" ht="18" thickBot="1" x14ac:dyDescent="0.2">
      <c r="A56" s="6">
        <v>51</v>
      </c>
      <c r="B56" s="57" t="str">
        <f>通常分様式!Y72</f>
        <v>－</v>
      </c>
      <c r="C56" s="6">
        <f t="shared" si="0"/>
        <v>0</v>
      </c>
      <c r="D56" s="6">
        <f t="shared" si="1"/>
        <v>0</v>
      </c>
      <c r="E56" s="6" t="str">
        <f>IFERROR(VLOOKUP(D56,通常分様式!$A$22:$A$421,1,FALSE),"")</f>
        <v/>
      </c>
    </row>
    <row r="57" spans="1:5" ht="18" thickBot="1" x14ac:dyDescent="0.2">
      <c r="A57" s="6">
        <v>52</v>
      </c>
      <c r="B57" s="57">
        <f>通常分様式!Y73</f>
        <v>0</v>
      </c>
      <c r="C57" s="6">
        <f t="shared" si="0"/>
        <v>0</v>
      </c>
      <c r="D57" s="6">
        <f t="shared" si="1"/>
        <v>0</v>
      </c>
      <c r="E57" s="6" t="str">
        <f>IFERROR(VLOOKUP(D57,通常分様式!$A$22:$A$421,1,FALSE),"")</f>
        <v/>
      </c>
    </row>
    <row r="58" spans="1:5" ht="18" thickBot="1" x14ac:dyDescent="0.2">
      <c r="A58" s="6">
        <v>53</v>
      </c>
      <c r="B58" s="57">
        <f>通常分様式!Y74</f>
        <v>0</v>
      </c>
      <c r="C58" s="6">
        <f t="shared" si="0"/>
        <v>0</v>
      </c>
      <c r="D58" s="6">
        <f t="shared" si="1"/>
        <v>0</v>
      </c>
      <c r="E58" s="6" t="str">
        <f>IFERROR(VLOOKUP(D58,通常分様式!$A$22:$A$421,1,FALSE),"")</f>
        <v/>
      </c>
    </row>
    <row r="59" spans="1:5" ht="18" thickBot="1" x14ac:dyDescent="0.2">
      <c r="A59" s="6">
        <v>54</v>
      </c>
      <c r="B59" s="57">
        <f>通常分様式!Y75</f>
        <v>0</v>
      </c>
      <c r="C59" s="6">
        <f t="shared" si="0"/>
        <v>0</v>
      </c>
      <c r="D59" s="6">
        <f t="shared" si="1"/>
        <v>0</v>
      </c>
      <c r="E59" s="6" t="str">
        <f>IFERROR(VLOOKUP(D59,通常分様式!$A$22:$A$421,1,FALSE),"")</f>
        <v/>
      </c>
    </row>
    <row r="60" spans="1:5" ht="18" thickBot="1" x14ac:dyDescent="0.2">
      <c r="A60" s="6">
        <v>55</v>
      </c>
      <c r="B60" s="57">
        <f>通常分様式!Y76</f>
        <v>0</v>
      </c>
      <c r="C60" s="6">
        <f t="shared" si="0"/>
        <v>0</v>
      </c>
      <c r="D60" s="6">
        <f t="shared" si="1"/>
        <v>0</v>
      </c>
      <c r="E60" s="6" t="str">
        <f>IFERROR(VLOOKUP(D60,通常分様式!$A$22:$A$421,1,FALSE),"")</f>
        <v/>
      </c>
    </row>
    <row r="61" spans="1:5" ht="18" thickBot="1" x14ac:dyDescent="0.2">
      <c r="A61" s="6">
        <v>56</v>
      </c>
      <c r="B61" s="57">
        <f>通常分様式!Y77</f>
        <v>0</v>
      </c>
      <c r="C61" s="6">
        <f t="shared" si="0"/>
        <v>0</v>
      </c>
      <c r="D61" s="6">
        <f t="shared" si="1"/>
        <v>0</v>
      </c>
      <c r="E61" s="6" t="str">
        <f>IFERROR(VLOOKUP(D61,通常分様式!$A$22:$A$421,1,FALSE),"")</f>
        <v/>
      </c>
    </row>
    <row r="62" spans="1:5" ht="18" thickBot="1" x14ac:dyDescent="0.2">
      <c r="A62" s="6">
        <v>57</v>
      </c>
      <c r="B62" s="57">
        <f>通常分様式!Y78</f>
        <v>0</v>
      </c>
      <c r="C62" s="6">
        <f t="shared" si="0"/>
        <v>0</v>
      </c>
      <c r="D62" s="6">
        <f t="shared" si="1"/>
        <v>0</v>
      </c>
      <c r="E62" s="6" t="str">
        <f>IFERROR(VLOOKUP(D62,通常分様式!$A$22:$A$421,1,FALSE),"")</f>
        <v/>
      </c>
    </row>
    <row r="63" spans="1:5" ht="18" thickBot="1" x14ac:dyDescent="0.2">
      <c r="A63" s="6">
        <v>58</v>
      </c>
      <c r="B63" s="57">
        <f>通常分様式!Y79</f>
        <v>0</v>
      </c>
      <c r="C63" s="6">
        <f t="shared" si="0"/>
        <v>0</v>
      </c>
      <c r="D63" s="6">
        <f t="shared" si="1"/>
        <v>0</v>
      </c>
      <c r="E63" s="6" t="str">
        <f>IFERROR(VLOOKUP(D63,通常分様式!$A$22:$A$421,1,FALSE),"")</f>
        <v/>
      </c>
    </row>
    <row r="64" spans="1:5" ht="18" thickBot="1" x14ac:dyDescent="0.2">
      <c r="A64" s="6">
        <v>59</v>
      </c>
      <c r="B64" s="57">
        <f>通常分様式!Y80</f>
        <v>0</v>
      </c>
      <c r="C64" s="6">
        <f t="shared" si="0"/>
        <v>0</v>
      </c>
      <c r="D64" s="6">
        <f t="shared" si="1"/>
        <v>0</v>
      </c>
      <c r="E64" s="6" t="str">
        <f>IFERROR(VLOOKUP(D64,通常分様式!$A$22:$A$421,1,FALSE),"")</f>
        <v/>
      </c>
    </row>
    <row r="65" spans="1:5" ht="18" thickBot="1" x14ac:dyDescent="0.2">
      <c r="A65" s="6">
        <v>60</v>
      </c>
      <c r="B65" s="57">
        <f>通常分様式!Y81</f>
        <v>0</v>
      </c>
      <c r="C65" s="6">
        <f t="shared" si="0"/>
        <v>0</v>
      </c>
      <c r="D65" s="6">
        <f t="shared" si="1"/>
        <v>0</v>
      </c>
      <c r="E65" s="6" t="str">
        <f>IFERROR(VLOOKUP(D65,通常分様式!$A$22:$A$421,1,FALSE),"")</f>
        <v/>
      </c>
    </row>
    <row r="66" spans="1:5" ht="18" thickBot="1" x14ac:dyDescent="0.2">
      <c r="A66" s="6">
        <v>61</v>
      </c>
      <c r="B66" s="57">
        <f>通常分様式!Y82</f>
        <v>0</v>
      </c>
      <c r="C66" s="6">
        <f t="shared" si="0"/>
        <v>0</v>
      </c>
      <c r="D66" s="6">
        <f t="shared" si="1"/>
        <v>0</v>
      </c>
      <c r="E66" s="6" t="str">
        <f>IFERROR(VLOOKUP(D66,通常分様式!$A$22:$A$421,1,FALSE),"")</f>
        <v/>
      </c>
    </row>
    <row r="67" spans="1:5" ht="18" thickBot="1" x14ac:dyDescent="0.2">
      <c r="A67" s="6">
        <v>62</v>
      </c>
      <c r="B67" s="57">
        <f>通常分様式!Y83</f>
        <v>0</v>
      </c>
      <c r="C67" s="6">
        <f t="shared" si="0"/>
        <v>0</v>
      </c>
      <c r="D67" s="6">
        <f t="shared" si="1"/>
        <v>0</v>
      </c>
      <c r="E67" s="6" t="str">
        <f>IFERROR(VLOOKUP(D67,通常分様式!$A$22:$A$421,1,FALSE),"")</f>
        <v/>
      </c>
    </row>
    <row r="68" spans="1:5" ht="18" thickBot="1" x14ac:dyDescent="0.2">
      <c r="A68" s="6">
        <v>63</v>
      </c>
      <c r="B68" s="57">
        <f>通常分様式!Y84</f>
        <v>0</v>
      </c>
      <c r="C68" s="6">
        <f t="shared" si="0"/>
        <v>0</v>
      </c>
      <c r="D68" s="6">
        <f t="shared" si="1"/>
        <v>0</v>
      </c>
      <c r="E68" s="6" t="str">
        <f>IFERROR(VLOOKUP(D68,通常分様式!$A$22:$A$421,1,FALSE),"")</f>
        <v/>
      </c>
    </row>
    <row r="69" spans="1:5" ht="18" thickBot="1" x14ac:dyDescent="0.2">
      <c r="A69" s="6">
        <v>64</v>
      </c>
      <c r="B69" s="57">
        <f>通常分様式!Y85</f>
        <v>0</v>
      </c>
      <c r="C69" s="6">
        <f t="shared" si="0"/>
        <v>0</v>
      </c>
      <c r="D69" s="6">
        <f t="shared" si="1"/>
        <v>0</v>
      </c>
      <c r="E69" s="6" t="str">
        <f>IFERROR(VLOOKUP(D69,通常分様式!$A$22:$A$421,1,FALSE),"")</f>
        <v/>
      </c>
    </row>
    <row r="70" spans="1:5" ht="18" thickBot="1" x14ac:dyDescent="0.2">
      <c r="A70" s="6">
        <v>65</v>
      </c>
      <c r="B70" s="57">
        <f>通常分様式!Y86</f>
        <v>0</v>
      </c>
      <c r="C70" s="6">
        <f t="shared" si="0"/>
        <v>0</v>
      </c>
      <c r="D70" s="6">
        <f t="shared" si="1"/>
        <v>0</v>
      </c>
      <c r="E70" s="6" t="str">
        <f>IFERROR(VLOOKUP(D70,通常分様式!$A$22:$A$421,1,FALSE),"")</f>
        <v/>
      </c>
    </row>
    <row r="71" spans="1:5" ht="18" thickBot="1" x14ac:dyDescent="0.2">
      <c r="A71" s="6">
        <v>66</v>
      </c>
      <c r="B71" s="57">
        <f>通常分様式!Y87</f>
        <v>0</v>
      </c>
      <c r="C71" s="6">
        <f t="shared" ref="C71:C134" si="2">IF(B71="○",1,0)</f>
        <v>0</v>
      </c>
      <c r="D71" s="6">
        <f t="shared" ref="D71:D134" si="3">A71*C71</f>
        <v>0</v>
      </c>
      <c r="E71" s="6" t="str">
        <f>IFERROR(VLOOKUP(D71,通常分様式!$A$22:$A$421,1,FALSE),"")</f>
        <v/>
      </c>
    </row>
    <row r="72" spans="1:5" ht="18" thickBot="1" x14ac:dyDescent="0.2">
      <c r="A72" s="6">
        <v>67</v>
      </c>
      <c r="B72" s="57">
        <f>通常分様式!Y88</f>
        <v>0</v>
      </c>
      <c r="C72" s="6">
        <f t="shared" si="2"/>
        <v>0</v>
      </c>
      <c r="D72" s="6">
        <f t="shared" si="3"/>
        <v>0</v>
      </c>
      <c r="E72" s="6" t="str">
        <f>IFERROR(VLOOKUP(D72,通常分様式!$A$22:$A$421,1,FALSE),"")</f>
        <v/>
      </c>
    </row>
    <row r="73" spans="1:5" ht="18" thickBot="1" x14ac:dyDescent="0.2">
      <c r="A73" s="6">
        <v>68</v>
      </c>
      <c r="B73" s="57">
        <f>通常分様式!Y89</f>
        <v>0</v>
      </c>
      <c r="C73" s="6">
        <f t="shared" si="2"/>
        <v>0</v>
      </c>
      <c r="D73" s="6">
        <f t="shared" si="3"/>
        <v>0</v>
      </c>
      <c r="E73" s="6" t="str">
        <f>IFERROR(VLOOKUP(D73,通常分様式!$A$22:$A$421,1,FALSE),"")</f>
        <v/>
      </c>
    </row>
    <row r="74" spans="1:5" ht="18" thickBot="1" x14ac:dyDescent="0.2">
      <c r="A74" s="6">
        <v>69</v>
      </c>
      <c r="B74" s="57">
        <f>通常分様式!Y90</f>
        <v>0</v>
      </c>
      <c r="C74" s="6">
        <f t="shared" si="2"/>
        <v>0</v>
      </c>
      <c r="D74" s="6">
        <f t="shared" si="3"/>
        <v>0</v>
      </c>
      <c r="E74" s="6" t="str">
        <f>IFERROR(VLOOKUP(D74,通常分様式!$A$22:$A$421,1,FALSE),"")</f>
        <v/>
      </c>
    </row>
    <row r="75" spans="1:5" ht="18" thickBot="1" x14ac:dyDescent="0.2">
      <c r="A75" s="6">
        <v>70</v>
      </c>
      <c r="B75" s="57">
        <f>通常分様式!Y91</f>
        <v>0</v>
      </c>
      <c r="C75" s="6">
        <f t="shared" si="2"/>
        <v>0</v>
      </c>
      <c r="D75" s="6">
        <f t="shared" si="3"/>
        <v>0</v>
      </c>
      <c r="E75" s="6" t="str">
        <f>IFERROR(VLOOKUP(D75,通常分様式!$A$22:$A$421,1,FALSE),"")</f>
        <v/>
      </c>
    </row>
    <row r="76" spans="1:5" ht="18" thickBot="1" x14ac:dyDescent="0.2">
      <c r="A76" s="6">
        <v>71</v>
      </c>
      <c r="B76" s="57">
        <f>通常分様式!Y92</f>
        <v>0</v>
      </c>
      <c r="C76" s="6">
        <f t="shared" si="2"/>
        <v>0</v>
      </c>
      <c r="D76" s="6">
        <f t="shared" si="3"/>
        <v>0</v>
      </c>
      <c r="E76" s="6" t="str">
        <f>IFERROR(VLOOKUP(D76,通常分様式!$A$22:$A$421,1,FALSE),"")</f>
        <v/>
      </c>
    </row>
    <row r="77" spans="1:5" ht="18" thickBot="1" x14ac:dyDescent="0.2">
      <c r="A77" s="6">
        <v>72</v>
      </c>
      <c r="B77" s="57">
        <f>通常分様式!Y93</f>
        <v>0</v>
      </c>
      <c r="C77" s="6">
        <f t="shared" si="2"/>
        <v>0</v>
      </c>
      <c r="D77" s="6">
        <f t="shared" si="3"/>
        <v>0</v>
      </c>
      <c r="E77" s="6" t="str">
        <f>IFERROR(VLOOKUP(D77,通常分様式!$A$22:$A$421,1,FALSE),"")</f>
        <v/>
      </c>
    </row>
    <row r="78" spans="1:5" ht="18" thickBot="1" x14ac:dyDescent="0.2">
      <c r="A78" s="6">
        <v>73</v>
      </c>
      <c r="B78" s="57">
        <f>通常分様式!Y94</f>
        <v>0</v>
      </c>
      <c r="C78" s="6">
        <f t="shared" si="2"/>
        <v>0</v>
      </c>
      <c r="D78" s="6">
        <f t="shared" si="3"/>
        <v>0</v>
      </c>
      <c r="E78" s="6" t="str">
        <f>IFERROR(VLOOKUP(D78,通常分様式!$A$22:$A$421,1,FALSE),"")</f>
        <v/>
      </c>
    </row>
    <row r="79" spans="1:5" ht="18" thickBot="1" x14ac:dyDescent="0.2">
      <c r="A79" s="6">
        <v>74</v>
      </c>
      <c r="B79" s="57">
        <f>通常分様式!Y95</f>
        <v>0</v>
      </c>
      <c r="C79" s="6">
        <f t="shared" si="2"/>
        <v>0</v>
      </c>
      <c r="D79" s="6">
        <f t="shared" si="3"/>
        <v>0</v>
      </c>
      <c r="E79" s="6" t="str">
        <f>IFERROR(VLOOKUP(D79,通常分様式!$A$22:$A$421,1,FALSE),"")</f>
        <v/>
      </c>
    </row>
    <row r="80" spans="1:5" ht="18" thickBot="1" x14ac:dyDescent="0.2">
      <c r="A80" s="6">
        <v>75</v>
      </c>
      <c r="B80" s="57">
        <f>通常分様式!Y96</f>
        <v>0</v>
      </c>
      <c r="C80" s="6">
        <f t="shared" si="2"/>
        <v>0</v>
      </c>
      <c r="D80" s="6">
        <f t="shared" si="3"/>
        <v>0</v>
      </c>
      <c r="E80" s="6" t="str">
        <f>IFERROR(VLOOKUP(D80,通常分様式!$A$22:$A$421,1,FALSE),"")</f>
        <v/>
      </c>
    </row>
    <row r="81" spans="1:5" ht="18" thickBot="1" x14ac:dyDescent="0.2">
      <c r="A81" s="6">
        <v>76</v>
      </c>
      <c r="B81" s="57">
        <f>通常分様式!Y97</f>
        <v>0</v>
      </c>
      <c r="C81" s="6">
        <f t="shared" si="2"/>
        <v>0</v>
      </c>
      <c r="D81" s="6">
        <f t="shared" si="3"/>
        <v>0</v>
      </c>
      <c r="E81" s="6" t="str">
        <f>IFERROR(VLOOKUP(D81,通常分様式!$A$22:$A$421,1,FALSE),"")</f>
        <v/>
      </c>
    </row>
    <row r="82" spans="1:5" ht="18" thickBot="1" x14ac:dyDescent="0.2">
      <c r="A82" s="6">
        <v>77</v>
      </c>
      <c r="B82" s="57">
        <f>通常分様式!Y98</f>
        <v>0</v>
      </c>
      <c r="C82" s="6">
        <f t="shared" si="2"/>
        <v>0</v>
      </c>
      <c r="D82" s="6">
        <f t="shared" si="3"/>
        <v>0</v>
      </c>
      <c r="E82" s="6" t="str">
        <f>IFERROR(VLOOKUP(D82,通常分様式!$A$22:$A$421,1,FALSE),"")</f>
        <v/>
      </c>
    </row>
    <row r="83" spans="1:5" ht="18" thickBot="1" x14ac:dyDescent="0.2">
      <c r="A83" s="6">
        <v>78</v>
      </c>
      <c r="B83" s="57">
        <f>通常分様式!Y99</f>
        <v>0</v>
      </c>
      <c r="C83" s="6">
        <f t="shared" si="2"/>
        <v>0</v>
      </c>
      <c r="D83" s="6">
        <f t="shared" si="3"/>
        <v>0</v>
      </c>
      <c r="E83" s="6" t="str">
        <f>IFERROR(VLOOKUP(D83,通常分様式!$A$22:$A$421,1,FALSE),"")</f>
        <v/>
      </c>
    </row>
    <row r="84" spans="1:5" ht="18" thickBot="1" x14ac:dyDescent="0.2">
      <c r="A84" s="6">
        <v>79</v>
      </c>
      <c r="B84" s="57">
        <f>通常分様式!Y100</f>
        <v>0</v>
      </c>
      <c r="C84" s="6">
        <f t="shared" si="2"/>
        <v>0</v>
      </c>
      <c r="D84" s="6">
        <f t="shared" si="3"/>
        <v>0</v>
      </c>
      <c r="E84" s="6" t="str">
        <f>IFERROR(VLOOKUP(D84,通常分様式!$A$22:$A$421,1,FALSE),"")</f>
        <v/>
      </c>
    </row>
    <row r="85" spans="1:5" ht="18" thickBot="1" x14ac:dyDescent="0.2">
      <c r="A85" s="6">
        <v>80</v>
      </c>
      <c r="B85" s="57">
        <f>通常分様式!Y101</f>
        <v>0</v>
      </c>
      <c r="C85" s="6">
        <f t="shared" si="2"/>
        <v>0</v>
      </c>
      <c r="D85" s="6">
        <f t="shared" si="3"/>
        <v>0</v>
      </c>
      <c r="E85" s="6" t="str">
        <f>IFERROR(VLOOKUP(D85,通常分様式!$A$22:$A$421,1,FALSE),"")</f>
        <v/>
      </c>
    </row>
    <row r="86" spans="1:5" ht="18" thickBot="1" x14ac:dyDescent="0.2">
      <c r="A86" s="6">
        <v>81</v>
      </c>
      <c r="B86" s="57">
        <f>通常分様式!Y102</f>
        <v>0</v>
      </c>
      <c r="C86" s="6">
        <f t="shared" si="2"/>
        <v>0</v>
      </c>
      <c r="D86" s="6">
        <f t="shared" si="3"/>
        <v>0</v>
      </c>
      <c r="E86" s="6" t="str">
        <f>IFERROR(VLOOKUP(D86,通常分様式!$A$22:$A$421,1,FALSE),"")</f>
        <v/>
      </c>
    </row>
    <row r="87" spans="1:5" ht="18" thickBot="1" x14ac:dyDescent="0.2">
      <c r="A87" s="6">
        <v>82</v>
      </c>
      <c r="B87" s="57">
        <f>通常分様式!Y103</f>
        <v>0</v>
      </c>
      <c r="C87" s="6">
        <f t="shared" si="2"/>
        <v>0</v>
      </c>
      <c r="D87" s="6">
        <f t="shared" si="3"/>
        <v>0</v>
      </c>
      <c r="E87" s="6" t="str">
        <f>IFERROR(VLOOKUP(D87,通常分様式!$A$22:$A$421,1,FALSE),"")</f>
        <v/>
      </c>
    </row>
    <row r="88" spans="1:5" ht="18" thickBot="1" x14ac:dyDescent="0.2">
      <c r="A88" s="6">
        <v>83</v>
      </c>
      <c r="B88" s="57">
        <f>通常分様式!Y104</f>
        <v>0</v>
      </c>
      <c r="C88" s="6">
        <f t="shared" si="2"/>
        <v>0</v>
      </c>
      <c r="D88" s="6">
        <f t="shared" si="3"/>
        <v>0</v>
      </c>
      <c r="E88" s="6" t="str">
        <f>IFERROR(VLOOKUP(D88,通常分様式!$A$22:$A$421,1,FALSE),"")</f>
        <v/>
      </c>
    </row>
    <row r="89" spans="1:5" ht="18" thickBot="1" x14ac:dyDescent="0.2">
      <c r="A89" s="6">
        <v>84</v>
      </c>
      <c r="B89" s="57">
        <f>通常分様式!Y105</f>
        <v>0</v>
      </c>
      <c r="C89" s="6">
        <f t="shared" si="2"/>
        <v>0</v>
      </c>
      <c r="D89" s="6">
        <f t="shared" si="3"/>
        <v>0</v>
      </c>
      <c r="E89" s="6" t="str">
        <f>IFERROR(VLOOKUP(D89,通常分様式!$A$22:$A$421,1,FALSE),"")</f>
        <v/>
      </c>
    </row>
    <row r="90" spans="1:5" ht="18" thickBot="1" x14ac:dyDescent="0.2">
      <c r="A90" s="6">
        <v>85</v>
      </c>
      <c r="B90" s="57">
        <f>通常分様式!Y106</f>
        <v>0</v>
      </c>
      <c r="C90" s="6">
        <f t="shared" si="2"/>
        <v>0</v>
      </c>
      <c r="D90" s="6">
        <f t="shared" si="3"/>
        <v>0</v>
      </c>
      <c r="E90" s="6" t="str">
        <f>IFERROR(VLOOKUP(D90,通常分様式!$A$22:$A$421,1,FALSE),"")</f>
        <v/>
      </c>
    </row>
    <row r="91" spans="1:5" ht="18" thickBot="1" x14ac:dyDescent="0.2">
      <c r="A91" s="6">
        <v>86</v>
      </c>
      <c r="B91" s="57">
        <f>通常分様式!Y107</f>
        <v>0</v>
      </c>
      <c r="C91" s="6">
        <f t="shared" si="2"/>
        <v>0</v>
      </c>
      <c r="D91" s="6">
        <f t="shared" si="3"/>
        <v>0</v>
      </c>
      <c r="E91" s="6" t="str">
        <f>IFERROR(VLOOKUP(D91,通常分様式!$A$22:$A$421,1,FALSE),"")</f>
        <v/>
      </c>
    </row>
    <row r="92" spans="1:5" ht="18" thickBot="1" x14ac:dyDescent="0.2">
      <c r="A92" s="6">
        <v>87</v>
      </c>
      <c r="B92" s="57">
        <f>通常分様式!Y108</f>
        <v>0</v>
      </c>
      <c r="C92" s="6">
        <f t="shared" si="2"/>
        <v>0</v>
      </c>
      <c r="D92" s="6">
        <f t="shared" si="3"/>
        <v>0</v>
      </c>
      <c r="E92" s="6" t="str">
        <f>IFERROR(VLOOKUP(D92,通常分様式!$A$22:$A$421,1,FALSE),"")</f>
        <v/>
      </c>
    </row>
    <row r="93" spans="1:5" ht="18" thickBot="1" x14ac:dyDescent="0.2">
      <c r="A93" s="6">
        <v>88</v>
      </c>
      <c r="B93" s="57">
        <f>通常分様式!Y109</f>
        <v>0</v>
      </c>
      <c r="C93" s="6">
        <f t="shared" si="2"/>
        <v>0</v>
      </c>
      <c r="D93" s="6">
        <f t="shared" si="3"/>
        <v>0</v>
      </c>
      <c r="E93" s="6" t="str">
        <f>IFERROR(VLOOKUP(D93,通常分様式!$A$22:$A$421,1,FALSE),"")</f>
        <v/>
      </c>
    </row>
    <row r="94" spans="1:5" ht="18" thickBot="1" x14ac:dyDescent="0.2">
      <c r="A94" s="6">
        <v>89</v>
      </c>
      <c r="B94" s="57">
        <f>通常分様式!Y110</f>
        <v>0</v>
      </c>
      <c r="C94" s="6">
        <f t="shared" si="2"/>
        <v>0</v>
      </c>
      <c r="D94" s="6">
        <f t="shared" si="3"/>
        <v>0</v>
      </c>
      <c r="E94" s="6" t="str">
        <f>IFERROR(VLOOKUP(D94,通常分様式!$A$22:$A$421,1,FALSE),"")</f>
        <v/>
      </c>
    </row>
    <row r="95" spans="1:5" ht="18" thickBot="1" x14ac:dyDescent="0.2">
      <c r="A95" s="6">
        <v>90</v>
      </c>
      <c r="B95" s="57">
        <f>通常分様式!Y111</f>
        <v>0</v>
      </c>
      <c r="C95" s="6">
        <f t="shared" si="2"/>
        <v>0</v>
      </c>
      <c r="D95" s="6">
        <f t="shared" si="3"/>
        <v>0</v>
      </c>
      <c r="E95" s="6" t="str">
        <f>IFERROR(VLOOKUP(D95,通常分様式!$A$22:$A$421,1,FALSE),"")</f>
        <v/>
      </c>
    </row>
    <row r="96" spans="1:5" ht="18" thickBot="1" x14ac:dyDescent="0.2">
      <c r="A96" s="6">
        <v>91</v>
      </c>
      <c r="B96" s="57">
        <f>通常分様式!Y112</f>
        <v>0</v>
      </c>
      <c r="C96" s="6">
        <f t="shared" si="2"/>
        <v>0</v>
      </c>
      <c r="D96" s="6">
        <f t="shared" si="3"/>
        <v>0</v>
      </c>
      <c r="E96" s="6" t="str">
        <f>IFERROR(VLOOKUP(D96,通常分様式!$A$22:$A$421,1,FALSE),"")</f>
        <v/>
      </c>
    </row>
    <row r="97" spans="1:5" ht="18" thickBot="1" x14ac:dyDescent="0.2">
      <c r="A97" s="6">
        <v>92</v>
      </c>
      <c r="B97" s="57">
        <f>通常分様式!Y113</f>
        <v>0</v>
      </c>
      <c r="C97" s="6">
        <f t="shared" si="2"/>
        <v>0</v>
      </c>
      <c r="D97" s="6">
        <f t="shared" si="3"/>
        <v>0</v>
      </c>
      <c r="E97" s="6" t="str">
        <f>IFERROR(VLOOKUP(D97,通常分様式!$A$22:$A$421,1,FALSE),"")</f>
        <v/>
      </c>
    </row>
    <row r="98" spans="1:5" ht="18" thickBot="1" x14ac:dyDescent="0.2">
      <c r="A98" s="6">
        <v>93</v>
      </c>
      <c r="B98" s="57">
        <f>通常分様式!Y114</f>
        <v>0</v>
      </c>
      <c r="C98" s="6">
        <f t="shared" si="2"/>
        <v>0</v>
      </c>
      <c r="D98" s="6">
        <f t="shared" si="3"/>
        <v>0</v>
      </c>
      <c r="E98" s="6" t="str">
        <f>IFERROR(VLOOKUP(D98,通常分様式!$A$22:$A$421,1,FALSE),"")</f>
        <v/>
      </c>
    </row>
    <row r="99" spans="1:5" ht="18" thickBot="1" x14ac:dyDescent="0.2">
      <c r="A99" s="6">
        <v>94</v>
      </c>
      <c r="B99" s="57">
        <f>通常分様式!Y115</f>
        <v>0</v>
      </c>
      <c r="C99" s="6">
        <f t="shared" si="2"/>
        <v>0</v>
      </c>
      <c r="D99" s="6">
        <f t="shared" si="3"/>
        <v>0</v>
      </c>
      <c r="E99" s="6" t="str">
        <f>IFERROR(VLOOKUP(D99,通常分様式!$A$22:$A$421,1,FALSE),"")</f>
        <v/>
      </c>
    </row>
    <row r="100" spans="1:5" ht="18" thickBot="1" x14ac:dyDescent="0.2">
      <c r="A100" s="6">
        <v>95</v>
      </c>
      <c r="B100" s="57">
        <f>通常分様式!Y116</f>
        <v>0</v>
      </c>
      <c r="C100" s="6">
        <f t="shared" si="2"/>
        <v>0</v>
      </c>
      <c r="D100" s="6">
        <f t="shared" si="3"/>
        <v>0</v>
      </c>
      <c r="E100" s="6" t="str">
        <f>IFERROR(VLOOKUP(D100,通常分様式!$A$22:$A$421,1,FALSE),"")</f>
        <v/>
      </c>
    </row>
    <row r="101" spans="1:5" ht="18" thickBot="1" x14ac:dyDescent="0.2">
      <c r="A101" s="6">
        <v>96</v>
      </c>
      <c r="B101" s="57">
        <f>通常分様式!Y117</f>
        <v>0</v>
      </c>
      <c r="C101" s="6">
        <f t="shared" si="2"/>
        <v>0</v>
      </c>
      <c r="D101" s="6">
        <f t="shared" si="3"/>
        <v>0</v>
      </c>
      <c r="E101" s="6" t="str">
        <f>IFERROR(VLOOKUP(D101,通常分様式!$A$22:$A$421,1,FALSE),"")</f>
        <v/>
      </c>
    </row>
    <row r="102" spans="1:5" ht="18" thickBot="1" x14ac:dyDescent="0.2">
      <c r="A102" s="6">
        <v>97</v>
      </c>
      <c r="B102" s="57">
        <f>通常分様式!Y118</f>
        <v>0</v>
      </c>
      <c r="C102" s="6">
        <f t="shared" si="2"/>
        <v>0</v>
      </c>
      <c r="D102" s="6">
        <f t="shared" si="3"/>
        <v>0</v>
      </c>
      <c r="E102" s="6" t="str">
        <f>IFERROR(VLOOKUP(D102,通常分様式!$A$22:$A$421,1,FALSE),"")</f>
        <v/>
      </c>
    </row>
    <row r="103" spans="1:5" ht="18" thickBot="1" x14ac:dyDescent="0.2">
      <c r="A103" s="6">
        <v>98</v>
      </c>
      <c r="B103" s="57">
        <f>通常分様式!Y119</f>
        <v>0</v>
      </c>
      <c r="C103" s="6">
        <f t="shared" si="2"/>
        <v>0</v>
      </c>
      <c r="D103" s="6">
        <f t="shared" si="3"/>
        <v>0</v>
      </c>
      <c r="E103" s="6" t="str">
        <f>IFERROR(VLOOKUP(D103,通常分様式!$A$22:$A$421,1,FALSE),"")</f>
        <v/>
      </c>
    </row>
    <row r="104" spans="1:5" ht="18" thickBot="1" x14ac:dyDescent="0.2">
      <c r="A104" s="6">
        <v>99</v>
      </c>
      <c r="B104" s="57">
        <f>通常分様式!Y120</f>
        <v>0</v>
      </c>
      <c r="C104" s="6">
        <f t="shared" si="2"/>
        <v>0</v>
      </c>
      <c r="D104" s="6">
        <f t="shared" si="3"/>
        <v>0</v>
      </c>
      <c r="E104" s="6" t="str">
        <f>IFERROR(VLOOKUP(D104,通常分様式!$A$22:$A$421,1,FALSE),"")</f>
        <v/>
      </c>
    </row>
    <row r="105" spans="1:5" ht="18" thickBot="1" x14ac:dyDescent="0.2">
      <c r="A105" s="6">
        <v>100</v>
      </c>
      <c r="B105" s="57">
        <f>通常分様式!Y121</f>
        <v>0</v>
      </c>
      <c r="C105" s="6">
        <f t="shared" si="2"/>
        <v>0</v>
      </c>
      <c r="D105" s="6">
        <f t="shared" si="3"/>
        <v>0</v>
      </c>
      <c r="E105" s="6" t="str">
        <f>IFERROR(VLOOKUP(D105,通常分様式!$A$22:$A$421,1,FALSE),"")</f>
        <v/>
      </c>
    </row>
    <row r="106" spans="1:5" ht="18" thickBot="1" x14ac:dyDescent="0.2">
      <c r="A106" s="6">
        <v>101</v>
      </c>
      <c r="B106" s="57">
        <f>通常分様式!Y122</f>
        <v>0</v>
      </c>
      <c r="C106" s="6">
        <f t="shared" si="2"/>
        <v>0</v>
      </c>
      <c r="D106" s="6">
        <f t="shared" si="3"/>
        <v>0</v>
      </c>
      <c r="E106" s="6" t="str">
        <f>IFERROR(VLOOKUP(D106,通常分様式!$A$22:$A$421,1,FALSE),"")</f>
        <v/>
      </c>
    </row>
    <row r="107" spans="1:5" ht="18" thickBot="1" x14ac:dyDescent="0.2">
      <c r="A107" s="6">
        <v>102</v>
      </c>
      <c r="B107" s="57">
        <f>通常分様式!Y123</f>
        <v>0</v>
      </c>
      <c r="C107" s="6">
        <f t="shared" si="2"/>
        <v>0</v>
      </c>
      <c r="D107" s="6">
        <f t="shared" si="3"/>
        <v>0</v>
      </c>
      <c r="E107" s="6" t="str">
        <f>IFERROR(VLOOKUP(D107,通常分様式!$A$22:$A$421,1,FALSE),"")</f>
        <v/>
      </c>
    </row>
    <row r="108" spans="1:5" ht="18" thickBot="1" x14ac:dyDescent="0.2">
      <c r="A108" s="6">
        <v>103</v>
      </c>
      <c r="B108" s="57">
        <f>通常分様式!Y124</f>
        <v>0</v>
      </c>
      <c r="C108" s="6">
        <f t="shared" si="2"/>
        <v>0</v>
      </c>
      <c r="D108" s="6">
        <f t="shared" si="3"/>
        <v>0</v>
      </c>
      <c r="E108" s="6" t="str">
        <f>IFERROR(VLOOKUP(D108,通常分様式!$A$22:$A$421,1,FALSE),"")</f>
        <v/>
      </c>
    </row>
    <row r="109" spans="1:5" ht="18" thickBot="1" x14ac:dyDescent="0.2">
      <c r="A109" s="6">
        <v>104</v>
      </c>
      <c r="B109" s="57">
        <f>通常分様式!Y125</f>
        <v>0</v>
      </c>
      <c r="C109" s="6">
        <f t="shared" si="2"/>
        <v>0</v>
      </c>
      <c r="D109" s="6">
        <f t="shared" si="3"/>
        <v>0</v>
      </c>
      <c r="E109" s="6" t="str">
        <f>IFERROR(VLOOKUP(D109,通常分様式!$A$22:$A$421,1,FALSE),"")</f>
        <v/>
      </c>
    </row>
    <row r="110" spans="1:5" ht="18" thickBot="1" x14ac:dyDescent="0.2">
      <c r="A110" s="6">
        <v>105</v>
      </c>
      <c r="B110" s="57">
        <f>通常分様式!Y126</f>
        <v>0</v>
      </c>
      <c r="C110" s="6">
        <f t="shared" si="2"/>
        <v>0</v>
      </c>
      <c r="D110" s="6">
        <f t="shared" si="3"/>
        <v>0</v>
      </c>
      <c r="E110" s="6" t="str">
        <f>IFERROR(VLOOKUP(D110,通常分様式!$A$22:$A$421,1,FALSE),"")</f>
        <v/>
      </c>
    </row>
    <row r="111" spans="1:5" ht="18" thickBot="1" x14ac:dyDescent="0.2">
      <c r="A111" s="6">
        <v>106</v>
      </c>
      <c r="B111" s="57">
        <f>通常分様式!Y127</f>
        <v>0</v>
      </c>
      <c r="C111" s="6">
        <f t="shared" si="2"/>
        <v>0</v>
      </c>
      <c r="D111" s="6">
        <f t="shared" si="3"/>
        <v>0</v>
      </c>
      <c r="E111" s="6" t="str">
        <f>IFERROR(VLOOKUP(D111,通常分様式!$A$22:$A$421,1,FALSE),"")</f>
        <v/>
      </c>
    </row>
    <row r="112" spans="1:5" ht="18" thickBot="1" x14ac:dyDescent="0.2">
      <c r="A112" s="6">
        <v>107</v>
      </c>
      <c r="B112" s="57">
        <f>通常分様式!Y128</f>
        <v>0</v>
      </c>
      <c r="C112" s="6">
        <f t="shared" si="2"/>
        <v>0</v>
      </c>
      <c r="D112" s="6">
        <f t="shared" si="3"/>
        <v>0</v>
      </c>
      <c r="E112" s="6" t="str">
        <f>IFERROR(VLOOKUP(D112,通常分様式!$A$22:$A$421,1,FALSE),"")</f>
        <v/>
      </c>
    </row>
    <row r="113" spans="1:5" ht="18" thickBot="1" x14ac:dyDescent="0.2">
      <c r="A113" s="6">
        <v>108</v>
      </c>
      <c r="B113" s="57">
        <f>通常分様式!Y129</f>
        <v>0</v>
      </c>
      <c r="C113" s="6">
        <f t="shared" si="2"/>
        <v>0</v>
      </c>
      <c r="D113" s="6">
        <f t="shared" si="3"/>
        <v>0</v>
      </c>
      <c r="E113" s="6" t="str">
        <f>IFERROR(VLOOKUP(D113,通常分様式!$A$22:$A$421,1,FALSE),"")</f>
        <v/>
      </c>
    </row>
    <row r="114" spans="1:5" ht="18" thickBot="1" x14ac:dyDescent="0.2">
      <c r="A114" s="6">
        <v>109</v>
      </c>
      <c r="B114" s="57">
        <f>通常分様式!Y130</f>
        <v>0</v>
      </c>
      <c r="C114" s="6">
        <f t="shared" si="2"/>
        <v>0</v>
      </c>
      <c r="D114" s="6">
        <f t="shared" si="3"/>
        <v>0</v>
      </c>
      <c r="E114" s="6" t="str">
        <f>IFERROR(VLOOKUP(D114,通常分様式!$A$22:$A$421,1,FALSE),"")</f>
        <v/>
      </c>
    </row>
    <row r="115" spans="1:5" ht="18" thickBot="1" x14ac:dyDescent="0.2">
      <c r="A115" s="6">
        <v>110</v>
      </c>
      <c r="B115" s="57">
        <f>通常分様式!Y131</f>
        <v>0</v>
      </c>
      <c r="C115" s="6">
        <f t="shared" si="2"/>
        <v>0</v>
      </c>
      <c r="D115" s="6">
        <f t="shared" si="3"/>
        <v>0</v>
      </c>
      <c r="E115" s="6" t="str">
        <f>IFERROR(VLOOKUP(D115,通常分様式!$A$22:$A$421,1,FALSE),"")</f>
        <v/>
      </c>
    </row>
    <row r="116" spans="1:5" ht="18" thickBot="1" x14ac:dyDescent="0.2">
      <c r="A116" s="6">
        <v>111</v>
      </c>
      <c r="B116" s="57">
        <f>通常分様式!Y132</f>
        <v>0</v>
      </c>
      <c r="C116" s="6">
        <f t="shared" si="2"/>
        <v>0</v>
      </c>
      <c r="D116" s="6">
        <f t="shared" si="3"/>
        <v>0</v>
      </c>
      <c r="E116" s="6" t="str">
        <f>IFERROR(VLOOKUP(D116,通常分様式!$A$22:$A$421,1,FALSE),"")</f>
        <v/>
      </c>
    </row>
    <row r="117" spans="1:5" ht="18" thickBot="1" x14ac:dyDescent="0.2">
      <c r="A117" s="6">
        <v>112</v>
      </c>
      <c r="B117" s="57">
        <f>通常分様式!Y133</f>
        <v>0</v>
      </c>
      <c r="C117" s="6">
        <f t="shared" si="2"/>
        <v>0</v>
      </c>
      <c r="D117" s="6">
        <f t="shared" si="3"/>
        <v>0</v>
      </c>
      <c r="E117" s="6" t="str">
        <f>IFERROR(VLOOKUP(D117,通常分様式!$A$22:$A$421,1,FALSE),"")</f>
        <v/>
      </c>
    </row>
    <row r="118" spans="1:5" ht="18" thickBot="1" x14ac:dyDescent="0.2">
      <c r="A118" s="6">
        <v>113</v>
      </c>
      <c r="B118" s="57">
        <f>通常分様式!Y134</f>
        <v>0</v>
      </c>
      <c r="C118" s="6">
        <f t="shared" si="2"/>
        <v>0</v>
      </c>
      <c r="D118" s="6">
        <f t="shared" si="3"/>
        <v>0</v>
      </c>
      <c r="E118" s="6" t="str">
        <f>IFERROR(VLOOKUP(D118,通常分様式!$A$22:$A$421,1,FALSE),"")</f>
        <v/>
      </c>
    </row>
    <row r="119" spans="1:5" ht="18" thickBot="1" x14ac:dyDescent="0.2">
      <c r="A119" s="6">
        <v>114</v>
      </c>
      <c r="B119" s="57">
        <f>通常分様式!Y135</f>
        <v>0</v>
      </c>
      <c r="C119" s="6">
        <f t="shared" si="2"/>
        <v>0</v>
      </c>
      <c r="D119" s="6">
        <f t="shared" si="3"/>
        <v>0</v>
      </c>
      <c r="E119" s="6" t="str">
        <f>IFERROR(VLOOKUP(D119,通常分様式!$A$22:$A$421,1,FALSE),"")</f>
        <v/>
      </c>
    </row>
    <row r="120" spans="1:5" ht="18" thickBot="1" x14ac:dyDescent="0.2">
      <c r="A120" s="6">
        <v>115</v>
      </c>
      <c r="B120" s="57">
        <f>通常分様式!Y136</f>
        <v>0</v>
      </c>
      <c r="C120" s="6">
        <f t="shared" si="2"/>
        <v>0</v>
      </c>
      <c r="D120" s="6">
        <f t="shared" si="3"/>
        <v>0</v>
      </c>
      <c r="E120" s="6" t="str">
        <f>IFERROR(VLOOKUP(D120,通常分様式!$A$22:$A$421,1,FALSE),"")</f>
        <v/>
      </c>
    </row>
    <row r="121" spans="1:5" ht="18" thickBot="1" x14ac:dyDescent="0.2">
      <c r="A121" s="6">
        <v>116</v>
      </c>
      <c r="B121" s="57">
        <f>通常分様式!Y137</f>
        <v>0</v>
      </c>
      <c r="C121" s="6">
        <f t="shared" si="2"/>
        <v>0</v>
      </c>
      <c r="D121" s="6">
        <f t="shared" si="3"/>
        <v>0</v>
      </c>
      <c r="E121" s="6" t="str">
        <f>IFERROR(VLOOKUP(D121,通常分様式!$A$22:$A$421,1,FALSE),"")</f>
        <v/>
      </c>
    </row>
    <row r="122" spans="1:5" ht="18" thickBot="1" x14ac:dyDescent="0.2">
      <c r="A122" s="6">
        <v>117</v>
      </c>
      <c r="B122" s="57">
        <f>通常分様式!Y138</f>
        <v>0</v>
      </c>
      <c r="C122" s="6">
        <f t="shared" si="2"/>
        <v>0</v>
      </c>
      <c r="D122" s="6">
        <f t="shared" si="3"/>
        <v>0</v>
      </c>
      <c r="E122" s="6" t="str">
        <f>IFERROR(VLOOKUP(D122,通常分様式!$A$22:$A$421,1,FALSE),"")</f>
        <v/>
      </c>
    </row>
    <row r="123" spans="1:5" ht="18" thickBot="1" x14ac:dyDescent="0.2">
      <c r="A123" s="6">
        <v>118</v>
      </c>
      <c r="B123" s="57">
        <f>通常分様式!Y139</f>
        <v>0</v>
      </c>
      <c r="C123" s="6">
        <f t="shared" si="2"/>
        <v>0</v>
      </c>
      <c r="D123" s="6">
        <f t="shared" si="3"/>
        <v>0</v>
      </c>
      <c r="E123" s="6" t="str">
        <f>IFERROR(VLOOKUP(D123,通常分様式!$A$22:$A$421,1,FALSE),"")</f>
        <v/>
      </c>
    </row>
    <row r="124" spans="1:5" ht="18" thickBot="1" x14ac:dyDescent="0.2">
      <c r="A124" s="6">
        <v>119</v>
      </c>
      <c r="B124" s="57">
        <f>通常分様式!Y140</f>
        <v>0</v>
      </c>
      <c r="C124" s="6">
        <f t="shared" si="2"/>
        <v>0</v>
      </c>
      <c r="D124" s="6">
        <f t="shared" si="3"/>
        <v>0</v>
      </c>
      <c r="E124" s="6" t="str">
        <f>IFERROR(VLOOKUP(D124,通常分様式!$A$22:$A$421,1,FALSE),"")</f>
        <v/>
      </c>
    </row>
    <row r="125" spans="1:5" ht="18" thickBot="1" x14ac:dyDescent="0.2">
      <c r="A125" s="6">
        <v>120</v>
      </c>
      <c r="B125" s="57">
        <f>通常分様式!Y141</f>
        <v>0</v>
      </c>
      <c r="C125" s="6">
        <f t="shared" si="2"/>
        <v>0</v>
      </c>
      <c r="D125" s="6">
        <f t="shared" si="3"/>
        <v>0</v>
      </c>
      <c r="E125" s="6" t="str">
        <f>IFERROR(VLOOKUP(D125,通常分様式!$A$22:$A$421,1,FALSE),"")</f>
        <v/>
      </c>
    </row>
    <row r="126" spans="1:5" ht="18" thickBot="1" x14ac:dyDescent="0.2">
      <c r="A126" s="6">
        <v>121</v>
      </c>
      <c r="B126" s="57">
        <f>通常分様式!Y142</f>
        <v>0</v>
      </c>
      <c r="C126" s="6">
        <f t="shared" si="2"/>
        <v>0</v>
      </c>
      <c r="D126" s="6">
        <f t="shared" si="3"/>
        <v>0</v>
      </c>
      <c r="E126" s="6" t="str">
        <f>IFERROR(VLOOKUP(D126,通常分様式!$A$22:$A$421,1,FALSE),"")</f>
        <v/>
      </c>
    </row>
    <row r="127" spans="1:5" ht="18" thickBot="1" x14ac:dyDescent="0.2">
      <c r="A127" s="6">
        <v>122</v>
      </c>
      <c r="B127" s="57">
        <f>通常分様式!Y143</f>
        <v>0</v>
      </c>
      <c r="C127" s="6">
        <f t="shared" si="2"/>
        <v>0</v>
      </c>
      <c r="D127" s="6">
        <f t="shared" si="3"/>
        <v>0</v>
      </c>
      <c r="E127" s="6" t="str">
        <f>IFERROR(VLOOKUP(D127,通常分様式!$A$22:$A$421,1,FALSE),"")</f>
        <v/>
      </c>
    </row>
    <row r="128" spans="1:5" ht="18" thickBot="1" x14ac:dyDescent="0.2">
      <c r="A128" s="6">
        <v>123</v>
      </c>
      <c r="B128" s="57">
        <f>通常分様式!Y144</f>
        <v>0</v>
      </c>
      <c r="C128" s="6">
        <f t="shared" si="2"/>
        <v>0</v>
      </c>
      <c r="D128" s="6">
        <f t="shared" si="3"/>
        <v>0</v>
      </c>
      <c r="E128" s="6" t="str">
        <f>IFERROR(VLOOKUP(D128,通常分様式!$A$22:$A$421,1,FALSE),"")</f>
        <v/>
      </c>
    </row>
    <row r="129" spans="1:5" ht="18" thickBot="1" x14ac:dyDescent="0.2">
      <c r="A129" s="6">
        <v>124</v>
      </c>
      <c r="B129" s="57">
        <f>通常分様式!Y145</f>
        <v>0</v>
      </c>
      <c r="C129" s="6">
        <f t="shared" si="2"/>
        <v>0</v>
      </c>
      <c r="D129" s="6">
        <f t="shared" si="3"/>
        <v>0</v>
      </c>
      <c r="E129" s="6" t="str">
        <f>IFERROR(VLOOKUP(D129,通常分様式!$A$22:$A$421,1,FALSE),"")</f>
        <v/>
      </c>
    </row>
    <row r="130" spans="1:5" ht="18" thickBot="1" x14ac:dyDescent="0.2">
      <c r="A130" s="6">
        <v>125</v>
      </c>
      <c r="B130" s="57">
        <f>通常分様式!Y146</f>
        <v>0</v>
      </c>
      <c r="C130" s="6">
        <f t="shared" si="2"/>
        <v>0</v>
      </c>
      <c r="D130" s="6">
        <f t="shared" si="3"/>
        <v>0</v>
      </c>
      <c r="E130" s="6" t="str">
        <f>IFERROR(VLOOKUP(D130,通常分様式!$A$22:$A$421,1,FALSE),"")</f>
        <v/>
      </c>
    </row>
    <row r="131" spans="1:5" ht="18" thickBot="1" x14ac:dyDescent="0.2">
      <c r="A131" s="6">
        <v>126</v>
      </c>
      <c r="B131" s="57">
        <f>通常分様式!Y147</f>
        <v>0</v>
      </c>
      <c r="C131" s="6">
        <f t="shared" si="2"/>
        <v>0</v>
      </c>
      <c r="D131" s="6">
        <f t="shared" si="3"/>
        <v>0</v>
      </c>
      <c r="E131" s="6" t="str">
        <f>IFERROR(VLOOKUP(D131,通常分様式!$A$22:$A$421,1,FALSE),"")</f>
        <v/>
      </c>
    </row>
    <row r="132" spans="1:5" ht="18" thickBot="1" x14ac:dyDescent="0.2">
      <c r="A132" s="6">
        <v>127</v>
      </c>
      <c r="B132" s="57">
        <f>通常分様式!Y148</f>
        <v>0</v>
      </c>
      <c r="C132" s="6">
        <f t="shared" si="2"/>
        <v>0</v>
      </c>
      <c r="D132" s="6">
        <f t="shared" si="3"/>
        <v>0</v>
      </c>
      <c r="E132" s="6" t="str">
        <f>IFERROR(VLOOKUP(D132,通常分様式!$A$22:$A$421,1,FALSE),"")</f>
        <v/>
      </c>
    </row>
    <row r="133" spans="1:5" ht="18" thickBot="1" x14ac:dyDescent="0.2">
      <c r="A133" s="6">
        <v>128</v>
      </c>
      <c r="B133" s="57">
        <f>通常分様式!Y149</f>
        <v>0</v>
      </c>
      <c r="C133" s="6">
        <f t="shared" si="2"/>
        <v>0</v>
      </c>
      <c r="D133" s="6">
        <f t="shared" si="3"/>
        <v>0</v>
      </c>
      <c r="E133" s="6" t="str">
        <f>IFERROR(VLOOKUP(D133,通常分様式!$A$22:$A$421,1,FALSE),"")</f>
        <v/>
      </c>
    </row>
    <row r="134" spans="1:5" ht="18" thickBot="1" x14ac:dyDescent="0.2">
      <c r="A134" s="6">
        <v>129</v>
      </c>
      <c r="B134" s="57">
        <f>通常分様式!Y150</f>
        <v>0</v>
      </c>
      <c r="C134" s="6">
        <f t="shared" si="2"/>
        <v>0</v>
      </c>
      <c r="D134" s="6">
        <f t="shared" si="3"/>
        <v>0</v>
      </c>
      <c r="E134" s="6" t="str">
        <f>IFERROR(VLOOKUP(D134,通常分様式!$A$22:$A$421,1,FALSE),"")</f>
        <v/>
      </c>
    </row>
    <row r="135" spans="1:5" ht="18" thickBot="1" x14ac:dyDescent="0.2">
      <c r="A135" s="6">
        <v>130</v>
      </c>
      <c r="B135" s="57">
        <f>通常分様式!Y151</f>
        <v>0</v>
      </c>
      <c r="C135" s="6">
        <f t="shared" ref="C135:C198" si="4">IF(B135="○",1,0)</f>
        <v>0</v>
      </c>
      <c r="D135" s="6">
        <f t="shared" ref="D135:D198" si="5">A135*C135</f>
        <v>0</v>
      </c>
      <c r="E135" s="6" t="str">
        <f>IFERROR(VLOOKUP(D135,通常分様式!$A$22:$A$421,1,FALSE),"")</f>
        <v/>
      </c>
    </row>
    <row r="136" spans="1:5" ht="18" thickBot="1" x14ac:dyDescent="0.2">
      <c r="A136" s="6">
        <v>131</v>
      </c>
      <c r="B136" s="57">
        <f>通常分様式!Y152</f>
        <v>0</v>
      </c>
      <c r="C136" s="6">
        <f t="shared" si="4"/>
        <v>0</v>
      </c>
      <c r="D136" s="6">
        <f t="shared" si="5"/>
        <v>0</v>
      </c>
      <c r="E136" s="6" t="str">
        <f>IFERROR(VLOOKUP(D136,通常分様式!$A$22:$A$421,1,FALSE),"")</f>
        <v/>
      </c>
    </row>
    <row r="137" spans="1:5" ht="18" thickBot="1" x14ac:dyDescent="0.2">
      <c r="A137" s="6">
        <v>132</v>
      </c>
      <c r="B137" s="57">
        <f>通常分様式!Y153</f>
        <v>0</v>
      </c>
      <c r="C137" s="6">
        <f t="shared" si="4"/>
        <v>0</v>
      </c>
      <c r="D137" s="6">
        <f t="shared" si="5"/>
        <v>0</v>
      </c>
      <c r="E137" s="6" t="str">
        <f>IFERROR(VLOOKUP(D137,通常分様式!$A$22:$A$421,1,FALSE),"")</f>
        <v/>
      </c>
    </row>
    <row r="138" spans="1:5" ht="18" thickBot="1" x14ac:dyDescent="0.2">
      <c r="A138" s="6">
        <v>133</v>
      </c>
      <c r="B138" s="57">
        <f>通常分様式!Y154</f>
        <v>0</v>
      </c>
      <c r="C138" s="6">
        <f t="shared" si="4"/>
        <v>0</v>
      </c>
      <c r="D138" s="6">
        <f t="shared" si="5"/>
        <v>0</v>
      </c>
      <c r="E138" s="6" t="str">
        <f>IFERROR(VLOOKUP(D138,通常分様式!$A$22:$A$421,1,FALSE),"")</f>
        <v/>
      </c>
    </row>
    <row r="139" spans="1:5" ht="18" thickBot="1" x14ac:dyDescent="0.2">
      <c r="A139" s="6">
        <v>134</v>
      </c>
      <c r="B139" s="57">
        <f>通常分様式!Y155</f>
        <v>0</v>
      </c>
      <c r="C139" s="6">
        <f t="shared" si="4"/>
        <v>0</v>
      </c>
      <c r="D139" s="6">
        <f t="shared" si="5"/>
        <v>0</v>
      </c>
      <c r="E139" s="6" t="str">
        <f>IFERROR(VLOOKUP(D139,通常分様式!$A$22:$A$421,1,FALSE),"")</f>
        <v/>
      </c>
    </row>
    <row r="140" spans="1:5" ht="18" thickBot="1" x14ac:dyDescent="0.2">
      <c r="A140" s="6">
        <v>135</v>
      </c>
      <c r="B140" s="57">
        <f>通常分様式!Y156</f>
        <v>0</v>
      </c>
      <c r="C140" s="6">
        <f t="shared" si="4"/>
        <v>0</v>
      </c>
      <c r="D140" s="6">
        <f t="shared" si="5"/>
        <v>0</v>
      </c>
      <c r="E140" s="6" t="str">
        <f>IFERROR(VLOOKUP(D140,通常分様式!$A$22:$A$421,1,FALSE),"")</f>
        <v/>
      </c>
    </row>
    <row r="141" spans="1:5" ht="18" thickBot="1" x14ac:dyDescent="0.2">
      <c r="A141" s="6">
        <v>136</v>
      </c>
      <c r="B141" s="57">
        <f>通常分様式!Y157</f>
        <v>0</v>
      </c>
      <c r="C141" s="6">
        <f t="shared" si="4"/>
        <v>0</v>
      </c>
      <c r="D141" s="6">
        <f t="shared" si="5"/>
        <v>0</v>
      </c>
      <c r="E141" s="6" t="str">
        <f>IFERROR(VLOOKUP(D141,通常分様式!$A$22:$A$421,1,FALSE),"")</f>
        <v/>
      </c>
    </row>
    <row r="142" spans="1:5" ht="18" thickBot="1" x14ac:dyDescent="0.2">
      <c r="A142" s="6">
        <v>137</v>
      </c>
      <c r="B142" s="57">
        <f>通常分様式!Y158</f>
        <v>0</v>
      </c>
      <c r="C142" s="6">
        <f t="shared" si="4"/>
        <v>0</v>
      </c>
      <c r="D142" s="6">
        <f t="shared" si="5"/>
        <v>0</v>
      </c>
      <c r="E142" s="6" t="str">
        <f>IFERROR(VLOOKUP(D142,通常分様式!$A$22:$A$421,1,FALSE),"")</f>
        <v/>
      </c>
    </row>
    <row r="143" spans="1:5" ht="18" thickBot="1" x14ac:dyDescent="0.2">
      <c r="A143" s="6">
        <v>138</v>
      </c>
      <c r="B143" s="57">
        <f>通常分様式!Y159</f>
        <v>0</v>
      </c>
      <c r="C143" s="6">
        <f t="shared" si="4"/>
        <v>0</v>
      </c>
      <c r="D143" s="6">
        <f t="shared" si="5"/>
        <v>0</v>
      </c>
      <c r="E143" s="6" t="str">
        <f>IFERROR(VLOOKUP(D143,通常分様式!$A$22:$A$421,1,FALSE),"")</f>
        <v/>
      </c>
    </row>
    <row r="144" spans="1:5" ht="18" thickBot="1" x14ac:dyDescent="0.2">
      <c r="A144" s="6">
        <v>139</v>
      </c>
      <c r="B144" s="57">
        <f>通常分様式!Y160</f>
        <v>0</v>
      </c>
      <c r="C144" s="6">
        <f t="shared" si="4"/>
        <v>0</v>
      </c>
      <c r="D144" s="6">
        <f t="shared" si="5"/>
        <v>0</v>
      </c>
      <c r="E144" s="6" t="str">
        <f>IFERROR(VLOOKUP(D144,通常分様式!$A$22:$A$421,1,FALSE),"")</f>
        <v/>
      </c>
    </row>
    <row r="145" spans="1:5" ht="18" thickBot="1" x14ac:dyDescent="0.2">
      <c r="A145" s="6">
        <v>140</v>
      </c>
      <c r="B145" s="57">
        <f>通常分様式!Y161</f>
        <v>0</v>
      </c>
      <c r="C145" s="6">
        <f t="shared" si="4"/>
        <v>0</v>
      </c>
      <c r="D145" s="6">
        <f t="shared" si="5"/>
        <v>0</v>
      </c>
      <c r="E145" s="6" t="str">
        <f>IFERROR(VLOOKUP(D145,通常分様式!$A$22:$A$421,1,FALSE),"")</f>
        <v/>
      </c>
    </row>
    <row r="146" spans="1:5" ht="18" thickBot="1" x14ac:dyDescent="0.2">
      <c r="A146" s="6">
        <v>141</v>
      </c>
      <c r="B146" s="57">
        <f>通常分様式!Y162</f>
        <v>0</v>
      </c>
      <c r="C146" s="6">
        <f t="shared" si="4"/>
        <v>0</v>
      </c>
      <c r="D146" s="6">
        <f t="shared" si="5"/>
        <v>0</v>
      </c>
      <c r="E146" s="6" t="str">
        <f>IFERROR(VLOOKUP(D146,通常分様式!$A$22:$A$421,1,FALSE),"")</f>
        <v/>
      </c>
    </row>
    <row r="147" spans="1:5" ht="18" thickBot="1" x14ac:dyDescent="0.2">
      <c r="A147" s="6">
        <v>142</v>
      </c>
      <c r="B147" s="57">
        <f>通常分様式!Y163</f>
        <v>0</v>
      </c>
      <c r="C147" s="6">
        <f t="shared" si="4"/>
        <v>0</v>
      </c>
      <c r="D147" s="6">
        <f t="shared" si="5"/>
        <v>0</v>
      </c>
      <c r="E147" s="6" t="str">
        <f>IFERROR(VLOOKUP(D147,通常分様式!$A$22:$A$421,1,FALSE),"")</f>
        <v/>
      </c>
    </row>
    <row r="148" spans="1:5" ht="18" thickBot="1" x14ac:dyDescent="0.2">
      <c r="A148" s="6">
        <v>143</v>
      </c>
      <c r="B148" s="57">
        <f>通常分様式!Y164</f>
        <v>0</v>
      </c>
      <c r="C148" s="6">
        <f t="shared" si="4"/>
        <v>0</v>
      </c>
      <c r="D148" s="6">
        <f t="shared" si="5"/>
        <v>0</v>
      </c>
      <c r="E148" s="6" t="str">
        <f>IFERROR(VLOOKUP(D148,通常分様式!$A$22:$A$421,1,FALSE),"")</f>
        <v/>
      </c>
    </row>
    <row r="149" spans="1:5" ht="18" thickBot="1" x14ac:dyDescent="0.2">
      <c r="A149" s="6">
        <v>144</v>
      </c>
      <c r="B149" s="57">
        <f>通常分様式!Y165</f>
        <v>0</v>
      </c>
      <c r="C149" s="6">
        <f t="shared" si="4"/>
        <v>0</v>
      </c>
      <c r="D149" s="6">
        <f t="shared" si="5"/>
        <v>0</v>
      </c>
      <c r="E149" s="6" t="str">
        <f>IFERROR(VLOOKUP(D149,通常分様式!$A$22:$A$421,1,FALSE),"")</f>
        <v/>
      </c>
    </row>
    <row r="150" spans="1:5" ht="18" thickBot="1" x14ac:dyDescent="0.2">
      <c r="A150" s="6">
        <v>145</v>
      </c>
      <c r="B150" s="57">
        <f>通常分様式!Y166</f>
        <v>0</v>
      </c>
      <c r="C150" s="6">
        <f t="shared" si="4"/>
        <v>0</v>
      </c>
      <c r="D150" s="6">
        <f t="shared" si="5"/>
        <v>0</v>
      </c>
      <c r="E150" s="6" t="str">
        <f>IFERROR(VLOOKUP(D150,通常分様式!$A$22:$A$421,1,FALSE),"")</f>
        <v/>
      </c>
    </row>
    <row r="151" spans="1:5" ht="18" thickBot="1" x14ac:dyDescent="0.2">
      <c r="A151" s="6">
        <v>146</v>
      </c>
      <c r="B151" s="57">
        <f>通常分様式!Y167</f>
        <v>0</v>
      </c>
      <c r="C151" s="6">
        <f t="shared" si="4"/>
        <v>0</v>
      </c>
      <c r="D151" s="6">
        <f t="shared" si="5"/>
        <v>0</v>
      </c>
      <c r="E151" s="6" t="str">
        <f>IFERROR(VLOOKUP(D151,通常分様式!$A$22:$A$421,1,FALSE),"")</f>
        <v/>
      </c>
    </row>
    <row r="152" spans="1:5" ht="18" thickBot="1" x14ac:dyDescent="0.2">
      <c r="A152" s="6">
        <v>147</v>
      </c>
      <c r="B152" s="57">
        <f>通常分様式!Y168</f>
        <v>0</v>
      </c>
      <c r="C152" s="6">
        <f t="shared" si="4"/>
        <v>0</v>
      </c>
      <c r="D152" s="6">
        <f t="shared" si="5"/>
        <v>0</v>
      </c>
      <c r="E152" s="6" t="str">
        <f>IFERROR(VLOOKUP(D152,通常分様式!$A$22:$A$421,1,FALSE),"")</f>
        <v/>
      </c>
    </row>
    <row r="153" spans="1:5" ht="18" thickBot="1" x14ac:dyDescent="0.2">
      <c r="A153" s="6">
        <v>148</v>
      </c>
      <c r="B153" s="57">
        <f>通常分様式!Y169</f>
        <v>0</v>
      </c>
      <c r="C153" s="6">
        <f t="shared" si="4"/>
        <v>0</v>
      </c>
      <c r="D153" s="6">
        <f t="shared" si="5"/>
        <v>0</v>
      </c>
      <c r="E153" s="6" t="str">
        <f>IFERROR(VLOOKUP(D153,通常分様式!$A$22:$A$421,1,FALSE),"")</f>
        <v/>
      </c>
    </row>
    <row r="154" spans="1:5" ht="18" thickBot="1" x14ac:dyDescent="0.2">
      <c r="A154" s="6">
        <v>149</v>
      </c>
      <c r="B154" s="57">
        <f>通常分様式!Y170</f>
        <v>0</v>
      </c>
      <c r="C154" s="6">
        <f t="shared" si="4"/>
        <v>0</v>
      </c>
      <c r="D154" s="6">
        <f t="shared" si="5"/>
        <v>0</v>
      </c>
      <c r="E154" s="6" t="str">
        <f>IFERROR(VLOOKUP(D154,通常分様式!$A$22:$A$421,1,FALSE),"")</f>
        <v/>
      </c>
    </row>
    <row r="155" spans="1:5" ht="18" thickBot="1" x14ac:dyDescent="0.2">
      <c r="A155" s="6">
        <v>150</v>
      </c>
      <c r="B155" s="57">
        <f>通常分様式!Y171</f>
        <v>0</v>
      </c>
      <c r="C155" s="6">
        <f t="shared" si="4"/>
        <v>0</v>
      </c>
      <c r="D155" s="6">
        <f t="shared" si="5"/>
        <v>0</v>
      </c>
      <c r="E155" s="6" t="str">
        <f>IFERROR(VLOOKUP(D155,通常分様式!$A$22:$A$421,1,FALSE),"")</f>
        <v/>
      </c>
    </row>
    <row r="156" spans="1:5" ht="18" thickBot="1" x14ac:dyDescent="0.2">
      <c r="A156" s="6">
        <v>151</v>
      </c>
      <c r="B156" s="57">
        <f>通常分様式!Y172</f>
        <v>0</v>
      </c>
      <c r="C156" s="6">
        <f t="shared" si="4"/>
        <v>0</v>
      </c>
      <c r="D156" s="6">
        <f t="shared" si="5"/>
        <v>0</v>
      </c>
      <c r="E156" s="6" t="str">
        <f>IFERROR(VLOOKUP(D156,通常分様式!$A$22:$A$421,1,FALSE),"")</f>
        <v/>
      </c>
    </row>
    <row r="157" spans="1:5" ht="18" thickBot="1" x14ac:dyDescent="0.2">
      <c r="A157" s="6">
        <v>152</v>
      </c>
      <c r="B157" s="57">
        <f>通常分様式!Y173</f>
        <v>0</v>
      </c>
      <c r="C157" s="6">
        <f t="shared" si="4"/>
        <v>0</v>
      </c>
      <c r="D157" s="6">
        <f t="shared" si="5"/>
        <v>0</v>
      </c>
      <c r="E157" s="6" t="str">
        <f>IFERROR(VLOOKUP(D157,通常分様式!$A$22:$A$421,1,FALSE),"")</f>
        <v/>
      </c>
    </row>
    <row r="158" spans="1:5" ht="18" thickBot="1" x14ac:dyDescent="0.2">
      <c r="A158" s="6">
        <v>153</v>
      </c>
      <c r="B158" s="57">
        <f>通常分様式!Y174</f>
        <v>0</v>
      </c>
      <c r="C158" s="6">
        <f t="shared" si="4"/>
        <v>0</v>
      </c>
      <c r="D158" s="6">
        <f t="shared" si="5"/>
        <v>0</v>
      </c>
      <c r="E158" s="6" t="str">
        <f>IFERROR(VLOOKUP(D158,通常分様式!$A$22:$A$421,1,FALSE),"")</f>
        <v/>
      </c>
    </row>
    <row r="159" spans="1:5" ht="18" thickBot="1" x14ac:dyDescent="0.2">
      <c r="A159" s="6">
        <v>154</v>
      </c>
      <c r="B159" s="57">
        <f>通常分様式!Y175</f>
        <v>0</v>
      </c>
      <c r="C159" s="6">
        <f t="shared" si="4"/>
        <v>0</v>
      </c>
      <c r="D159" s="6">
        <f t="shared" si="5"/>
        <v>0</v>
      </c>
      <c r="E159" s="6" t="str">
        <f>IFERROR(VLOOKUP(D159,通常分様式!$A$22:$A$421,1,FALSE),"")</f>
        <v/>
      </c>
    </row>
    <row r="160" spans="1:5" ht="18" thickBot="1" x14ac:dyDescent="0.2">
      <c r="A160" s="6">
        <v>155</v>
      </c>
      <c r="B160" s="57">
        <f>通常分様式!Y176</f>
        <v>0</v>
      </c>
      <c r="C160" s="6">
        <f t="shared" si="4"/>
        <v>0</v>
      </c>
      <c r="D160" s="6">
        <f t="shared" si="5"/>
        <v>0</v>
      </c>
      <c r="E160" s="6" t="str">
        <f>IFERROR(VLOOKUP(D160,通常分様式!$A$22:$A$421,1,FALSE),"")</f>
        <v/>
      </c>
    </row>
    <row r="161" spans="1:5" ht="18" thickBot="1" x14ac:dyDescent="0.2">
      <c r="A161" s="6">
        <v>156</v>
      </c>
      <c r="B161" s="57">
        <f>通常分様式!Y177</f>
        <v>0</v>
      </c>
      <c r="C161" s="6">
        <f t="shared" si="4"/>
        <v>0</v>
      </c>
      <c r="D161" s="6">
        <f t="shared" si="5"/>
        <v>0</v>
      </c>
      <c r="E161" s="6" t="str">
        <f>IFERROR(VLOOKUP(D161,通常分様式!$A$22:$A$421,1,FALSE),"")</f>
        <v/>
      </c>
    </row>
    <row r="162" spans="1:5" ht="18" thickBot="1" x14ac:dyDescent="0.2">
      <c r="A162" s="6">
        <v>157</v>
      </c>
      <c r="B162" s="57">
        <f>通常分様式!Y178</f>
        <v>0</v>
      </c>
      <c r="C162" s="6">
        <f t="shared" si="4"/>
        <v>0</v>
      </c>
      <c r="D162" s="6">
        <f t="shared" si="5"/>
        <v>0</v>
      </c>
      <c r="E162" s="6" t="str">
        <f>IFERROR(VLOOKUP(D162,通常分様式!$A$22:$A$421,1,FALSE),"")</f>
        <v/>
      </c>
    </row>
    <row r="163" spans="1:5" ht="18" thickBot="1" x14ac:dyDescent="0.2">
      <c r="A163" s="6">
        <v>158</v>
      </c>
      <c r="B163" s="57">
        <f>通常分様式!Y179</f>
        <v>0</v>
      </c>
      <c r="C163" s="6">
        <f t="shared" si="4"/>
        <v>0</v>
      </c>
      <c r="D163" s="6">
        <f t="shared" si="5"/>
        <v>0</v>
      </c>
      <c r="E163" s="6" t="str">
        <f>IFERROR(VLOOKUP(D163,通常分様式!$A$22:$A$421,1,FALSE),"")</f>
        <v/>
      </c>
    </row>
    <row r="164" spans="1:5" ht="18" thickBot="1" x14ac:dyDescent="0.2">
      <c r="A164" s="6">
        <v>159</v>
      </c>
      <c r="B164" s="57">
        <f>通常分様式!Y180</f>
        <v>0</v>
      </c>
      <c r="C164" s="6">
        <f t="shared" si="4"/>
        <v>0</v>
      </c>
      <c r="D164" s="6">
        <f t="shared" si="5"/>
        <v>0</v>
      </c>
      <c r="E164" s="6" t="str">
        <f>IFERROR(VLOOKUP(D164,通常分様式!$A$22:$A$421,1,FALSE),"")</f>
        <v/>
      </c>
    </row>
    <row r="165" spans="1:5" ht="18" thickBot="1" x14ac:dyDescent="0.2">
      <c r="A165" s="6">
        <v>160</v>
      </c>
      <c r="B165" s="57">
        <f>通常分様式!Y181</f>
        <v>0</v>
      </c>
      <c r="C165" s="6">
        <f t="shared" si="4"/>
        <v>0</v>
      </c>
      <c r="D165" s="6">
        <f t="shared" si="5"/>
        <v>0</v>
      </c>
      <c r="E165" s="6" t="str">
        <f>IFERROR(VLOOKUP(D165,通常分様式!$A$22:$A$421,1,FALSE),"")</f>
        <v/>
      </c>
    </row>
    <row r="166" spans="1:5" ht="18" thickBot="1" x14ac:dyDescent="0.2">
      <c r="A166" s="6">
        <v>161</v>
      </c>
      <c r="B166" s="57">
        <f>通常分様式!Y182</f>
        <v>0</v>
      </c>
      <c r="C166" s="6">
        <f t="shared" si="4"/>
        <v>0</v>
      </c>
      <c r="D166" s="6">
        <f t="shared" si="5"/>
        <v>0</v>
      </c>
      <c r="E166" s="6" t="str">
        <f>IFERROR(VLOOKUP(D166,通常分様式!$A$22:$A$421,1,FALSE),"")</f>
        <v/>
      </c>
    </row>
    <row r="167" spans="1:5" ht="18" thickBot="1" x14ac:dyDescent="0.2">
      <c r="A167" s="6">
        <v>162</v>
      </c>
      <c r="B167" s="57">
        <f>通常分様式!Y183</f>
        <v>0</v>
      </c>
      <c r="C167" s="6">
        <f t="shared" si="4"/>
        <v>0</v>
      </c>
      <c r="D167" s="6">
        <f t="shared" si="5"/>
        <v>0</v>
      </c>
      <c r="E167" s="6" t="str">
        <f>IFERROR(VLOOKUP(D167,通常分様式!$A$22:$A$421,1,FALSE),"")</f>
        <v/>
      </c>
    </row>
    <row r="168" spans="1:5" ht="18" thickBot="1" x14ac:dyDescent="0.2">
      <c r="A168" s="6">
        <v>163</v>
      </c>
      <c r="B168" s="57">
        <f>通常分様式!Y184</f>
        <v>0</v>
      </c>
      <c r="C168" s="6">
        <f t="shared" si="4"/>
        <v>0</v>
      </c>
      <c r="D168" s="6">
        <f t="shared" si="5"/>
        <v>0</v>
      </c>
      <c r="E168" s="6" t="str">
        <f>IFERROR(VLOOKUP(D168,通常分様式!$A$22:$A$421,1,FALSE),"")</f>
        <v/>
      </c>
    </row>
    <row r="169" spans="1:5" ht="18" thickBot="1" x14ac:dyDescent="0.2">
      <c r="A169" s="6">
        <v>164</v>
      </c>
      <c r="B169" s="57">
        <f>通常分様式!Y185</f>
        <v>0</v>
      </c>
      <c r="C169" s="6">
        <f t="shared" si="4"/>
        <v>0</v>
      </c>
      <c r="D169" s="6">
        <f t="shared" si="5"/>
        <v>0</v>
      </c>
      <c r="E169" s="6" t="str">
        <f>IFERROR(VLOOKUP(D169,通常分様式!$A$22:$A$421,1,FALSE),"")</f>
        <v/>
      </c>
    </row>
    <row r="170" spans="1:5" ht="18" thickBot="1" x14ac:dyDescent="0.2">
      <c r="A170" s="6">
        <v>165</v>
      </c>
      <c r="B170" s="57">
        <f>通常分様式!Y186</f>
        <v>0</v>
      </c>
      <c r="C170" s="6">
        <f t="shared" si="4"/>
        <v>0</v>
      </c>
      <c r="D170" s="6">
        <f t="shared" si="5"/>
        <v>0</v>
      </c>
      <c r="E170" s="6" t="str">
        <f>IFERROR(VLOOKUP(D170,通常分様式!$A$22:$A$421,1,FALSE),"")</f>
        <v/>
      </c>
    </row>
    <row r="171" spans="1:5" ht="18" thickBot="1" x14ac:dyDescent="0.2">
      <c r="A171" s="6">
        <v>166</v>
      </c>
      <c r="B171" s="57">
        <f>通常分様式!Y187</f>
        <v>0</v>
      </c>
      <c r="C171" s="6">
        <f t="shared" si="4"/>
        <v>0</v>
      </c>
      <c r="D171" s="6">
        <f t="shared" si="5"/>
        <v>0</v>
      </c>
      <c r="E171" s="6" t="str">
        <f>IFERROR(VLOOKUP(D171,通常分様式!$A$22:$A$421,1,FALSE),"")</f>
        <v/>
      </c>
    </row>
    <row r="172" spans="1:5" ht="18" thickBot="1" x14ac:dyDescent="0.2">
      <c r="A172" s="6">
        <v>167</v>
      </c>
      <c r="B172" s="57">
        <f>通常分様式!Y188</f>
        <v>0</v>
      </c>
      <c r="C172" s="6">
        <f t="shared" si="4"/>
        <v>0</v>
      </c>
      <c r="D172" s="6">
        <f t="shared" si="5"/>
        <v>0</v>
      </c>
      <c r="E172" s="6" t="str">
        <f>IFERROR(VLOOKUP(D172,通常分様式!$A$22:$A$421,1,FALSE),"")</f>
        <v/>
      </c>
    </row>
    <row r="173" spans="1:5" ht="18" thickBot="1" x14ac:dyDescent="0.2">
      <c r="A173" s="6">
        <v>168</v>
      </c>
      <c r="B173" s="57">
        <f>通常分様式!Y189</f>
        <v>0</v>
      </c>
      <c r="C173" s="6">
        <f t="shared" si="4"/>
        <v>0</v>
      </c>
      <c r="D173" s="6">
        <f t="shared" si="5"/>
        <v>0</v>
      </c>
      <c r="E173" s="6" t="str">
        <f>IFERROR(VLOOKUP(D173,通常分様式!$A$22:$A$421,1,FALSE),"")</f>
        <v/>
      </c>
    </row>
    <row r="174" spans="1:5" ht="18" thickBot="1" x14ac:dyDescent="0.2">
      <c r="A174" s="6">
        <v>169</v>
      </c>
      <c r="B174" s="57">
        <f>通常分様式!Y190</f>
        <v>0</v>
      </c>
      <c r="C174" s="6">
        <f t="shared" si="4"/>
        <v>0</v>
      </c>
      <c r="D174" s="6">
        <f t="shared" si="5"/>
        <v>0</v>
      </c>
      <c r="E174" s="6" t="str">
        <f>IFERROR(VLOOKUP(D174,通常分様式!$A$22:$A$421,1,FALSE),"")</f>
        <v/>
      </c>
    </row>
    <row r="175" spans="1:5" ht="18" thickBot="1" x14ac:dyDescent="0.2">
      <c r="A175" s="6">
        <v>170</v>
      </c>
      <c r="B175" s="57">
        <f>通常分様式!Y191</f>
        <v>0</v>
      </c>
      <c r="C175" s="6">
        <f t="shared" si="4"/>
        <v>0</v>
      </c>
      <c r="D175" s="6">
        <f t="shared" si="5"/>
        <v>0</v>
      </c>
      <c r="E175" s="6" t="str">
        <f>IFERROR(VLOOKUP(D175,通常分様式!$A$22:$A$421,1,FALSE),"")</f>
        <v/>
      </c>
    </row>
    <row r="176" spans="1:5" ht="18" thickBot="1" x14ac:dyDescent="0.2">
      <c r="A176" s="6">
        <v>171</v>
      </c>
      <c r="B176" s="57">
        <f>通常分様式!Y192</f>
        <v>0</v>
      </c>
      <c r="C176" s="6">
        <f t="shared" si="4"/>
        <v>0</v>
      </c>
      <c r="D176" s="6">
        <f t="shared" si="5"/>
        <v>0</v>
      </c>
      <c r="E176" s="6" t="str">
        <f>IFERROR(VLOOKUP(D176,通常分様式!$A$22:$A$421,1,FALSE),"")</f>
        <v/>
      </c>
    </row>
    <row r="177" spans="1:5" ht="18" thickBot="1" x14ac:dyDescent="0.2">
      <c r="A177" s="6">
        <v>172</v>
      </c>
      <c r="B177" s="57">
        <f>通常分様式!Y193</f>
        <v>0</v>
      </c>
      <c r="C177" s="6">
        <f t="shared" si="4"/>
        <v>0</v>
      </c>
      <c r="D177" s="6">
        <f t="shared" si="5"/>
        <v>0</v>
      </c>
      <c r="E177" s="6" t="str">
        <f>IFERROR(VLOOKUP(D177,通常分様式!$A$22:$A$421,1,FALSE),"")</f>
        <v/>
      </c>
    </row>
    <row r="178" spans="1:5" ht="18" thickBot="1" x14ac:dyDescent="0.2">
      <c r="A178" s="6">
        <v>173</v>
      </c>
      <c r="B178" s="57">
        <f>通常分様式!Y194</f>
        <v>0</v>
      </c>
      <c r="C178" s="6">
        <f t="shared" si="4"/>
        <v>0</v>
      </c>
      <c r="D178" s="6">
        <f t="shared" si="5"/>
        <v>0</v>
      </c>
      <c r="E178" s="6" t="str">
        <f>IFERROR(VLOOKUP(D178,通常分様式!$A$22:$A$421,1,FALSE),"")</f>
        <v/>
      </c>
    </row>
    <row r="179" spans="1:5" ht="18" thickBot="1" x14ac:dyDescent="0.2">
      <c r="A179" s="6">
        <v>174</v>
      </c>
      <c r="B179" s="57">
        <f>通常分様式!Y195</f>
        <v>0</v>
      </c>
      <c r="C179" s="6">
        <f t="shared" si="4"/>
        <v>0</v>
      </c>
      <c r="D179" s="6">
        <f t="shared" si="5"/>
        <v>0</v>
      </c>
      <c r="E179" s="6" t="str">
        <f>IFERROR(VLOOKUP(D179,通常分様式!$A$22:$A$421,1,FALSE),"")</f>
        <v/>
      </c>
    </row>
    <row r="180" spans="1:5" ht="18" thickBot="1" x14ac:dyDescent="0.2">
      <c r="A180" s="6">
        <v>175</v>
      </c>
      <c r="B180" s="57">
        <f>通常分様式!Y196</f>
        <v>0</v>
      </c>
      <c r="C180" s="6">
        <f t="shared" si="4"/>
        <v>0</v>
      </c>
      <c r="D180" s="6">
        <f t="shared" si="5"/>
        <v>0</v>
      </c>
      <c r="E180" s="6" t="str">
        <f>IFERROR(VLOOKUP(D180,通常分様式!$A$22:$A$421,1,FALSE),"")</f>
        <v/>
      </c>
    </row>
    <row r="181" spans="1:5" ht="18" thickBot="1" x14ac:dyDescent="0.2">
      <c r="A181" s="6">
        <v>176</v>
      </c>
      <c r="B181" s="57">
        <f>通常分様式!Y197</f>
        <v>0</v>
      </c>
      <c r="C181" s="6">
        <f t="shared" si="4"/>
        <v>0</v>
      </c>
      <c r="D181" s="6">
        <f t="shared" si="5"/>
        <v>0</v>
      </c>
      <c r="E181" s="6" t="str">
        <f>IFERROR(VLOOKUP(D181,通常分様式!$A$22:$A$421,1,FALSE),"")</f>
        <v/>
      </c>
    </row>
    <row r="182" spans="1:5" ht="18" thickBot="1" x14ac:dyDescent="0.2">
      <c r="A182" s="6">
        <v>177</v>
      </c>
      <c r="B182" s="57">
        <f>通常分様式!Y198</f>
        <v>0</v>
      </c>
      <c r="C182" s="6">
        <f t="shared" si="4"/>
        <v>0</v>
      </c>
      <c r="D182" s="6">
        <f t="shared" si="5"/>
        <v>0</v>
      </c>
      <c r="E182" s="6" t="str">
        <f>IFERROR(VLOOKUP(D182,通常分様式!$A$22:$A$421,1,FALSE),"")</f>
        <v/>
      </c>
    </row>
    <row r="183" spans="1:5" ht="18" thickBot="1" x14ac:dyDescent="0.2">
      <c r="A183" s="6">
        <v>178</v>
      </c>
      <c r="B183" s="57">
        <f>通常分様式!Y199</f>
        <v>0</v>
      </c>
      <c r="C183" s="6">
        <f t="shared" si="4"/>
        <v>0</v>
      </c>
      <c r="D183" s="6">
        <f t="shared" si="5"/>
        <v>0</v>
      </c>
      <c r="E183" s="6" t="str">
        <f>IFERROR(VLOOKUP(D183,通常分様式!$A$22:$A$421,1,FALSE),"")</f>
        <v/>
      </c>
    </row>
    <row r="184" spans="1:5" ht="18" thickBot="1" x14ac:dyDescent="0.2">
      <c r="A184" s="6">
        <v>179</v>
      </c>
      <c r="B184" s="57">
        <f>通常分様式!Y200</f>
        <v>0</v>
      </c>
      <c r="C184" s="6">
        <f t="shared" si="4"/>
        <v>0</v>
      </c>
      <c r="D184" s="6">
        <f t="shared" si="5"/>
        <v>0</v>
      </c>
      <c r="E184" s="6" t="str">
        <f>IFERROR(VLOOKUP(D184,通常分様式!$A$22:$A$421,1,FALSE),"")</f>
        <v/>
      </c>
    </row>
    <row r="185" spans="1:5" ht="18" thickBot="1" x14ac:dyDescent="0.2">
      <c r="A185" s="6">
        <v>180</v>
      </c>
      <c r="B185" s="57">
        <f>通常分様式!Y201</f>
        <v>0</v>
      </c>
      <c r="C185" s="6">
        <f t="shared" si="4"/>
        <v>0</v>
      </c>
      <c r="D185" s="6">
        <f t="shared" si="5"/>
        <v>0</v>
      </c>
      <c r="E185" s="6" t="str">
        <f>IFERROR(VLOOKUP(D185,通常分様式!$A$22:$A$421,1,FALSE),"")</f>
        <v/>
      </c>
    </row>
    <row r="186" spans="1:5" ht="18" thickBot="1" x14ac:dyDescent="0.2">
      <c r="A186" s="6">
        <v>181</v>
      </c>
      <c r="B186" s="57">
        <f>通常分様式!Y202</f>
        <v>0</v>
      </c>
      <c r="C186" s="6">
        <f t="shared" si="4"/>
        <v>0</v>
      </c>
      <c r="D186" s="6">
        <f t="shared" si="5"/>
        <v>0</v>
      </c>
      <c r="E186" s="6" t="str">
        <f>IFERROR(VLOOKUP(D186,通常分様式!$A$22:$A$421,1,FALSE),"")</f>
        <v/>
      </c>
    </row>
    <row r="187" spans="1:5" ht="18" thickBot="1" x14ac:dyDescent="0.2">
      <c r="A187" s="6">
        <v>182</v>
      </c>
      <c r="B187" s="57">
        <f>通常分様式!Y203</f>
        <v>0</v>
      </c>
      <c r="C187" s="6">
        <f t="shared" si="4"/>
        <v>0</v>
      </c>
      <c r="D187" s="6">
        <f t="shared" si="5"/>
        <v>0</v>
      </c>
      <c r="E187" s="6" t="str">
        <f>IFERROR(VLOOKUP(D187,通常分様式!$A$22:$A$421,1,FALSE),"")</f>
        <v/>
      </c>
    </row>
    <row r="188" spans="1:5" ht="18" thickBot="1" x14ac:dyDescent="0.2">
      <c r="A188" s="6">
        <v>183</v>
      </c>
      <c r="B188" s="57">
        <f>通常分様式!Y204</f>
        <v>0</v>
      </c>
      <c r="C188" s="6">
        <f t="shared" si="4"/>
        <v>0</v>
      </c>
      <c r="D188" s="6">
        <f t="shared" si="5"/>
        <v>0</v>
      </c>
      <c r="E188" s="6" t="str">
        <f>IFERROR(VLOOKUP(D188,通常分様式!$A$22:$A$421,1,FALSE),"")</f>
        <v/>
      </c>
    </row>
    <row r="189" spans="1:5" ht="18" thickBot="1" x14ac:dyDescent="0.2">
      <c r="A189" s="6">
        <v>184</v>
      </c>
      <c r="B189" s="57">
        <f>通常分様式!Y205</f>
        <v>0</v>
      </c>
      <c r="C189" s="6">
        <f t="shared" si="4"/>
        <v>0</v>
      </c>
      <c r="D189" s="6">
        <f t="shared" si="5"/>
        <v>0</v>
      </c>
      <c r="E189" s="6" t="str">
        <f>IFERROR(VLOOKUP(D189,通常分様式!$A$22:$A$421,1,FALSE),"")</f>
        <v/>
      </c>
    </row>
    <row r="190" spans="1:5" ht="18" thickBot="1" x14ac:dyDescent="0.2">
      <c r="A190" s="6">
        <v>185</v>
      </c>
      <c r="B190" s="57">
        <f>通常分様式!Y206</f>
        <v>0</v>
      </c>
      <c r="C190" s="6">
        <f t="shared" si="4"/>
        <v>0</v>
      </c>
      <c r="D190" s="6">
        <f t="shared" si="5"/>
        <v>0</v>
      </c>
      <c r="E190" s="6" t="str">
        <f>IFERROR(VLOOKUP(D190,通常分様式!$A$22:$A$421,1,FALSE),"")</f>
        <v/>
      </c>
    </row>
    <row r="191" spans="1:5" ht="18" thickBot="1" x14ac:dyDescent="0.2">
      <c r="A191" s="6">
        <v>186</v>
      </c>
      <c r="B191" s="57">
        <f>通常分様式!Y207</f>
        <v>0</v>
      </c>
      <c r="C191" s="6">
        <f t="shared" si="4"/>
        <v>0</v>
      </c>
      <c r="D191" s="6">
        <f t="shared" si="5"/>
        <v>0</v>
      </c>
      <c r="E191" s="6" t="str">
        <f>IFERROR(VLOOKUP(D191,通常分様式!$A$22:$A$421,1,FALSE),"")</f>
        <v/>
      </c>
    </row>
    <row r="192" spans="1:5" ht="18" thickBot="1" x14ac:dyDescent="0.2">
      <c r="A192" s="6">
        <v>187</v>
      </c>
      <c r="B192" s="57">
        <f>通常分様式!Y208</f>
        <v>0</v>
      </c>
      <c r="C192" s="6">
        <f t="shared" si="4"/>
        <v>0</v>
      </c>
      <c r="D192" s="6">
        <f t="shared" si="5"/>
        <v>0</v>
      </c>
      <c r="E192" s="6" t="str">
        <f>IFERROR(VLOOKUP(D192,通常分様式!$A$22:$A$421,1,FALSE),"")</f>
        <v/>
      </c>
    </row>
    <row r="193" spans="1:5" ht="18" thickBot="1" x14ac:dyDescent="0.2">
      <c r="A193" s="6">
        <v>188</v>
      </c>
      <c r="B193" s="57">
        <f>通常分様式!Y209</f>
        <v>0</v>
      </c>
      <c r="C193" s="6">
        <f t="shared" si="4"/>
        <v>0</v>
      </c>
      <c r="D193" s="6">
        <f t="shared" si="5"/>
        <v>0</v>
      </c>
      <c r="E193" s="6" t="str">
        <f>IFERROR(VLOOKUP(D193,通常分様式!$A$22:$A$421,1,FALSE),"")</f>
        <v/>
      </c>
    </row>
    <row r="194" spans="1:5" ht="18" thickBot="1" x14ac:dyDescent="0.2">
      <c r="A194" s="6">
        <v>189</v>
      </c>
      <c r="B194" s="57">
        <f>通常分様式!Y210</f>
        <v>0</v>
      </c>
      <c r="C194" s="6">
        <f t="shared" si="4"/>
        <v>0</v>
      </c>
      <c r="D194" s="6">
        <f t="shared" si="5"/>
        <v>0</v>
      </c>
      <c r="E194" s="6" t="str">
        <f>IFERROR(VLOOKUP(D194,通常分様式!$A$22:$A$421,1,FALSE),"")</f>
        <v/>
      </c>
    </row>
    <row r="195" spans="1:5" ht="18" thickBot="1" x14ac:dyDescent="0.2">
      <c r="A195" s="6">
        <v>190</v>
      </c>
      <c r="B195" s="57">
        <f>通常分様式!Y211</f>
        <v>0</v>
      </c>
      <c r="C195" s="6">
        <f t="shared" si="4"/>
        <v>0</v>
      </c>
      <c r="D195" s="6">
        <f t="shared" si="5"/>
        <v>0</v>
      </c>
      <c r="E195" s="6" t="str">
        <f>IFERROR(VLOOKUP(D195,通常分様式!$A$22:$A$421,1,FALSE),"")</f>
        <v/>
      </c>
    </row>
    <row r="196" spans="1:5" ht="18" thickBot="1" x14ac:dyDescent="0.2">
      <c r="A196" s="6">
        <v>191</v>
      </c>
      <c r="B196" s="57">
        <f>通常分様式!Y212</f>
        <v>0</v>
      </c>
      <c r="C196" s="6">
        <f t="shared" si="4"/>
        <v>0</v>
      </c>
      <c r="D196" s="6">
        <f t="shared" si="5"/>
        <v>0</v>
      </c>
      <c r="E196" s="6" t="str">
        <f>IFERROR(VLOOKUP(D196,通常分様式!$A$22:$A$421,1,FALSE),"")</f>
        <v/>
      </c>
    </row>
    <row r="197" spans="1:5" ht="18" thickBot="1" x14ac:dyDescent="0.2">
      <c r="A197" s="6">
        <v>192</v>
      </c>
      <c r="B197" s="57">
        <f>通常分様式!Y213</f>
        <v>0</v>
      </c>
      <c r="C197" s="6">
        <f t="shared" si="4"/>
        <v>0</v>
      </c>
      <c r="D197" s="6">
        <f t="shared" si="5"/>
        <v>0</v>
      </c>
      <c r="E197" s="6" t="str">
        <f>IFERROR(VLOOKUP(D197,通常分様式!$A$22:$A$421,1,FALSE),"")</f>
        <v/>
      </c>
    </row>
    <row r="198" spans="1:5" ht="18" thickBot="1" x14ac:dyDescent="0.2">
      <c r="A198" s="6">
        <v>193</v>
      </c>
      <c r="B198" s="57">
        <f>通常分様式!Y214</f>
        <v>0</v>
      </c>
      <c r="C198" s="6">
        <f t="shared" si="4"/>
        <v>0</v>
      </c>
      <c r="D198" s="6">
        <f t="shared" si="5"/>
        <v>0</v>
      </c>
      <c r="E198" s="6" t="str">
        <f>IFERROR(VLOOKUP(D198,通常分様式!$A$22:$A$421,1,FALSE),"")</f>
        <v/>
      </c>
    </row>
    <row r="199" spans="1:5" ht="18" thickBot="1" x14ac:dyDescent="0.2">
      <c r="A199" s="6">
        <v>194</v>
      </c>
      <c r="B199" s="57">
        <f>通常分様式!Y215</f>
        <v>0</v>
      </c>
      <c r="C199" s="6">
        <f t="shared" ref="C199:C262" si="6">IF(B199="○",1,0)</f>
        <v>0</v>
      </c>
      <c r="D199" s="6">
        <f t="shared" ref="D199:D262" si="7">A199*C199</f>
        <v>0</v>
      </c>
      <c r="E199" s="6" t="str">
        <f>IFERROR(VLOOKUP(D199,通常分様式!$A$22:$A$421,1,FALSE),"")</f>
        <v/>
      </c>
    </row>
    <row r="200" spans="1:5" ht="18" thickBot="1" x14ac:dyDescent="0.2">
      <c r="A200" s="6">
        <v>195</v>
      </c>
      <c r="B200" s="57">
        <f>通常分様式!Y216</f>
        <v>0</v>
      </c>
      <c r="C200" s="6">
        <f t="shared" si="6"/>
        <v>0</v>
      </c>
      <c r="D200" s="6">
        <f t="shared" si="7"/>
        <v>0</v>
      </c>
      <c r="E200" s="6" t="str">
        <f>IFERROR(VLOOKUP(D200,通常分様式!$A$22:$A$421,1,FALSE),"")</f>
        <v/>
      </c>
    </row>
    <row r="201" spans="1:5" ht="18" thickBot="1" x14ac:dyDescent="0.2">
      <c r="A201" s="6">
        <v>196</v>
      </c>
      <c r="B201" s="57">
        <f>通常分様式!Y217</f>
        <v>0</v>
      </c>
      <c r="C201" s="6">
        <f t="shared" si="6"/>
        <v>0</v>
      </c>
      <c r="D201" s="6">
        <f t="shared" si="7"/>
        <v>0</v>
      </c>
      <c r="E201" s="6" t="str">
        <f>IFERROR(VLOOKUP(D201,通常分様式!$A$22:$A$421,1,FALSE),"")</f>
        <v/>
      </c>
    </row>
    <row r="202" spans="1:5" ht="18" thickBot="1" x14ac:dyDescent="0.2">
      <c r="A202" s="6">
        <v>197</v>
      </c>
      <c r="B202" s="57">
        <f>通常分様式!Y218</f>
        <v>0</v>
      </c>
      <c r="C202" s="6">
        <f t="shared" si="6"/>
        <v>0</v>
      </c>
      <c r="D202" s="6">
        <f t="shared" si="7"/>
        <v>0</v>
      </c>
      <c r="E202" s="6" t="str">
        <f>IFERROR(VLOOKUP(D202,通常分様式!$A$22:$A$421,1,FALSE),"")</f>
        <v/>
      </c>
    </row>
    <row r="203" spans="1:5" ht="18" thickBot="1" x14ac:dyDescent="0.2">
      <c r="A203" s="6">
        <v>198</v>
      </c>
      <c r="B203" s="57">
        <f>通常分様式!Y219</f>
        <v>0</v>
      </c>
      <c r="C203" s="6">
        <f t="shared" si="6"/>
        <v>0</v>
      </c>
      <c r="D203" s="6">
        <f t="shared" si="7"/>
        <v>0</v>
      </c>
      <c r="E203" s="6" t="str">
        <f>IFERROR(VLOOKUP(D203,通常分様式!$A$22:$A$421,1,FALSE),"")</f>
        <v/>
      </c>
    </row>
    <row r="204" spans="1:5" ht="18" thickBot="1" x14ac:dyDescent="0.2">
      <c r="A204" s="6">
        <v>199</v>
      </c>
      <c r="B204" s="57">
        <f>通常分様式!Y220</f>
        <v>0</v>
      </c>
      <c r="C204" s="6">
        <f t="shared" si="6"/>
        <v>0</v>
      </c>
      <c r="D204" s="6">
        <f t="shared" si="7"/>
        <v>0</v>
      </c>
      <c r="E204" s="6" t="str">
        <f>IFERROR(VLOOKUP(D204,通常分様式!$A$22:$A$421,1,FALSE),"")</f>
        <v/>
      </c>
    </row>
    <row r="205" spans="1:5" ht="18" thickBot="1" x14ac:dyDescent="0.2">
      <c r="A205" s="6">
        <v>200</v>
      </c>
      <c r="B205" s="57">
        <f>通常分様式!Y221</f>
        <v>0</v>
      </c>
      <c r="C205" s="6">
        <f t="shared" si="6"/>
        <v>0</v>
      </c>
      <c r="D205" s="6">
        <f t="shared" si="7"/>
        <v>0</v>
      </c>
      <c r="E205" s="6" t="str">
        <f>IFERROR(VLOOKUP(D205,通常分様式!$A$22:$A$421,1,FALSE),"")</f>
        <v/>
      </c>
    </row>
    <row r="206" spans="1:5" ht="18" thickBot="1" x14ac:dyDescent="0.2">
      <c r="A206" s="6">
        <v>201</v>
      </c>
      <c r="B206" s="57">
        <f>通常分様式!Y222</f>
        <v>0</v>
      </c>
      <c r="C206" s="6">
        <f t="shared" si="6"/>
        <v>0</v>
      </c>
      <c r="D206" s="6">
        <f t="shared" si="7"/>
        <v>0</v>
      </c>
      <c r="E206" s="6" t="str">
        <f>IFERROR(VLOOKUP(D206,通常分様式!$A$22:$A$421,1,FALSE),"")</f>
        <v/>
      </c>
    </row>
    <row r="207" spans="1:5" ht="18" thickBot="1" x14ac:dyDescent="0.2">
      <c r="A207" s="6">
        <v>202</v>
      </c>
      <c r="B207" s="57">
        <f>通常分様式!Y223</f>
        <v>0</v>
      </c>
      <c r="C207" s="6">
        <f t="shared" si="6"/>
        <v>0</v>
      </c>
      <c r="D207" s="6">
        <f t="shared" si="7"/>
        <v>0</v>
      </c>
      <c r="E207" s="6" t="str">
        <f>IFERROR(VLOOKUP(D207,通常分様式!$A$22:$A$421,1,FALSE),"")</f>
        <v/>
      </c>
    </row>
    <row r="208" spans="1:5" ht="18" thickBot="1" x14ac:dyDescent="0.2">
      <c r="A208" s="6">
        <v>203</v>
      </c>
      <c r="B208" s="57">
        <f>通常分様式!Y224</f>
        <v>0</v>
      </c>
      <c r="C208" s="6">
        <f t="shared" si="6"/>
        <v>0</v>
      </c>
      <c r="D208" s="6">
        <f t="shared" si="7"/>
        <v>0</v>
      </c>
      <c r="E208" s="6" t="str">
        <f>IFERROR(VLOOKUP(D208,通常分様式!$A$22:$A$421,1,FALSE),"")</f>
        <v/>
      </c>
    </row>
    <row r="209" spans="1:5" ht="18" thickBot="1" x14ac:dyDescent="0.2">
      <c r="A209" s="6">
        <v>204</v>
      </c>
      <c r="B209" s="57">
        <f>通常分様式!Y225</f>
        <v>0</v>
      </c>
      <c r="C209" s="6">
        <f t="shared" si="6"/>
        <v>0</v>
      </c>
      <c r="D209" s="6">
        <f t="shared" si="7"/>
        <v>0</v>
      </c>
      <c r="E209" s="6" t="str">
        <f>IFERROR(VLOOKUP(D209,通常分様式!$A$22:$A$421,1,FALSE),"")</f>
        <v/>
      </c>
    </row>
    <row r="210" spans="1:5" ht="18" thickBot="1" x14ac:dyDescent="0.2">
      <c r="A210" s="6">
        <v>205</v>
      </c>
      <c r="B210" s="57">
        <f>通常分様式!Y226</f>
        <v>0</v>
      </c>
      <c r="C210" s="6">
        <f t="shared" si="6"/>
        <v>0</v>
      </c>
      <c r="D210" s="6">
        <f t="shared" si="7"/>
        <v>0</v>
      </c>
      <c r="E210" s="6" t="str">
        <f>IFERROR(VLOOKUP(D210,通常分様式!$A$22:$A$421,1,FALSE),"")</f>
        <v/>
      </c>
    </row>
    <row r="211" spans="1:5" ht="18" thickBot="1" x14ac:dyDescent="0.2">
      <c r="A211" s="6">
        <v>206</v>
      </c>
      <c r="B211" s="57">
        <f>通常分様式!Y227</f>
        <v>0</v>
      </c>
      <c r="C211" s="6">
        <f t="shared" si="6"/>
        <v>0</v>
      </c>
      <c r="D211" s="6">
        <f t="shared" si="7"/>
        <v>0</v>
      </c>
      <c r="E211" s="6" t="str">
        <f>IFERROR(VLOOKUP(D211,通常分様式!$A$22:$A$421,1,FALSE),"")</f>
        <v/>
      </c>
    </row>
    <row r="212" spans="1:5" ht="18" thickBot="1" x14ac:dyDescent="0.2">
      <c r="A212" s="6">
        <v>207</v>
      </c>
      <c r="B212" s="57">
        <f>通常分様式!Y228</f>
        <v>0</v>
      </c>
      <c r="C212" s="6">
        <f t="shared" si="6"/>
        <v>0</v>
      </c>
      <c r="D212" s="6">
        <f t="shared" si="7"/>
        <v>0</v>
      </c>
      <c r="E212" s="6" t="str">
        <f>IFERROR(VLOOKUP(D212,通常分様式!$A$22:$A$421,1,FALSE),"")</f>
        <v/>
      </c>
    </row>
    <row r="213" spans="1:5" ht="18" thickBot="1" x14ac:dyDescent="0.2">
      <c r="A213" s="6">
        <v>208</v>
      </c>
      <c r="B213" s="57">
        <f>通常分様式!Y229</f>
        <v>0</v>
      </c>
      <c r="C213" s="6">
        <f t="shared" si="6"/>
        <v>0</v>
      </c>
      <c r="D213" s="6">
        <f t="shared" si="7"/>
        <v>0</v>
      </c>
      <c r="E213" s="6" t="str">
        <f>IFERROR(VLOOKUP(D213,通常分様式!$A$22:$A$421,1,FALSE),"")</f>
        <v/>
      </c>
    </row>
    <row r="214" spans="1:5" ht="18" thickBot="1" x14ac:dyDescent="0.2">
      <c r="A214" s="6">
        <v>209</v>
      </c>
      <c r="B214" s="57">
        <f>通常分様式!Y230</f>
        <v>0</v>
      </c>
      <c r="C214" s="6">
        <f t="shared" si="6"/>
        <v>0</v>
      </c>
      <c r="D214" s="6">
        <f t="shared" si="7"/>
        <v>0</v>
      </c>
      <c r="E214" s="6" t="str">
        <f>IFERROR(VLOOKUP(D214,通常分様式!$A$22:$A$421,1,FALSE),"")</f>
        <v/>
      </c>
    </row>
    <row r="215" spans="1:5" ht="18" thickBot="1" x14ac:dyDescent="0.2">
      <c r="A215" s="6">
        <v>210</v>
      </c>
      <c r="B215" s="57">
        <f>通常分様式!Y231</f>
        <v>0</v>
      </c>
      <c r="C215" s="6">
        <f t="shared" si="6"/>
        <v>0</v>
      </c>
      <c r="D215" s="6">
        <f t="shared" si="7"/>
        <v>0</v>
      </c>
      <c r="E215" s="6" t="str">
        <f>IFERROR(VLOOKUP(D215,通常分様式!$A$22:$A$421,1,FALSE),"")</f>
        <v/>
      </c>
    </row>
    <row r="216" spans="1:5" ht="18" thickBot="1" x14ac:dyDescent="0.2">
      <c r="A216" s="6">
        <v>211</v>
      </c>
      <c r="B216" s="57">
        <f>通常分様式!Y232</f>
        <v>0</v>
      </c>
      <c r="C216" s="6">
        <f t="shared" si="6"/>
        <v>0</v>
      </c>
      <c r="D216" s="6">
        <f t="shared" si="7"/>
        <v>0</v>
      </c>
      <c r="E216" s="6" t="str">
        <f>IFERROR(VLOOKUP(D216,通常分様式!$A$22:$A$421,1,FALSE),"")</f>
        <v/>
      </c>
    </row>
    <row r="217" spans="1:5" ht="18" thickBot="1" x14ac:dyDescent="0.2">
      <c r="A217" s="6">
        <v>212</v>
      </c>
      <c r="B217" s="57">
        <f>通常分様式!Y233</f>
        <v>0</v>
      </c>
      <c r="C217" s="6">
        <f t="shared" si="6"/>
        <v>0</v>
      </c>
      <c r="D217" s="6">
        <f t="shared" si="7"/>
        <v>0</v>
      </c>
      <c r="E217" s="6" t="str">
        <f>IFERROR(VLOOKUP(D217,通常分様式!$A$22:$A$421,1,FALSE),"")</f>
        <v/>
      </c>
    </row>
    <row r="218" spans="1:5" ht="18" thickBot="1" x14ac:dyDescent="0.2">
      <c r="A218" s="6">
        <v>213</v>
      </c>
      <c r="B218" s="57">
        <f>通常分様式!Y234</f>
        <v>0</v>
      </c>
      <c r="C218" s="6">
        <f t="shared" si="6"/>
        <v>0</v>
      </c>
      <c r="D218" s="6">
        <f t="shared" si="7"/>
        <v>0</v>
      </c>
      <c r="E218" s="6" t="str">
        <f>IFERROR(VLOOKUP(D218,通常分様式!$A$22:$A$421,1,FALSE),"")</f>
        <v/>
      </c>
    </row>
    <row r="219" spans="1:5" ht="18" thickBot="1" x14ac:dyDescent="0.2">
      <c r="A219" s="6">
        <v>214</v>
      </c>
      <c r="B219" s="57">
        <f>通常分様式!Y235</f>
        <v>0</v>
      </c>
      <c r="C219" s="6">
        <f t="shared" si="6"/>
        <v>0</v>
      </c>
      <c r="D219" s="6">
        <f t="shared" si="7"/>
        <v>0</v>
      </c>
      <c r="E219" s="6" t="str">
        <f>IFERROR(VLOOKUP(D219,通常分様式!$A$22:$A$421,1,FALSE),"")</f>
        <v/>
      </c>
    </row>
    <row r="220" spans="1:5" ht="18" thickBot="1" x14ac:dyDescent="0.2">
      <c r="A220" s="6">
        <v>215</v>
      </c>
      <c r="B220" s="57">
        <f>通常分様式!Y236</f>
        <v>0</v>
      </c>
      <c r="C220" s="6">
        <f t="shared" si="6"/>
        <v>0</v>
      </c>
      <c r="D220" s="6">
        <f t="shared" si="7"/>
        <v>0</v>
      </c>
      <c r="E220" s="6" t="str">
        <f>IFERROR(VLOOKUP(D220,通常分様式!$A$22:$A$421,1,FALSE),"")</f>
        <v/>
      </c>
    </row>
    <row r="221" spans="1:5" ht="18" thickBot="1" x14ac:dyDescent="0.2">
      <c r="A221" s="6">
        <v>216</v>
      </c>
      <c r="B221" s="57">
        <f>通常分様式!Y237</f>
        <v>0</v>
      </c>
      <c r="C221" s="6">
        <f t="shared" si="6"/>
        <v>0</v>
      </c>
      <c r="D221" s="6">
        <f t="shared" si="7"/>
        <v>0</v>
      </c>
      <c r="E221" s="6" t="str">
        <f>IFERROR(VLOOKUP(D221,通常分様式!$A$22:$A$421,1,FALSE),"")</f>
        <v/>
      </c>
    </row>
    <row r="222" spans="1:5" ht="18" thickBot="1" x14ac:dyDescent="0.2">
      <c r="A222" s="6">
        <v>217</v>
      </c>
      <c r="B222" s="57">
        <f>通常分様式!Y238</f>
        <v>0</v>
      </c>
      <c r="C222" s="6">
        <f t="shared" si="6"/>
        <v>0</v>
      </c>
      <c r="D222" s="6">
        <f t="shared" si="7"/>
        <v>0</v>
      </c>
      <c r="E222" s="6" t="str">
        <f>IFERROR(VLOOKUP(D222,通常分様式!$A$22:$A$421,1,FALSE),"")</f>
        <v/>
      </c>
    </row>
    <row r="223" spans="1:5" ht="18" thickBot="1" x14ac:dyDescent="0.2">
      <c r="A223" s="6">
        <v>218</v>
      </c>
      <c r="B223" s="57">
        <f>通常分様式!Y239</f>
        <v>0</v>
      </c>
      <c r="C223" s="6">
        <f t="shared" si="6"/>
        <v>0</v>
      </c>
      <c r="D223" s="6">
        <f t="shared" si="7"/>
        <v>0</v>
      </c>
      <c r="E223" s="6" t="str">
        <f>IFERROR(VLOOKUP(D223,通常分様式!$A$22:$A$421,1,FALSE),"")</f>
        <v/>
      </c>
    </row>
    <row r="224" spans="1:5" ht="18" thickBot="1" x14ac:dyDescent="0.2">
      <c r="A224" s="6">
        <v>219</v>
      </c>
      <c r="B224" s="57">
        <f>通常分様式!Y240</f>
        <v>0</v>
      </c>
      <c r="C224" s="6">
        <f t="shared" si="6"/>
        <v>0</v>
      </c>
      <c r="D224" s="6">
        <f t="shared" si="7"/>
        <v>0</v>
      </c>
      <c r="E224" s="6" t="str">
        <f>IFERROR(VLOOKUP(D224,通常分様式!$A$22:$A$421,1,FALSE),"")</f>
        <v/>
      </c>
    </row>
    <row r="225" spans="1:5" ht="18" thickBot="1" x14ac:dyDescent="0.2">
      <c r="A225" s="6">
        <v>220</v>
      </c>
      <c r="B225" s="57">
        <f>通常分様式!Y241</f>
        <v>0</v>
      </c>
      <c r="C225" s="6">
        <f t="shared" si="6"/>
        <v>0</v>
      </c>
      <c r="D225" s="6">
        <f t="shared" si="7"/>
        <v>0</v>
      </c>
      <c r="E225" s="6" t="str">
        <f>IFERROR(VLOOKUP(D225,通常分様式!$A$22:$A$421,1,FALSE),"")</f>
        <v/>
      </c>
    </row>
    <row r="226" spans="1:5" ht="18" thickBot="1" x14ac:dyDescent="0.2">
      <c r="A226" s="6">
        <v>221</v>
      </c>
      <c r="B226" s="57">
        <f>通常分様式!Y242</f>
        <v>0</v>
      </c>
      <c r="C226" s="6">
        <f t="shared" si="6"/>
        <v>0</v>
      </c>
      <c r="D226" s="6">
        <f t="shared" si="7"/>
        <v>0</v>
      </c>
      <c r="E226" s="6" t="str">
        <f>IFERROR(VLOOKUP(D226,通常分様式!$A$22:$A$421,1,FALSE),"")</f>
        <v/>
      </c>
    </row>
    <row r="227" spans="1:5" ht="18" thickBot="1" x14ac:dyDescent="0.2">
      <c r="A227" s="6">
        <v>222</v>
      </c>
      <c r="B227" s="57">
        <f>通常分様式!Y243</f>
        <v>0</v>
      </c>
      <c r="C227" s="6">
        <f t="shared" si="6"/>
        <v>0</v>
      </c>
      <c r="D227" s="6">
        <f t="shared" si="7"/>
        <v>0</v>
      </c>
      <c r="E227" s="6" t="str">
        <f>IFERROR(VLOOKUP(D227,通常分様式!$A$22:$A$421,1,FALSE),"")</f>
        <v/>
      </c>
    </row>
    <row r="228" spans="1:5" ht="18" thickBot="1" x14ac:dyDescent="0.2">
      <c r="A228" s="6">
        <v>223</v>
      </c>
      <c r="B228" s="57">
        <f>通常分様式!Y244</f>
        <v>0</v>
      </c>
      <c r="C228" s="6">
        <f t="shared" si="6"/>
        <v>0</v>
      </c>
      <c r="D228" s="6">
        <f t="shared" si="7"/>
        <v>0</v>
      </c>
      <c r="E228" s="6" t="str">
        <f>IFERROR(VLOOKUP(D228,通常分様式!$A$22:$A$421,1,FALSE),"")</f>
        <v/>
      </c>
    </row>
    <row r="229" spans="1:5" ht="18" thickBot="1" x14ac:dyDescent="0.2">
      <c r="A229" s="6">
        <v>224</v>
      </c>
      <c r="B229" s="57">
        <f>通常分様式!Y245</f>
        <v>0</v>
      </c>
      <c r="C229" s="6">
        <f t="shared" si="6"/>
        <v>0</v>
      </c>
      <c r="D229" s="6">
        <f t="shared" si="7"/>
        <v>0</v>
      </c>
      <c r="E229" s="6" t="str">
        <f>IFERROR(VLOOKUP(D229,通常分様式!$A$22:$A$421,1,FALSE),"")</f>
        <v/>
      </c>
    </row>
    <row r="230" spans="1:5" ht="18" thickBot="1" x14ac:dyDescent="0.2">
      <c r="A230" s="6">
        <v>225</v>
      </c>
      <c r="B230" s="57">
        <f>通常分様式!Y246</f>
        <v>0</v>
      </c>
      <c r="C230" s="6">
        <f t="shared" si="6"/>
        <v>0</v>
      </c>
      <c r="D230" s="6">
        <f t="shared" si="7"/>
        <v>0</v>
      </c>
      <c r="E230" s="6" t="str">
        <f>IFERROR(VLOOKUP(D230,通常分様式!$A$22:$A$421,1,FALSE),"")</f>
        <v/>
      </c>
    </row>
    <row r="231" spans="1:5" ht="18" thickBot="1" x14ac:dyDescent="0.2">
      <c r="A231" s="6">
        <v>226</v>
      </c>
      <c r="B231" s="57">
        <f>通常分様式!Y247</f>
        <v>0</v>
      </c>
      <c r="C231" s="6">
        <f t="shared" si="6"/>
        <v>0</v>
      </c>
      <c r="D231" s="6">
        <f t="shared" si="7"/>
        <v>0</v>
      </c>
      <c r="E231" s="6" t="str">
        <f>IFERROR(VLOOKUP(D231,通常分様式!$A$22:$A$421,1,FALSE),"")</f>
        <v/>
      </c>
    </row>
    <row r="232" spans="1:5" ht="18" thickBot="1" x14ac:dyDescent="0.2">
      <c r="A232" s="6">
        <v>227</v>
      </c>
      <c r="B232" s="57">
        <f>通常分様式!Y248</f>
        <v>0</v>
      </c>
      <c r="C232" s="6">
        <f t="shared" si="6"/>
        <v>0</v>
      </c>
      <c r="D232" s="6">
        <f t="shared" si="7"/>
        <v>0</v>
      </c>
      <c r="E232" s="6" t="str">
        <f>IFERROR(VLOOKUP(D232,通常分様式!$A$22:$A$421,1,FALSE),"")</f>
        <v/>
      </c>
    </row>
    <row r="233" spans="1:5" ht="18" thickBot="1" x14ac:dyDescent="0.2">
      <c r="A233" s="6">
        <v>228</v>
      </c>
      <c r="B233" s="57">
        <f>通常分様式!Y249</f>
        <v>0</v>
      </c>
      <c r="C233" s="6">
        <f t="shared" si="6"/>
        <v>0</v>
      </c>
      <c r="D233" s="6">
        <f t="shared" si="7"/>
        <v>0</v>
      </c>
      <c r="E233" s="6" t="str">
        <f>IFERROR(VLOOKUP(D233,通常分様式!$A$22:$A$421,1,FALSE),"")</f>
        <v/>
      </c>
    </row>
    <row r="234" spans="1:5" ht="18" thickBot="1" x14ac:dyDescent="0.2">
      <c r="A234" s="6">
        <v>229</v>
      </c>
      <c r="B234" s="57">
        <f>通常分様式!Y250</f>
        <v>0</v>
      </c>
      <c r="C234" s="6">
        <f t="shared" si="6"/>
        <v>0</v>
      </c>
      <c r="D234" s="6">
        <f t="shared" si="7"/>
        <v>0</v>
      </c>
      <c r="E234" s="6" t="str">
        <f>IFERROR(VLOOKUP(D234,通常分様式!$A$22:$A$421,1,FALSE),"")</f>
        <v/>
      </c>
    </row>
    <row r="235" spans="1:5" ht="18" thickBot="1" x14ac:dyDescent="0.2">
      <c r="A235" s="6">
        <v>230</v>
      </c>
      <c r="B235" s="57">
        <f>通常分様式!Y251</f>
        <v>0</v>
      </c>
      <c r="C235" s="6">
        <f t="shared" si="6"/>
        <v>0</v>
      </c>
      <c r="D235" s="6">
        <f t="shared" si="7"/>
        <v>0</v>
      </c>
      <c r="E235" s="6" t="str">
        <f>IFERROR(VLOOKUP(D235,通常分様式!$A$22:$A$421,1,FALSE),"")</f>
        <v/>
      </c>
    </row>
    <row r="236" spans="1:5" ht="18" thickBot="1" x14ac:dyDescent="0.2">
      <c r="A236" s="6">
        <v>231</v>
      </c>
      <c r="B236" s="57">
        <f>通常分様式!Y252</f>
        <v>0</v>
      </c>
      <c r="C236" s="6">
        <f t="shared" si="6"/>
        <v>0</v>
      </c>
      <c r="D236" s="6">
        <f t="shared" si="7"/>
        <v>0</v>
      </c>
      <c r="E236" s="6" t="str">
        <f>IFERROR(VLOOKUP(D236,通常分様式!$A$22:$A$421,1,FALSE),"")</f>
        <v/>
      </c>
    </row>
    <row r="237" spans="1:5" ht="18" thickBot="1" x14ac:dyDescent="0.2">
      <c r="A237" s="6">
        <v>232</v>
      </c>
      <c r="B237" s="57">
        <f>通常分様式!Y253</f>
        <v>0</v>
      </c>
      <c r="C237" s="6">
        <f t="shared" si="6"/>
        <v>0</v>
      </c>
      <c r="D237" s="6">
        <f t="shared" si="7"/>
        <v>0</v>
      </c>
      <c r="E237" s="6" t="str">
        <f>IFERROR(VLOOKUP(D237,通常分様式!$A$22:$A$421,1,FALSE),"")</f>
        <v/>
      </c>
    </row>
    <row r="238" spans="1:5" ht="18" thickBot="1" x14ac:dyDescent="0.2">
      <c r="A238" s="6">
        <v>233</v>
      </c>
      <c r="B238" s="57">
        <f>通常分様式!Y254</f>
        <v>0</v>
      </c>
      <c r="C238" s="6">
        <f t="shared" si="6"/>
        <v>0</v>
      </c>
      <c r="D238" s="6">
        <f t="shared" si="7"/>
        <v>0</v>
      </c>
      <c r="E238" s="6" t="str">
        <f>IFERROR(VLOOKUP(D238,通常分様式!$A$22:$A$421,1,FALSE),"")</f>
        <v/>
      </c>
    </row>
    <row r="239" spans="1:5" ht="18" thickBot="1" x14ac:dyDescent="0.2">
      <c r="A239" s="6">
        <v>234</v>
      </c>
      <c r="B239" s="57">
        <f>通常分様式!Y255</f>
        <v>0</v>
      </c>
      <c r="C239" s="6">
        <f t="shared" si="6"/>
        <v>0</v>
      </c>
      <c r="D239" s="6">
        <f t="shared" si="7"/>
        <v>0</v>
      </c>
      <c r="E239" s="6" t="str">
        <f>IFERROR(VLOOKUP(D239,通常分様式!$A$22:$A$421,1,FALSE),"")</f>
        <v/>
      </c>
    </row>
    <row r="240" spans="1:5" ht="18" thickBot="1" x14ac:dyDescent="0.2">
      <c r="A240" s="6">
        <v>235</v>
      </c>
      <c r="B240" s="57">
        <f>通常分様式!Y256</f>
        <v>0</v>
      </c>
      <c r="C240" s="6">
        <f t="shared" si="6"/>
        <v>0</v>
      </c>
      <c r="D240" s="6">
        <f t="shared" si="7"/>
        <v>0</v>
      </c>
      <c r="E240" s="6" t="str">
        <f>IFERROR(VLOOKUP(D240,通常分様式!$A$22:$A$421,1,FALSE),"")</f>
        <v/>
      </c>
    </row>
    <row r="241" spans="1:5" ht="18" thickBot="1" x14ac:dyDescent="0.2">
      <c r="A241" s="6">
        <v>236</v>
      </c>
      <c r="B241" s="57">
        <f>通常分様式!Y257</f>
        <v>0</v>
      </c>
      <c r="C241" s="6">
        <f t="shared" si="6"/>
        <v>0</v>
      </c>
      <c r="D241" s="6">
        <f t="shared" si="7"/>
        <v>0</v>
      </c>
      <c r="E241" s="6" t="str">
        <f>IFERROR(VLOOKUP(D241,通常分様式!$A$22:$A$421,1,FALSE),"")</f>
        <v/>
      </c>
    </row>
    <row r="242" spans="1:5" ht="18" thickBot="1" x14ac:dyDescent="0.2">
      <c r="A242" s="6">
        <v>237</v>
      </c>
      <c r="B242" s="57">
        <f>通常分様式!Y258</f>
        <v>0</v>
      </c>
      <c r="C242" s="6">
        <f t="shared" si="6"/>
        <v>0</v>
      </c>
      <c r="D242" s="6">
        <f t="shared" si="7"/>
        <v>0</v>
      </c>
      <c r="E242" s="6" t="str">
        <f>IFERROR(VLOOKUP(D242,通常分様式!$A$22:$A$421,1,FALSE),"")</f>
        <v/>
      </c>
    </row>
    <row r="243" spans="1:5" ht="18" thickBot="1" x14ac:dyDescent="0.2">
      <c r="A243" s="6">
        <v>238</v>
      </c>
      <c r="B243" s="57">
        <f>通常分様式!Y259</f>
        <v>0</v>
      </c>
      <c r="C243" s="6">
        <f t="shared" si="6"/>
        <v>0</v>
      </c>
      <c r="D243" s="6">
        <f t="shared" si="7"/>
        <v>0</v>
      </c>
      <c r="E243" s="6" t="str">
        <f>IFERROR(VLOOKUP(D243,通常分様式!$A$22:$A$421,1,FALSE),"")</f>
        <v/>
      </c>
    </row>
    <row r="244" spans="1:5" ht="18" thickBot="1" x14ac:dyDescent="0.2">
      <c r="A244" s="6">
        <v>239</v>
      </c>
      <c r="B244" s="57">
        <f>通常分様式!Y260</f>
        <v>0</v>
      </c>
      <c r="C244" s="6">
        <f t="shared" si="6"/>
        <v>0</v>
      </c>
      <c r="D244" s="6">
        <f t="shared" si="7"/>
        <v>0</v>
      </c>
      <c r="E244" s="6" t="str">
        <f>IFERROR(VLOOKUP(D244,通常分様式!$A$22:$A$421,1,FALSE),"")</f>
        <v/>
      </c>
    </row>
    <row r="245" spans="1:5" ht="18" thickBot="1" x14ac:dyDescent="0.2">
      <c r="A245" s="6">
        <v>240</v>
      </c>
      <c r="B245" s="57">
        <f>通常分様式!Y261</f>
        <v>0</v>
      </c>
      <c r="C245" s="6">
        <f t="shared" si="6"/>
        <v>0</v>
      </c>
      <c r="D245" s="6">
        <f t="shared" si="7"/>
        <v>0</v>
      </c>
      <c r="E245" s="6" t="str">
        <f>IFERROR(VLOOKUP(D245,通常分様式!$A$22:$A$421,1,FALSE),"")</f>
        <v/>
      </c>
    </row>
    <row r="246" spans="1:5" ht="18" thickBot="1" x14ac:dyDescent="0.2">
      <c r="A246" s="6">
        <v>241</v>
      </c>
      <c r="B246" s="57">
        <f>通常分様式!Y262</f>
        <v>0</v>
      </c>
      <c r="C246" s="6">
        <f t="shared" si="6"/>
        <v>0</v>
      </c>
      <c r="D246" s="6">
        <f t="shared" si="7"/>
        <v>0</v>
      </c>
      <c r="E246" s="6" t="str">
        <f>IFERROR(VLOOKUP(D246,通常分様式!$A$22:$A$421,1,FALSE),"")</f>
        <v/>
      </c>
    </row>
    <row r="247" spans="1:5" ht="18" thickBot="1" x14ac:dyDescent="0.2">
      <c r="A247" s="6">
        <v>242</v>
      </c>
      <c r="B247" s="57">
        <f>通常分様式!Y263</f>
        <v>0</v>
      </c>
      <c r="C247" s="6">
        <f t="shared" si="6"/>
        <v>0</v>
      </c>
      <c r="D247" s="6">
        <f t="shared" si="7"/>
        <v>0</v>
      </c>
      <c r="E247" s="6" t="str">
        <f>IFERROR(VLOOKUP(D247,通常分様式!$A$22:$A$421,1,FALSE),"")</f>
        <v/>
      </c>
    </row>
    <row r="248" spans="1:5" ht="18" thickBot="1" x14ac:dyDescent="0.2">
      <c r="A248" s="6">
        <v>243</v>
      </c>
      <c r="B248" s="57">
        <f>通常分様式!Y264</f>
        <v>0</v>
      </c>
      <c r="C248" s="6">
        <f t="shared" si="6"/>
        <v>0</v>
      </c>
      <c r="D248" s="6">
        <f t="shared" si="7"/>
        <v>0</v>
      </c>
      <c r="E248" s="6" t="str">
        <f>IFERROR(VLOOKUP(D248,通常分様式!$A$22:$A$421,1,FALSE),"")</f>
        <v/>
      </c>
    </row>
    <row r="249" spans="1:5" ht="18" thickBot="1" x14ac:dyDescent="0.2">
      <c r="A249" s="6">
        <v>244</v>
      </c>
      <c r="B249" s="57">
        <f>通常分様式!Y265</f>
        <v>0</v>
      </c>
      <c r="C249" s="6">
        <f t="shared" si="6"/>
        <v>0</v>
      </c>
      <c r="D249" s="6">
        <f t="shared" si="7"/>
        <v>0</v>
      </c>
      <c r="E249" s="6" t="str">
        <f>IFERROR(VLOOKUP(D249,通常分様式!$A$22:$A$421,1,FALSE),"")</f>
        <v/>
      </c>
    </row>
    <row r="250" spans="1:5" ht="18" thickBot="1" x14ac:dyDescent="0.2">
      <c r="A250" s="6">
        <v>245</v>
      </c>
      <c r="B250" s="57">
        <f>通常分様式!Y266</f>
        <v>0</v>
      </c>
      <c r="C250" s="6">
        <f t="shared" si="6"/>
        <v>0</v>
      </c>
      <c r="D250" s="6">
        <f t="shared" si="7"/>
        <v>0</v>
      </c>
      <c r="E250" s="6" t="str">
        <f>IFERROR(VLOOKUP(D250,通常分様式!$A$22:$A$421,1,FALSE),"")</f>
        <v/>
      </c>
    </row>
    <row r="251" spans="1:5" ht="18" thickBot="1" x14ac:dyDescent="0.2">
      <c r="A251" s="6">
        <v>246</v>
      </c>
      <c r="B251" s="57">
        <f>通常分様式!Y267</f>
        <v>0</v>
      </c>
      <c r="C251" s="6">
        <f t="shared" si="6"/>
        <v>0</v>
      </c>
      <c r="D251" s="6">
        <f t="shared" si="7"/>
        <v>0</v>
      </c>
      <c r="E251" s="6" t="str">
        <f>IFERROR(VLOOKUP(D251,通常分様式!$A$22:$A$421,1,FALSE),"")</f>
        <v/>
      </c>
    </row>
    <row r="252" spans="1:5" ht="18" thickBot="1" x14ac:dyDescent="0.2">
      <c r="A252" s="6">
        <v>247</v>
      </c>
      <c r="B252" s="57">
        <f>通常分様式!Y268</f>
        <v>0</v>
      </c>
      <c r="C252" s="6">
        <f t="shared" si="6"/>
        <v>0</v>
      </c>
      <c r="D252" s="6">
        <f t="shared" si="7"/>
        <v>0</v>
      </c>
      <c r="E252" s="6" t="str">
        <f>IFERROR(VLOOKUP(D252,通常分様式!$A$22:$A$421,1,FALSE),"")</f>
        <v/>
      </c>
    </row>
    <row r="253" spans="1:5" ht="18" thickBot="1" x14ac:dyDescent="0.2">
      <c r="A253" s="6">
        <v>248</v>
      </c>
      <c r="B253" s="57">
        <f>通常分様式!Y269</f>
        <v>0</v>
      </c>
      <c r="C253" s="6">
        <f t="shared" si="6"/>
        <v>0</v>
      </c>
      <c r="D253" s="6">
        <f t="shared" si="7"/>
        <v>0</v>
      </c>
      <c r="E253" s="6" t="str">
        <f>IFERROR(VLOOKUP(D253,通常分様式!$A$22:$A$421,1,FALSE),"")</f>
        <v/>
      </c>
    </row>
    <row r="254" spans="1:5" ht="18" thickBot="1" x14ac:dyDescent="0.2">
      <c r="A254" s="6">
        <v>249</v>
      </c>
      <c r="B254" s="57">
        <f>通常分様式!Y270</f>
        <v>0</v>
      </c>
      <c r="C254" s="6">
        <f t="shared" si="6"/>
        <v>0</v>
      </c>
      <c r="D254" s="6">
        <f t="shared" si="7"/>
        <v>0</v>
      </c>
      <c r="E254" s="6" t="str">
        <f>IFERROR(VLOOKUP(D254,通常分様式!$A$22:$A$421,1,FALSE),"")</f>
        <v/>
      </c>
    </row>
    <row r="255" spans="1:5" ht="18" thickBot="1" x14ac:dyDescent="0.2">
      <c r="A255" s="6">
        <v>250</v>
      </c>
      <c r="B255" s="57">
        <f>通常分様式!Y271</f>
        <v>0</v>
      </c>
      <c r="C255" s="6">
        <f t="shared" si="6"/>
        <v>0</v>
      </c>
      <c r="D255" s="6">
        <f t="shared" si="7"/>
        <v>0</v>
      </c>
      <c r="E255" s="6" t="str">
        <f>IFERROR(VLOOKUP(D255,通常分様式!$A$22:$A$421,1,FALSE),"")</f>
        <v/>
      </c>
    </row>
    <row r="256" spans="1:5" ht="18" thickBot="1" x14ac:dyDescent="0.2">
      <c r="A256" s="6">
        <v>251</v>
      </c>
      <c r="B256" s="57">
        <f>通常分様式!Y272</f>
        <v>0</v>
      </c>
      <c r="C256" s="6">
        <f t="shared" si="6"/>
        <v>0</v>
      </c>
      <c r="D256" s="6">
        <f t="shared" si="7"/>
        <v>0</v>
      </c>
      <c r="E256" s="6" t="str">
        <f>IFERROR(VLOOKUP(D256,通常分様式!$A$22:$A$421,1,FALSE),"")</f>
        <v/>
      </c>
    </row>
    <row r="257" spans="1:5" ht="18" thickBot="1" x14ac:dyDescent="0.2">
      <c r="A257" s="6">
        <v>252</v>
      </c>
      <c r="B257" s="57">
        <f>通常分様式!Y273</f>
        <v>0</v>
      </c>
      <c r="C257" s="6">
        <f t="shared" si="6"/>
        <v>0</v>
      </c>
      <c r="D257" s="6">
        <f t="shared" si="7"/>
        <v>0</v>
      </c>
      <c r="E257" s="6" t="str">
        <f>IFERROR(VLOOKUP(D257,通常分様式!$A$22:$A$421,1,FALSE),"")</f>
        <v/>
      </c>
    </row>
    <row r="258" spans="1:5" ht="18" thickBot="1" x14ac:dyDescent="0.2">
      <c r="A258" s="6">
        <v>253</v>
      </c>
      <c r="B258" s="57">
        <f>通常分様式!Y274</f>
        <v>0</v>
      </c>
      <c r="C258" s="6">
        <f t="shared" si="6"/>
        <v>0</v>
      </c>
      <c r="D258" s="6">
        <f t="shared" si="7"/>
        <v>0</v>
      </c>
      <c r="E258" s="6" t="str">
        <f>IFERROR(VLOOKUP(D258,通常分様式!$A$22:$A$421,1,FALSE),"")</f>
        <v/>
      </c>
    </row>
    <row r="259" spans="1:5" ht="18" thickBot="1" x14ac:dyDescent="0.2">
      <c r="A259" s="6">
        <v>254</v>
      </c>
      <c r="B259" s="57">
        <f>通常分様式!Y275</f>
        <v>0</v>
      </c>
      <c r="C259" s="6">
        <f t="shared" si="6"/>
        <v>0</v>
      </c>
      <c r="D259" s="6">
        <f t="shared" si="7"/>
        <v>0</v>
      </c>
      <c r="E259" s="6" t="str">
        <f>IFERROR(VLOOKUP(D259,通常分様式!$A$22:$A$421,1,FALSE),"")</f>
        <v/>
      </c>
    </row>
    <row r="260" spans="1:5" ht="18" thickBot="1" x14ac:dyDescent="0.2">
      <c r="A260" s="6">
        <v>255</v>
      </c>
      <c r="B260" s="57">
        <f>通常分様式!Y276</f>
        <v>0</v>
      </c>
      <c r="C260" s="6">
        <f t="shared" si="6"/>
        <v>0</v>
      </c>
      <c r="D260" s="6">
        <f t="shared" si="7"/>
        <v>0</v>
      </c>
      <c r="E260" s="6" t="str">
        <f>IFERROR(VLOOKUP(D260,通常分様式!$A$22:$A$421,1,FALSE),"")</f>
        <v/>
      </c>
    </row>
    <row r="261" spans="1:5" ht="18" thickBot="1" x14ac:dyDescent="0.2">
      <c r="A261" s="6">
        <v>256</v>
      </c>
      <c r="B261" s="57">
        <f>通常分様式!Y277</f>
        <v>0</v>
      </c>
      <c r="C261" s="6">
        <f t="shared" si="6"/>
        <v>0</v>
      </c>
      <c r="D261" s="6">
        <f t="shared" si="7"/>
        <v>0</v>
      </c>
      <c r="E261" s="6" t="str">
        <f>IFERROR(VLOOKUP(D261,通常分様式!$A$22:$A$421,1,FALSE),"")</f>
        <v/>
      </c>
    </row>
    <row r="262" spans="1:5" ht="18" thickBot="1" x14ac:dyDescent="0.2">
      <c r="A262" s="6">
        <v>257</v>
      </c>
      <c r="B262" s="57">
        <f>通常分様式!Y278</f>
        <v>0</v>
      </c>
      <c r="C262" s="6">
        <f t="shared" si="6"/>
        <v>0</v>
      </c>
      <c r="D262" s="6">
        <f t="shared" si="7"/>
        <v>0</v>
      </c>
      <c r="E262" s="6" t="str">
        <f>IFERROR(VLOOKUP(D262,通常分様式!$A$22:$A$421,1,FALSE),"")</f>
        <v/>
      </c>
    </row>
    <row r="263" spans="1:5" ht="18" thickBot="1" x14ac:dyDescent="0.2">
      <c r="A263" s="6">
        <v>258</v>
      </c>
      <c r="B263" s="57">
        <f>通常分様式!Y279</f>
        <v>0</v>
      </c>
      <c r="C263" s="6">
        <f t="shared" ref="C263:C326" si="8">IF(B263="○",1,0)</f>
        <v>0</v>
      </c>
      <c r="D263" s="6">
        <f t="shared" ref="D263:D326" si="9">A263*C263</f>
        <v>0</v>
      </c>
      <c r="E263" s="6" t="str">
        <f>IFERROR(VLOOKUP(D263,通常分様式!$A$22:$A$421,1,FALSE),"")</f>
        <v/>
      </c>
    </row>
    <row r="264" spans="1:5" ht="18" thickBot="1" x14ac:dyDescent="0.2">
      <c r="A264" s="6">
        <v>259</v>
      </c>
      <c r="B264" s="57">
        <f>通常分様式!Y280</f>
        <v>0</v>
      </c>
      <c r="C264" s="6">
        <f t="shared" si="8"/>
        <v>0</v>
      </c>
      <c r="D264" s="6">
        <f t="shared" si="9"/>
        <v>0</v>
      </c>
      <c r="E264" s="6" t="str">
        <f>IFERROR(VLOOKUP(D264,通常分様式!$A$22:$A$421,1,FALSE),"")</f>
        <v/>
      </c>
    </row>
    <row r="265" spans="1:5" ht="18" thickBot="1" x14ac:dyDescent="0.2">
      <c r="A265" s="6">
        <v>260</v>
      </c>
      <c r="B265" s="57">
        <f>通常分様式!Y281</f>
        <v>0</v>
      </c>
      <c r="C265" s="6">
        <f t="shared" si="8"/>
        <v>0</v>
      </c>
      <c r="D265" s="6">
        <f t="shared" si="9"/>
        <v>0</v>
      </c>
      <c r="E265" s="6" t="str">
        <f>IFERROR(VLOOKUP(D265,通常分様式!$A$22:$A$421,1,FALSE),"")</f>
        <v/>
      </c>
    </row>
    <row r="266" spans="1:5" ht="18" thickBot="1" x14ac:dyDescent="0.2">
      <c r="A266" s="6">
        <v>261</v>
      </c>
      <c r="B266" s="57">
        <f>通常分様式!Y282</f>
        <v>0</v>
      </c>
      <c r="C266" s="6">
        <f t="shared" si="8"/>
        <v>0</v>
      </c>
      <c r="D266" s="6">
        <f t="shared" si="9"/>
        <v>0</v>
      </c>
      <c r="E266" s="6" t="str">
        <f>IFERROR(VLOOKUP(D266,通常分様式!$A$22:$A$421,1,FALSE),"")</f>
        <v/>
      </c>
    </row>
    <row r="267" spans="1:5" ht="18" thickBot="1" x14ac:dyDescent="0.2">
      <c r="A267" s="6">
        <v>262</v>
      </c>
      <c r="B267" s="57">
        <f>通常分様式!Y283</f>
        <v>0</v>
      </c>
      <c r="C267" s="6">
        <f t="shared" si="8"/>
        <v>0</v>
      </c>
      <c r="D267" s="6">
        <f t="shared" si="9"/>
        <v>0</v>
      </c>
      <c r="E267" s="6" t="str">
        <f>IFERROR(VLOOKUP(D267,通常分様式!$A$22:$A$421,1,FALSE),"")</f>
        <v/>
      </c>
    </row>
    <row r="268" spans="1:5" ht="18" thickBot="1" x14ac:dyDescent="0.2">
      <c r="A268" s="6">
        <v>263</v>
      </c>
      <c r="B268" s="57">
        <f>通常分様式!Y284</f>
        <v>0</v>
      </c>
      <c r="C268" s="6">
        <f t="shared" si="8"/>
        <v>0</v>
      </c>
      <c r="D268" s="6">
        <f t="shared" si="9"/>
        <v>0</v>
      </c>
      <c r="E268" s="6" t="str">
        <f>IFERROR(VLOOKUP(D268,通常分様式!$A$22:$A$421,1,FALSE),"")</f>
        <v/>
      </c>
    </row>
    <row r="269" spans="1:5" ht="18" thickBot="1" x14ac:dyDescent="0.2">
      <c r="A269" s="6">
        <v>264</v>
      </c>
      <c r="B269" s="57">
        <f>通常分様式!Y285</f>
        <v>0</v>
      </c>
      <c r="C269" s="6">
        <f t="shared" si="8"/>
        <v>0</v>
      </c>
      <c r="D269" s="6">
        <f t="shared" si="9"/>
        <v>0</v>
      </c>
      <c r="E269" s="6" t="str">
        <f>IFERROR(VLOOKUP(D269,通常分様式!$A$22:$A$421,1,FALSE),"")</f>
        <v/>
      </c>
    </row>
    <row r="270" spans="1:5" ht="18" thickBot="1" x14ac:dyDescent="0.2">
      <c r="A270" s="6">
        <v>265</v>
      </c>
      <c r="B270" s="57">
        <f>通常分様式!Y286</f>
        <v>0</v>
      </c>
      <c r="C270" s="6">
        <f t="shared" si="8"/>
        <v>0</v>
      </c>
      <c r="D270" s="6">
        <f t="shared" si="9"/>
        <v>0</v>
      </c>
      <c r="E270" s="6" t="str">
        <f>IFERROR(VLOOKUP(D270,通常分様式!$A$22:$A$421,1,FALSE),"")</f>
        <v/>
      </c>
    </row>
    <row r="271" spans="1:5" ht="18" thickBot="1" x14ac:dyDescent="0.2">
      <c r="A271" s="6">
        <v>266</v>
      </c>
      <c r="B271" s="57">
        <f>通常分様式!Y287</f>
        <v>0</v>
      </c>
      <c r="C271" s="6">
        <f t="shared" si="8"/>
        <v>0</v>
      </c>
      <c r="D271" s="6">
        <f t="shared" si="9"/>
        <v>0</v>
      </c>
      <c r="E271" s="6" t="str">
        <f>IFERROR(VLOOKUP(D271,通常分様式!$A$22:$A$421,1,FALSE),"")</f>
        <v/>
      </c>
    </row>
    <row r="272" spans="1:5" ht="18" thickBot="1" x14ac:dyDescent="0.2">
      <c r="A272" s="6">
        <v>267</v>
      </c>
      <c r="B272" s="57">
        <f>通常分様式!Y288</f>
        <v>0</v>
      </c>
      <c r="C272" s="6">
        <f t="shared" si="8"/>
        <v>0</v>
      </c>
      <c r="D272" s="6">
        <f t="shared" si="9"/>
        <v>0</v>
      </c>
      <c r="E272" s="6" t="str">
        <f>IFERROR(VLOOKUP(D272,通常分様式!$A$22:$A$421,1,FALSE),"")</f>
        <v/>
      </c>
    </row>
    <row r="273" spans="1:5" ht="18" thickBot="1" x14ac:dyDescent="0.2">
      <c r="A273" s="6">
        <v>268</v>
      </c>
      <c r="B273" s="57">
        <f>通常分様式!Y289</f>
        <v>0</v>
      </c>
      <c r="C273" s="6">
        <f t="shared" si="8"/>
        <v>0</v>
      </c>
      <c r="D273" s="6">
        <f t="shared" si="9"/>
        <v>0</v>
      </c>
      <c r="E273" s="6" t="str">
        <f>IFERROR(VLOOKUP(D273,通常分様式!$A$22:$A$421,1,FALSE),"")</f>
        <v/>
      </c>
    </row>
    <row r="274" spans="1:5" ht="18" thickBot="1" x14ac:dyDescent="0.2">
      <c r="A274" s="6">
        <v>269</v>
      </c>
      <c r="B274" s="57">
        <f>通常分様式!Y290</f>
        <v>0</v>
      </c>
      <c r="C274" s="6">
        <f t="shared" si="8"/>
        <v>0</v>
      </c>
      <c r="D274" s="6">
        <f t="shared" si="9"/>
        <v>0</v>
      </c>
      <c r="E274" s="6" t="str">
        <f>IFERROR(VLOOKUP(D274,通常分様式!$A$22:$A$421,1,FALSE),"")</f>
        <v/>
      </c>
    </row>
    <row r="275" spans="1:5" ht="18" thickBot="1" x14ac:dyDescent="0.2">
      <c r="A275" s="6">
        <v>270</v>
      </c>
      <c r="B275" s="57">
        <f>通常分様式!Y291</f>
        <v>0</v>
      </c>
      <c r="C275" s="6">
        <f t="shared" si="8"/>
        <v>0</v>
      </c>
      <c r="D275" s="6">
        <f t="shared" si="9"/>
        <v>0</v>
      </c>
      <c r="E275" s="6" t="str">
        <f>IFERROR(VLOOKUP(D275,通常分様式!$A$22:$A$421,1,FALSE),"")</f>
        <v/>
      </c>
    </row>
    <row r="276" spans="1:5" ht="18" thickBot="1" x14ac:dyDescent="0.2">
      <c r="A276" s="6">
        <v>271</v>
      </c>
      <c r="B276" s="57">
        <f>通常分様式!Y292</f>
        <v>0</v>
      </c>
      <c r="C276" s="6">
        <f t="shared" si="8"/>
        <v>0</v>
      </c>
      <c r="D276" s="6">
        <f t="shared" si="9"/>
        <v>0</v>
      </c>
      <c r="E276" s="6" t="str">
        <f>IFERROR(VLOOKUP(D276,通常分様式!$A$22:$A$421,1,FALSE),"")</f>
        <v/>
      </c>
    </row>
    <row r="277" spans="1:5" ht="18" thickBot="1" x14ac:dyDescent="0.2">
      <c r="A277" s="6">
        <v>272</v>
      </c>
      <c r="B277" s="57">
        <f>通常分様式!Y293</f>
        <v>0</v>
      </c>
      <c r="C277" s="6">
        <f t="shared" si="8"/>
        <v>0</v>
      </c>
      <c r="D277" s="6">
        <f t="shared" si="9"/>
        <v>0</v>
      </c>
      <c r="E277" s="6" t="str">
        <f>IFERROR(VLOOKUP(D277,通常分様式!$A$22:$A$421,1,FALSE),"")</f>
        <v/>
      </c>
    </row>
    <row r="278" spans="1:5" ht="18" thickBot="1" x14ac:dyDescent="0.2">
      <c r="A278" s="6">
        <v>273</v>
      </c>
      <c r="B278" s="57">
        <f>通常分様式!Y294</f>
        <v>0</v>
      </c>
      <c r="C278" s="6">
        <f t="shared" si="8"/>
        <v>0</v>
      </c>
      <c r="D278" s="6">
        <f t="shared" si="9"/>
        <v>0</v>
      </c>
      <c r="E278" s="6" t="str">
        <f>IFERROR(VLOOKUP(D278,通常分様式!$A$22:$A$421,1,FALSE),"")</f>
        <v/>
      </c>
    </row>
    <row r="279" spans="1:5" ht="18" thickBot="1" x14ac:dyDescent="0.2">
      <c r="A279" s="6">
        <v>274</v>
      </c>
      <c r="B279" s="57">
        <f>通常分様式!Y295</f>
        <v>0</v>
      </c>
      <c r="C279" s="6">
        <f t="shared" si="8"/>
        <v>0</v>
      </c>
      <c r="D279" s="6">
        <f t="shared" si="9"/>
        <v>0</v>
      </c>
      <c r="E279" s="6" t="str">
        <f>IFERROR(VLOOKUP(D279,通常分様式!$A$22:$A$421,1,FALSE),"")</f>
        <v/>
      </c>
    </row>
    <row r="280" spans="1:5" ht="18" thickBot="1" x14ac:dyDescent="0.2">
      <c r="A280" s="6">
        <v>275</v>
      </c>
      <c r="B280" s="57">
        <f>通常分様式!Y296</f>
        <v>0</v>
      </c>
      <c r="C280" s="6">
        <f t="shared" si="8"/>
        <v>0</v>
      </c>
      <c r="D280" s="6">
        <f t="shared" si="9"/>
        <v>0</v>
      </c>
      <c r="E280" s="6" t="str">
        <f>IFERROR(VLOOKUP(D280,通常分様式!$A$22:$A$421,1,FALSE),"")</f>
        <v/>
      </c>
    </row>
    <row r="281" spans="1:5" ht="18" thickBot="1" x14ac:dyDescent="0.2">
      <c r="A281" s="6">
        <v>276</v>
      </c>
      <c r="B281" s="57">
        <f>通常分様式!Y297</f>
        <v>0</v>
      </c>
      <c r="C281" s="6">
        <f t="shared" si="8"/>
        <v>0</v>
      </c>
      <c r="D281" s="6">
        <f t="shared" si="9"/>
        <v>0</v>
      </c>
      <c r="E281" s="6" t="str">
        <f>IFERROR(VLOOKUP(D281,通常分様式!$A$22:$A$421,1,FALSE),"")</f>
        <v/>
      </c>
    </row>
    <row r="282" spans="1:5" ht="18" thickBot="1" x14ac:dyDescent="0.2">
      <c r="A282" s="6">
        <v>277</v>
      </c>
      <c r="B282" s="57">
        <f>通常分様式!Y298</f>
        <v>0</v>
      </c>
      <c r="C282" s="6">
        <f t="shared" si="8"/>
        <v>0</v>
      </c>
      <c r="D282" s="6">
        <f t="shared" si="9"/>
        <v>0</v>
      </c>
      <c r="E282" s="6" t="str">
        <f>IFERROR(VLOOKUP(D282,通常分様式!$A$22:$A$421,1,FALSE),"")</f>
        <v/>
      </c>
    </row>
    <row r="283" spans="1:5" ht="18" thickBot="1" x14ac:dyDescent="0.2">
      <c r="A283" s="6">
        <v>278</v>
      </c>
      <c r="B283" s="57">
        <f>通常分様式!Y299</f>
        <v>0</v>
      </c>
      <c r="C283" s="6">
        <f t="shared" si="8"/>
        <v>0</v>
      </c>
      <c r="D283" s="6">
        <f t="shared" si="9"/>
        <v>0</v>
      </c>
      <c r="E283" s="6" t="str">
        <f>IFERROR(VLOOKUP(D283,通常分様式!$A$22:$A$421,1,FALSE),"")</f>
        <v/>
      </c>
    </row>
    <row r="284" spans="1:5" ht="18" thickBot="1" x14ac:dyDescent="0.2">
      <c r="A284" s="6">
        <v>279</v>
      </c>
      <c r="B284" s="57">
        <f>通常分様式!Y300</f>
        <v>0</v>
      </c>
      <c r="C284" s="6">
        <f t="shared" si="8"/>
        <v>0</v>
      </c>
      <c r="D284" s="6">
        <f t="shared" si="9"/>
        <v>0</v>
      </c>
      <c r="E284" s="6" t="str">
        <f>IFERROR(VLOOKUP(D284,通常分様式!$A$22:$A$421,1,FALSE),"")</f>
        <v/>
      </c>
    </row>
    <row r="285" spans="1:5" ht="18" thickBot="1" x14ac:dyDescent="0.2">
      <c r="A285" s="6">
        <v>280</v>
      </c>
      <c r="B285" s="57">
        <f>通常分様式!Y301</f>
        <v>0</v>
      </c>
      <c r="C285" s="6">
        <f t="shared" si="8"/>
        <v>0</v>
      </c>
      <c r="D285" s="6">
        <f t="shared" si="9"/>
        <v>0</v>
      </c>
      <c r="E285" s="6" t="str">
        <f>IFERROR(VLOOKUP(D285,通常分様式!$A$22:$A$421,1,FALSE),"")</f>
        <v/>
      </c>
    </row>
    <row r="286" spans="1:5" ht="18" thickBot="1" x14ac:dyDescent="0.2">
      <c r="A286" s="6">
        <v>281</v>
      </c>
      <c r="B286" s="57">
        <f>通常分様式!Y302</f>
        <v>0</v>
      </c>
      <c r="C286" s="6">
        <f t="shared" si="8"/>
        <v>0</v>
      </c>
      <c r="D286" s="6">
        <f t="shared" si="9"/>
        <v>0</v>
      </c>
      <c r="E286" s="6" t="str">
        <f>IFERROR(VLOOKUP(D286,通常分様式!$A$22:$A$421,1,FALSE),"")</f>
        <v/>
      </c>
    </row>
    <row r="287" spans="1:5" ht="18" thickBot="1" x14ac:dyDescent="0.2">
      <c r="A287" s="6">
        <v>282</v>
      </c>
      <c r="B287" s="57">
        <f>通常分様式!Y303</f>
        <v>0</v>
      </c>
      <c r="C287" s="6">
        <f t="shared" si="8"/>
        <v>0</v>
      </c>
      <c r="D287" s="6">
        <f t="shared" si="9"/>
        <v>0</v>
      </c>
      <c r="E287" s="6" t="str">
        <f>IFERROR(VLOOKUP(D287,通常分様式!$A$22:$A$421,1,FALSE),"")</f>
        <v/>
      </c>
    </row>
    <row r="288" spans="1:5" ht="18" thickBot="1" x14ac:dyDescent="0.2">
      <c r="A288" s="6">
        <v>283</v>
      </c>
      <c r="B288" s="57">
        <f>通常分様式!Y304</f>
        <v>0</v>
      </c>
      <c r="C288" s="6">
        <f t="shared" si="8"/>
        <v>0</v>
      </c>
      <c r="D288" s="6">
        <f t="shared" si="9"/>
        <v>0</v>
      </c>
      <c r="E288" s="6" t="str">
        <f>IFERROR(VLOOKUP(D288,通常分様式!$A$22:$A$421,1,FALSE),"")</f>
        <v/>
      </c>
    </row>
    <row r="289" spans="1:5" ht="18" thickBot="1" x14ac:dyDescent="0.2">
      <c r="A289" s="6">
        <v>284</v>
      </c>
      <c r="B289" s="57">
        <f>通常分様式!Y305</f>
        <v>0</v>
      </c>
      <c r="C289" s="6">
        <f t="shared" si="8"/>
        <v>0</v>
      </c>
      <c r="D289" s="6">
        <f t="shared" si="9"/>
        <v>0</v>
      </c>
      <c r="E289" s="6" t="str">
        <f>IFERROR(VLOOKUP(D289,通常分様式!$A$22:$A$421,1,FALSE),"")</f>
        <v/>
      </c>
    </row>
    <row r="290" spans="1:5" ht="18" thickBot="1" x14ac:dyDescent="0.2">
      <c r="A290" s="6">
        <v>285</v>
      </c>
      <c r="B290" s="57">
        <f>通常分様式!Y306</f>
        <v>0</v>
      </c>
      <c r="C290" s="6">
        <f t="shared" si="8"/>
        <v>0</v>
      </c>
      <c r="D290" s="6">
        <f t="shared" si="9"/>
        <v>0</v>
      </c>
      <c r="E290" s="6" t="str">
        <f>IFERROR(VLOOKUP(D290,通常分様式!$A$22:$A$421,1,FALSE),"")</f>
        <v/>
      </c>
    </row>
    <row r="291" spans="1:5" ht="18" thickBot="1" x14ac:dyDescent="0.2">
      <c r="A291" s="6">
        <v>286</v>
      </c>
      <c r="B291" s="57">
        <f>通常分様式!Y307</f>
        <v>0</v>
      </c>
      <c r="C291" s="6">
        <f t="shared" si="8"/>
        <v>0</v>
      </c>
      <c r="D291" s="6">
        <f t="shared" si="9"/>
        <v>0</v>
      </c>
      <c r="E291" s="6" t="str">
        <f>IFERROR(VLOOKUP(D291,通常分様式!$A$22:$A$421,1,FALSE),"")</f>
        <v/>
      </c>
    </row>
    <row r="292" spans="1:5" ht="18" thickBot="1" x14ac:dyDescent="0.2">
      <c r="A292" s="6">
        <v>287</v>
      </c>
      <c r="B292" s="57">
        <f>通常分様式!Y308</f>
        <v>0</v>
      </c>
      <c r="C292" s="6">
        <f t="shared" si="8"/>
        <v>0</v>
      </c>
      <c r="D292" s="6">
        <f t="shared" si="9"/>
        <v>0</v>
      </c>
      <c r="E292" s="6" t="str">
        <f>IFERROR(VLOOKUP(D292,通常分様式!$A$22:$A$421,1,FALSE),"")</f>
        <v/>
      </c>
    </row>
    <row r="293" spans="1:5" ht="18" thickBot="1" x14ac:dyDescent="0.2">
      <c r="A293" s="6">
        <v>288</v>
      </c>
      <c r="B293" s="57">
        <f>通常分様式!Y309</f>
        <v>0</v>
      </c>
      <c r="C293" s="6">
        <f t="shared" si="8"/>
        <v>0</v>
      </c>
      <c r="D293" s="6">
        <f t="shared" si="9"/>
        <v>0</v>
      </c>
      <c r="E293" s="6" t="str">
        <f>IFERROR(VLOOKUP(D293,通常分様式!$A$22:$A$421,1,FALSE),"")</f>
        <v/>
      </c>
    </row>
    <row r="294" spans="1:5" ht="18" thickBot="1" x14ac:dyDescent="0.2">
      <c r="A294" s="6">
        <v>289</v>
      </c>
      <c r="B294" s="57">
        <f>通常分様式!Y310</f>
        <v>0</v>
      </c>
      <c r="C294" s="6">
        <f t="shared" si="8"/>
        <v>0</v>
      </c>
      <c r="D294" s="6">
        <f t="shared" si="9"/>
        <v>0</v>
      </c>
      <c r="E294" s="6" t="str">
        <f>IFERROR(VLOOKUP(D294,通常分様式!$A$22:$A$421,1,FALSE),"")</f>
        <v/>
      </c>
    </row>
    <row r="295" spans="1:5" ht="18" thickBot="1" x14ac:dyDescent="0.2">
      <c r="A295" s="6">
        <v>290</v>
      </c>
      <c r="B295" s="57">
        <f>通常分様式!Y311</f>
        <v>0</v>
      </c>
      <c r="C295" s="6">
        <f t="shared" si="8"/>
        <v>0</v>
      </c>
      <c r="D295" s="6">
        <f t="shared" si="9"/>
        <v>0</v>
      </c>
      <c r="E295" s="6" t="str">
        <f>IFERROR(VLOOKUP(D295,通常分様式!$A$22:$A$421,1,FALSE),"")</f>
        <v/>
      </c>
    </row>
    <row r="296" spans="1:5" ht="18" thickBot="1" x14ac:dyDescent="0.2">
      <c r="A296" s="6">
        <v>291</v>
      </c>
      <c r="B296" s="57">
        <f>通常分様式!Y312</f>
        <v>0</v>
      </c>
      <c r="C296" s="6">
        <f t="shared" si="8"/>
        <v>0</v>
      </c>
      <c r="D296" s="6">
        <f t="shared" si="9"/>
        <v>0</v>
      </c>
      <c r="E296" s="6" t="str">
        <f>IFERROR(VLOOKUP(D296,通常分様式!$A$22:$A$421,1,FALSE),"")</f>
        <v/>
      </c>
    </row>
    <row r="297" spans="1:5" ht="18" thickBot="1" x14ac:dyDescent="0.2">
      <c r="A297" s="6">
        <v>292</v>
      </c>
      <c r="B297" s="57">
        <f>通常分様式!Y313</f>
        <v>0</v>
      </c>
      <c r="C297" s="6">
        <f t="shared" si="8"/>
        <v>0</v>
      </c>
      <c r="D297" s="6">
        <f t="shared" si="9"/>
        <v>0</v>
      </c>
      <c r="E297" s="6" t="str">
        <f>IFERROR(VLOOKUP(D297,通常分様式!$A$22:$A$421,1,FALSE),"")</f>
        <v/>
      </c>
    </row>
    <row r="298" spans="1:5" ht="18" thickBot="1" x14ac:dyDescent="0.2">
      <c r="A298" s="6">
        <v>293</v>
      </c>
      <c r="B298" s="57">
        <f>通常分様式!Y314</f>
        <v>0</v>
      </c>
      <c r="C298" s="6">
        <f t="shared" si="8"/>
        <v>0</v>
      </c>
      <c r="D298" s="6">
        <f t="shared" si="9"/>
        <v>0</v>
      </c>
      <c r="E298" s="6" t="str">
        <f>IFERROR(VLOOKUP(D298,通常分様式!$A$22:$A$421,1,FALSE),"")</f>
        <v/>
      </c>
    </row>
    <row r="299" spans="1:5" ht="18" thickBot="1" x14ac:dyDescent="0.2">
      <c r="A299" s="6">
        <v>294</v>
      </c>
      <c r="B299" s="57">
        <f>通常分様式!Y315</f>
        <v>0</v>
      </c>
      <c r="C299" s="6">
        <f t="shared" si="8"/>
        <v>0</v>
      </c>
      <c r="D299" s="6">
        <f t="shared" si="9"/>
        <v>0</v>
      </c>
      <c r="E299" s="6" t="str">
        <f>IFERROR(VLOOKUP(D299,通常分様式!$A$22:$A$421,1,FALSE),"")</f>
        <v/>
      </c>
    </row>
    <row r="300" spans="1:5" ht="18" thickBot="1" x14ac:dyDescent="0.2">
      <c r="A300" s="6">
        <v>295</v>
      </c>
      <c r="B300" s="57">
        <f>通常分様式!Y316</f>
        <v>0</v>
      </c>
      <c r="C300" s="6">
        <f t="shared" si="8"/>
        <v>0</v>
      </c>
      <c r="D300" s="6">
        <f t="shared" si="9"/>
        <v>0</v>
      </c>
      <c r="E300" s="6" t="str">
        <f>IFERROR(VLOOKUP(D300,通常分様式!$A$22:$A$421,1,FALSE),"")</f>
        <v/>
      </c>
    </row>
    <row r="301" spans="1:5" ht="18" thickBot="1" x14ac:dyDescent="0.2">
      <c r="A301" s="6">
        <v>296</v>
      </c>
      <c r="B301" s="57">
        <f>通常分様式!Y317</f>
        <v>0</v>
      </c>
      <c r="C301" s="6">
        <f t="shared" si="8"/>
        <v>0</v>
      </c>
      <c r="D301" s="6">
        <f t="shared" si="9"/>
        <v>0</v>
      </c>
      <c r="E301" s="6" t="str">
        <f>IFERROR(VLOOKUP(D301,通常分様式!$A$22:$A$421,1,FALSE),"")</f>
        <v/>
      </c>
    </row>
    <row r="302" spans="1:5" ht="18" thickBot="1" x14ac:dyDescent="0.2">
      <c r="A302" s="6">
        <v>297</v>
      </c>
      <c r="B302" s="57">
        <f>通常分様式!Y318</f>
        <v>0</v>
      </c>
      <c r="C302" s="6">
        <f t="shared" si="8"/>
        <v>0</v>
      </c>
      <c r="D302" s="6">
        <f t="shared" si="9"/>
        <v>0</v>
      </c>
      <c r="E302" s="6" t="str">
        <f>IFERROR(VLOOKUP(D302,通常分様式!$A$22:$A$421,1,FALSE),"")</f>
        <v/>
      </c>
    </row>
    <row r="303" spans="1:5" ht="18" thickBot="1" x14ac:dyDescent="0.2">
      <c r="A303" s="6">
        <v>298</v>
      </c>
      <c r="B303" s="57">
        <f>通常分様式!Y319</f>
        <v>0</v>
      </c>
      <c r="C303" s="6">
        <f t="shared" si="8"/>
        <v>0</v>
      </c>
      <c r="D303" s="6">
        <f t="shared" si="9"/>
        <v>0</v>
      </c>
      <c r="E303" s="6" t="str">
        <f>IFERROR(VLOOKUP(D303,通常分様式!$A$22:$A$421,1,FALSE),"")</f>
        <v/>
      </c>
    </row>
    <row r="304" spans="1:5" ht="18" thickBot="1" x14ac:dyDescent="0.2">
      <c r="A304" s="6">
        <v>299</v>
      </c>
      <c r="B304" s="57">
        <f>通常分様式!Y320</f>
        <v>0</v>
      </c>
      <c r="C304" s="6">
        <f t="shared" si="8"/>
        <v>0</v>
      </c>
      <c r="D304" s="6">
        <f t="shared" si="9"/>
        <v>0</v>
      </c>
      <c r="E304" s="6" t="str">
        <f>IFERROR(VLOOKUP(D304,通常分様式!$A$22:$A$421,1,FALSE),"")</f>
        <v/>
      </c>
    </row>
    <row r="305" spans="1:5" ht="18" thickBot="1" x14ac:dyDescent="0.2">
      <c r="A305" s="6">
        <v>300</v>
      </c>
      <c r="B305" s="57">
        <f>通常分様式!Y321</f>
        <v>0</v>
      </c>
      <c r="C305" s="6">
        <f t="shared" si="8"/>
        <v>0</v>
      </c>
      <c r="D305" s="6">
        <f t="shared" si="9"/>
        <v>0</v>
      </c>
      <c r="E305" s="6" t="str">
        <f>IFERROR(VLOOKUP(D305,通常分様式!$A$22:$A$421,1,FALSE),"")</f>
        <v/>
      </c>
    </row>
    <row r="306" spans="1:5" ht="18" thickBot="1" x14ac:dyDescent="0.2">
      <c r="A306" s="6">
        <v>301</v>
      </c>
      <c r="B306" s="57">
        <f>通常分様式!Y322</f>
        <v>0</v>
      </c>
      <c r="C306" s="6">
        <f t="shared" si="8"/>
        <v>0</v>
      </c>
      <c r="D306" s="6">
        <f t="shared" si="9"/>
        <v>0</v>
      </c>
      <c r="E306" s="6" t="str">
        <f>IFERROR(VLOOKUP(D306,通常分様式!$A$22:$A$421,1,FALSE),"")</f>
        <v/>
      </c>
    </row>
    <row r="307" spans="1:5" ht="18" thickBot="1" x14ac:dyDescent="0.2">
      <c r="A307" s="6">
        <v>302</v>
      </c>
      <c r="B307" s="57">
        <f>通常分様式!Y323</f>
        <v>0</v>
      </c>
      <c r="C307" s="6">
        <f t="shared" si="8"/>
        <v>0</v>
      </c>
      <c r="D307" s="6">
        <f t="shared" si="9"/>
        <v>0</v>
      </c>
      <c r="E307" s="6" t="str">
        <f>IFERROR(VLOOKUP(D307,通常分様式!$A$22:$A$421,1,FALSE),"")</f>
        <v/>
      </c>
    </row>
    <row r="308" spans="1:5" ht="18" thickBot="1" x14ac:dyDescent="0.2">
      <c r="A308" s="6">
        <v>303</v>
      </c>
      <c r="B308" s="57">
        <f>通常分様式!Y324</f>
        <v>0</v>
      </c>
      <c r="C308" s="6">
        <f t="shared" si="8"/>
        <v>0</v>
      </c>
      <c r="D308" s="6">
        <f t="shared" si="9"/>
        <v>0</v>
      </c>
      <c r="E308" s="6" t="str">
        <f>IFERROR(VLOOKUP(D308,通常分様式!$A$22:$A$421,1,FALSE),"")</f>
        <v/>
      </c>
    </row>
    <row r="309" spans="1:5" ht="18" thickBot="1" x14ac:dyDescent="0.2">
      <c r="A309" s="6">
        <v>304</v>
      </c>
      <c r="B309" s="57">
        <f>通常分様式!Y325</f>
        <v>0</v>
      </c>
      <c r="C309" s="6">
        <f t="shared" si="8"/>
        <v>0</v>
      </c>
      <c r="D309" s="6">
        <f t="shared" si="9"/>
        <v>0</v>
      </c>
      <c r="E309" s="6" t="str">
        <f>IFERROR(VLOOKUP(D309,通常分様式!$A$22:$A$421,1,FALSE),"")</f>
        <v/>
      </c>
    </row>
    <row r="310" spans="1:5" ht="18" thickBot="1" x14ac:dyDescent="0.2">
      <c r="A310" s="6">
        <v>305</v>
      </c>
      <c r="B310" s="57">
        <f>通常分様式!Y326</f>
        <v>0</v>
      </c>
      <c r="C310" s="6">
        <f t="shared" si="8"/>
        <v>0</v>
      </c>
      <c r="D310" s="6">
        <f t="shared" si="9"/>
        <v>0</v>
      </c>
      <c r="E310" s="6" t="str">
        <f>IFERROR(VLOOKUP(D310,通常分様式!$A$22:$A$421,1,FALSE),"")</f>
        <v/>
      </c>
    </row>
    <row r="311" spans="1:5" ht="18" thickBot="1" x14ac:dyDescent="0.2">
      <c r="A311" s="6">
        <v>306</v>
      </c>
      <c r="B311" s="57">
        <f>通常分様式!Y327</f>
        <v>0</v>
      </c>
      <c r="C311" s="6">
        <f t="shared" si="8"/>
        <v>0</v>
      </c>
      <c r="D311" s="6">
        <f t="shared" si="9"/>
        <v>0</v>
      </c>
      <c r="E311" s="6" t="str">
        <f>IFERROR(VLOOKUP(D311,通常分様式!$A$22:$A$421,1,FALSE),"")</f>
        <v/>
      </c>
    </row>
    <row r="312" spans="1:5" ht="18" thickBot="1" x14ac:dyDescent="0.2">
      <c r="A312" s="6">
        <v>307</v>
      </c>
      <c r="B312" s="57">
        <f>通常分様式!Y328</f>
        <v>0</v>
      </c>
      <c r="C312" s="6">
        <f t="shared" si="8"/>
        <v>0</v>
      </c>
      <c r="D312" s="6">
        <f t="shared" si="9"/>
        <v>0</v>
      </c>
      <c r="E312" s="6" t="str">
        <f>IFERROR(VLOOKUP(D312,通常分様式!$A$22:$A$421,1,FALSE),"")</f>
        <v/>
      </c>
    </row>
    <row r="313" spans="1:5" ht="18" thickBot="1" x14ac:dyDescent="0.2">
      <c r="A313" s="6">
        <v>308</v>
      </c>
      <c r="B313" s="57">
        <f>通常分様式!Y329</f>
        <v>0</v>
      </c>
      <c r="C313" s="6">
        <f t="shared" si="8"/>
        <v>0</v>
      </c>
      <c r="D313" s="6">
        <f t="shared" si="9"/>
        <v>0</v>
      </c>
      <c r="E313" s="6" t="str">
        <f>IFERROR(VLOOKUP(D313,通常分様式!$A$22:$A$421,1,FALSE),"")</f>
        <v/>
      </c>
    </row>
    <row r="314" spans="1:5" ht="18" thickBot="1" x14ac:dyDescent="0.2">
      <c r="A314" s="6">
        <v>309</v>
      </c>
      <c r="B314" s="57">
        <f>通常分様式!Y330</f>
        <v>0</v>
      </c>
      <c r="C314" s="6">
        <f t="shared" si="8"/>
        <v>0</v>
      </c>
      <c r="D314" s="6">
        <f t="shared" si="9"/>
        <v>0</v>
      </c>
      <c r="E314" s="6" t="str">
        <f>IFERROR(VLOOKUP(D314,通常分様式!$A$22:$A$421,1,FALSE),"")</f>
        <v/>
      </c>
    </row>
    <row r="315" spans="1:5" ht="18" thickBot="1" x14ac:dyDescent="0.2">
      <c r="A315" s="6">
        <v>310</v>
      </c>
      <c r="B315" s="57">
        <f>通常分様式!Y331</f>
        <v>0</v>
      </c>
      <c r="C315" s="6">
        <f t="shared" si="8"/>
        <v>0</v>
      </c>
      <c r="D315" s="6">
        <f t="shared" si="9"/>
        <v>0</v>
      </c>
      <c r="E315" s="6" t="str">
        <f>IFERROR(VLOOKUP(D315,通常分様式!$A$22:$A$421,1,FALSE),"")</f>
        <v/>
      </c>
    </row>
    <row r="316" spans="1:5" ht="18" thickBot="1" x14ac:dyDescent="0.2">
      <c r="A316" s="6">
        <v>311</v>
      </c>
      <c r="B316" s="57">
        <f>通常分様式!Y332</f>
        <v>0</v>
      </c>
      <c r="C316" s="6">
        <f t="shared" si="8"/>
        <v>0</v>
      </c>
      <c r="D316" s="6">
        <f t="shared" si="9"/>
        <v>0</v>
      </c>
      <c r="E316" s="6" t="str">
        <f>IFERROR(VLOOKUP(D316,通常分様式!$A$22:$A$421,1,FALSE),"")</f>
        <v/>
      </c>
    </row>
    <row r="317" spans="1:5" ht="18" thickBot="1" x14ac:dyDescent="0.2">
      <c r="A317" s="6">
        <v>312</v>
      </c>
      <c r="B317" s="57">
        <f>通常分様式!Y333</f>
        <v>0</v>
      </c>
      <c r="C317" s="6">
        <f t="shared" si="8"/>
        <v>0</v>
      </c>
      <c r="D317" s="6">
        <f t="shared" si="9"/>
        <v>0</v>
      </c>
      <c r="E317" s="6" t="str">
        <f>IFERROR(VLOOKUP(D317,通常分様式!$A$22:$A$421,1,FALSE),"")</f>
        <v/>
      </c>
    </row>
    <row r="318" spans="1:5" ht="18" thickBot="1" x14ac:dyDescent="0.2">
      <c r="A318" s="6">
        <v>313</v>
      </c>
      <c r="B318" s="57">
        <f>通常分様式!Y334</f>
        <v>0</v>
      </c>
      <c r="C318" s="6">
        <f t="shared" si="8"/>
        <v>0</v>
      </c>
      <c r="D318" s="6">
        <f t="shared" si="9"/>
        <v>0</v>
      </c>
      <c r="E318" s="6" t="str">
        <f>IFERROR(VLOOKUP(D318,通常分様式!$A$22:$A$421,1,FALSE),"")</f>
        <v/>
      </c>
    </row>
    <row r="319" spans="1:5" ht="18" thickBot="1" x14ac:dyDescent="0.2">
      <c r="A319" s="6">
        <v>314</v>
      </c>
      <c r="B319" s="57">
        <f>通常分様式!Y335</f>
        <v>0</v>
      </c>
      <c r="C319" s="6">
        <f t="shared" si="8"/>
        <v>0</v>
      </c>
      <c r="D319" s="6">
        <f t="shared" si="9"/>
        <v>0</v>
      </c>
      <c r="E319" s="6" t="str">
        <f>IFERROR(VLOOKUP(D319,通常分様式!$A$22:$A$421,1,FALSE),"")</f>
        <v/>
      </c>
    </row>
    <row r="320" spans="1:5" ht="18" thickBot="1" x14ac:dyDescent="0.2">
      <c r="A320" s="6">
        <v>315</v>
      </c>
      <c r="B320" s="57">
        <f>通常分様式!Y336</f>
        <v>0</v>
      </c>
      <c r="C320" s="6">
        <f t="shared" si="8"/>
        <v>0</v>
      </c>
      <c r="D320" s="6">
        <f t="shared" si="9"/>
        <v>0</v>
      </c>
      <c r="E320" s="6" t="str">
        <f>IFERROR(VLOOKUP(D320,通常分様式!$A$22:$A$421,1,FALSE),"")</f>
        <v/>
      </c>
    </row>
    <row r="321" spans="1:5" ht="18" thickBot="1" x14ac:dyDescent="0.2">
      <c r="A321" s="6">
        <v>316</v>
      </c>
      <c r="B321" s="57">
        <f>通常分様式!Y337</f>
        <v>0</v>
      </c>
      <c r="C321" s="6">
        <f t="shared" si="8"/>
        <v>0</v>
      </c>
      <c r="D321" s="6">
        <f t="shared" si="9"/>
        <v>0</v>
      </c>
      <c r="E321" s="6" t="str">
        <f>IFERROR(VLOOKUP(D321,通常分様式!$A$22:$A$421,1,FALSE),"")</f>
        <v/>
      </c>
    </row>
    <row r="322" spans="1:5" ht="18" thickBot="1" x14ac:dyDescent="0.2">
      <c r="A322" s="6">
        <v>317</v>
      </c>
      <c r="B322" s="57">
        <f>通常分様式!Y338</f>
        <v>0</v>
      </c>
      <c r="C322" s="6">
        <f t="shared" si="8"/>
        <v>0</v>
      </c>
      <c r="D322" s="6">
        <f t="shared" si="9"/>
        <v>0</v>
      </c>
      <c r="E322" s="6" t="str">
        <f>IFERROR(VLOOKUP(D322,通常分様式!$A$22:$A$421,1,FALSE),"")</f>
        <v/>
      </c>
    </row>
    <row r="323" spans="1:5" ht="18" thickBot="1" x14ac:dyDescent="0.2">
      <c r="A323" s="6">
        <v>318</v>
      </c>
      <c r="B323" s="57">
        <f>通常分様式!Y339</f>
        <v>0</v>
      </c>
      <c r="C323" s="6">
        <f t="shared" si="8"/>
        <v>0</v>
      </c>
      <c r="D323" s="6">
        <f t="shared" si="9"/>
        <v>0</v>
      </c>
      <c r="E323" s="6" t="str">
        <f>IFERROR(VLOOKUP(D323,通常分様式!$A$22:$A$421,1,FALSE),"")</f>
        <v/>
      </c>
    </row>
    <row r="324" spans="1:5" ht="18" thickBot="1" x14ac:dyDescent="0.2">
      <c r="A324" s="6">
        <v>319</v>
      </c>
      <c r="B324" s="57">
        <f>通常分様式!Y340</f>
        <v>0</v>
      </c>
      <c r="C324" s="6">
        <f t="shared" si="8"/>
        <v>0</v>
      </c>
      <c r="D324" s="6">
        <f t="shared" si="9"/>
        <v>0</v>
      </c>
      <c r="E324" s="6" t="str">
        <f>IFERROR(VLOOKUP(D324,通常分様式!$A$22:$A$421,1,FALSE),"")</f>
        <v/>
      </c>
    </row>
    <row r="325" spans="1:5" ht="18" thickBot="1" x14ac:dyDescent="0.2">
      <c r="A325" s="6">
        <v>320</v>
      </c>
      <c r="B325" s="57">
        <f>通常分様式!Y341</f>
        <v>0</v>
      </c>
      <c r="C325" s="6">
        <f t="shared" si="8"/>
        <v>0</v>
      </c>
      <c r="D325" s="6">
        <f t="shared" si="9"/>
        <v>0</v>
      </c>
      <c r="E325" s="6" t="str">
        <f>IFERROR(VLOOKUP(D325,通常分様式!$A$22:$A$421,1,FALSE),"")</f>
        <v/>
      </c>
    </row>
    <row r="326" spans="1:5" ht="18" thickBot="1" x14ac:dyDescent="0.2">
      <c r="A326" s="6">
        <v>321</v>
      </c>
      <c r="B326" s="57">
        <f>通常分様式!Y342</f>
        <v>0</v>
      </c>
      <c r="C326" s="6">
        <f t="shared" si="8"/>
        <v>0</v>
      </c>
      <c r="D326" s="6">
        <f t="shared" si="9"/>
        <v>0</v>
      </c>
      <c r="E326" s="6" t="str">
        <f>IFERROR(VLOOKUP(D326,通常分様式!$A$22:$A$421,1,FALSE),"")</f>
        <v/>
      </c>
    </row>
    <row r="327" spans="1:5" ht="18" thickBot="1" x14ac:dyDescent="0.2">
      <c r="A327" s="6">
        <v>322</v>
      </c>
      <c r="B327" s="57">
        <f>通常分様式!Y343</f>
        <v>0</v>
      </c>
      <c r="C327" s="6">
        <f t="shared" ref="C327:C390" si="10">IF(B327="○",1,0)</f>
        <v>0</v>
      </c>
      <c r="D327" s="6">
        <f t="shared" ref="D327:D390" si="11">A327*C327</f>
        <v>0</v>
      </c>
      <c r="E327" s="6" t="str">
        <f>IFERROR(VLOOKUP(D327,通常分様式!$A$22:$A$421,1,FALSE),"")</f>
        <v/>
      </c>
    </row>
    <row r="328" spans="1:5" ht="18" thickBot="1" x14ac:dyDescent="0.2">
      <c r="A328" s="6">
        <v>323</v>
      </c>
      <c r="B328" s="57">
        <f>通常分様式!Y344</f>
        <v>0</v>
      </c>
      <c r="C328" s="6">
        <f t="shared" si="10"/>
        <v>0</v>
      </c>
      <c r="D328" s="6">
        <f t="shared" si="11"/>
        <v>0</v>
      </c>
      <c r="E328" s="6" t="str">
        <f>IFERROR(VLOOKUP(D328,通常分様式!$A$22:$A$421,1,FALSE),"")</f>
        <v/>
      </c>
    </row>
    <row r="329" spans="1:5" ht="18" thickBot="1" x14ac:dyDescent="0.2">
      <c r="A329" s="6">
        <v>324</v>
      </c>
      <c r="B329" s="57">
        <f>通常分様式!Y345</f>
        <v>0</v>
      </c>
      <c r="C329" s="6">
        <f t="shared" si="10"/>
        <v>0</v>
      </c>
      <c r="D329" s="6">
        <f t="shared" si="11"/>
        <v>0</v>
      </c>
      <c r="E329" s="6" t="str">
        <f>IFERROR(VLOOKUP(D329,通常分様式!$A$22:$A$421,1,FALSE),"")</f>
        <v/>
      </c>
    </row>
    <row r="330" spans="1:5" ht="18" thickBot="1" x14ac:dyDescent="0.2">
      <c r="A330" s="6">
        <v>325</v>
      </c>
      <c r="B330" s="57">
        <f>通常分様式!Y346</f>
        <v>0</v>
      </c>
      <c r="C330" s="6">
        <f t="shared" si="10"/>
        <v>0</v>
      </c>
      <c r="D330" s="6">
        <f t="shared" si="11"/>
        <v>0</v>
      </c>
      <c r="E330" s="6" t="str">
        <f>IFERROR(VLOOKUP(D330,通常分様式!$A$22:$A$421,1,FALSE),"")</f>
        <v/>
      </c>
    </row>
    <row r="331" spans="1:5" ht="18" thickBot="1" x14ac:dyDescent="0.2">
      <c r="A331" s="6">
        <v>326</v>
      </c>
      <c r="B331" s="57">
        <f>通常分様式!Y347</f>
        <v>0</v>
      </c>
      <c r="C331" s="6">
        <f t="shared" si="10"/>
        <v>0</v>
      </c>
      <c r="D331" s="6">
        <f t="shared" si="11"/>
        <v>0</v>
      </c>
      <c r="E331" s="6" t="str">
        <f>IFERROR(VLOOKUP(D331,通常分様式!$A$22:$A$421,1,FALSE),"")</f>
        <v/>
      </c>
    </row>
    <row r="332" spans="1:5" ht="18" thickBot="1" x14ac:dyDescent="0.2">
      <c r="A332" s="6">
        <v>327</v>
      </c>
      <c r="B332" s="57">
        <f>通常分様式!Y348</f>
        <v>0</v>
      </c>
      <c r="C332" s="6">
        <f t="shared" si="10"/>
        <v>0</v>
      </c>
      <c r="D332" s="6">
        <f t="shared" si="11"/>
        <v>0</v>
      </c>
      <c r="E332" s="6" t="str">
        <f>IFERROR(VLOOKUP(D332,通常分様式!$A$22:$A$421,1,FALSE),"")</f>
        <v/>
      </c>
    </row>
    <row r="333" spans="1:5" ht="18" thickBot="1" x14ac:dyDescent="0.2">
      <c r="A333" s="6">
        <v>328</v>
      </c>
      <c r="B333" s="57">
        <f>通常分様式!Y349</f>
        <v>0</v>
      </c>
      <c r="C333" s="6">
        <f t="shared" si="10"/>
        <v>0</v>
      </c>
      <c r="D333" s="6">
        <f t="shared" si="11"/>
        <v>0</v>
      </c>
      <c r="E333" s="6" t="str">
        <f>IFERROR(VLOOKUP(D333,通常分様式!$A$22:$A$421,1,FALSE),"")</f>
        <v/>
      </c>
    </row>
    <row r="334" spans="1:5" ht="18" thickBot="1" x14ac:dyDescent="0.2">
      <c r="A334" s="6">
        <v>329</v>
      </c>
      <c r="B334" s="57">
        <f>通常分様式!Y350</f>
        <v>0</v>
      </c>
      <c r="C334" s="6">
        <f t="shared" si="10"/>
        <v>0</v>
      </c>
      <c r="D334" s="6">
        <f t="shared" si="11"/>
        <v>0</v>
      </c>
      <c r="E334" s="6" t="str">
        <f>IFERROR(VLOOKUP(D334,通常分様式!$A$22:$A$421,1,FALSE),"")</f>
        <v/>
      </c>
    </row>
    <row r="335" spans="1:5" ht="18" thickBot="1" x14ac:dyDescent="0.2">
      <c r="A335" s="6">
        <v>330</v>
      </c>
      <c r="B335" s="57">
        <f>通常分様式!Y351</f>
        <v>0</v>
      </c>
      <c r="C335" s="6">
        <f t="shared" si="10"/>
        <v>0</v>
      </c>
      <c r="D335" s="6">
        <f t="shared" si="11"/>
        <v>0</v>
      </c>
      <c r="E335" s="6" t="str">
        <f>IFERROR(VLOOKUP(D335,通常分様式!$A$22:$A$421,1,FALSE),"")</f>
        <v/>
      </c>
    </row>
    <row r="336" spans="1:5" ht="18" thickBot="1" x14ac:dyDescent="0.2">
      <c r="A336" s="6">
        <v>331</v>
      </c>
      <c r="B336" s="57">
        <f>通常分様式!Y352</f>
        <v>0</v>
      </c>
      <c r="C336" s="6">
        <f t="shared" si="10"/>
        <v>0</v>
      </c>
      <c r="D336" s="6">
        <f t="shared" si="11"/>
        <v>0</v>
      </c>
      <c r="E336" s="6" t="str">
        <f>IFERROR(VLOOKUP(D336,通常分様式!$A$22:$A$421,1,FALSE),"")</f>
        <v/>
      </c>
    </row>
    <row r="337" spans="1:5" ht="18" thickBot="1" x14ac:dyDescent="0.2">
      <c r="A337" s="6">
        <v>332</v>
      </c>
      <c r="B337" s="57">
        <f>通常分様式!Y353</f>
        <v>0</v>
      </c>
      <c r="C337" s="6">
        <f t="shared" si="10"/>
        <v>0</v>
      </c>
      <c r="D337" s="6">
        <f t="shared" si="11"/>
        <v>0</v>
      </c>
      <c r="E337" s="6" t="str">
        <f>IFERROR(VLOOKUP(D337,通常分様式!$A$22:$A$421,1,FALSE),"")</f>
        <v/>
      </c>
    </row>
    <row r="338" spans="1:5" ht="18" thickBot="1" x14ac:dyDescent="0.2">
      <c r="A338" s="6">
        <v>333</v>
      </c>
      <c r="B338" s="57">
        <f>通常分様式!Y354</f>
        <v>0</v>
      </c>
      <c r="C338" s="6">
        <f t="shared" si="10"/>
        <v>0</v>
      </c>
      <c r="D338" s="6">
        <f t="shared" si="11"/>
        <v>0</v>
      </c>
      <c r="E338" s="6" t="str">
        <f>IFERROR(VLOOKUP(D338,通常分様式!$A$22:$A$421,1,FALSE),"")</f>
        <v/>
      </c>
    </row>
    <row r="339" spans="1:5" ht="18" thickBot="1" x14ac:dyDescent="0.2">
      <c r="A339" s="6">
        <v>334</v>
      </c>
      <c r="B339" s="57">
        <f>通常分様式!Y355</f>
        <v>0</v>
      </c>
      <c r="C339" s="6">
        <f t="shared" si="10"/>
        <v>0</v>
      </c>
      <c r="D339" s="6">
        <f t="shared" si="11"/>
        <v>0</v>
      </c>
      <c r="E339" s="6" t="str">
        <f>IFERROR(VLOOKUP(D339,通常分様式!$A$22:$A$421,1,FALSE),"")</f>
        <v/>
      </c>
    </row>
    <row r="340" spans="1:5" ht="18" thickBot="1" x14ac:dyDescent="0.2">
      <c r="A340" s="6">
        <v>335</v>
      </c>
      <c r="B340" s="57">
        <f>通常分様式!Y356</f>
        <v>0</v>
      </c>
      <c r="C340" s="6">
        <f t="shared" si="10"/>
        <v>0</v>
      </c>
      <c r="D340" s="6">
        <f t="shared" si="11"/>
        <v>0</v>
      </c>
      <c r="E340" s="6" t="str">
        <f>IFERROR(VLOOKUP(D340,通常分様式!$A$22:$A$421,1,FALSE),"")</f>
        <v/>
      </c>
    </row>
    <row r="341" spans="1:5" ht="18" thickBot="1" x14ac:dyDescent="0.2">
      <c r="A341" s="6">
        <v>336</v>
      </c>
      <c r="B341" s="57">
        <f>通常分様式!Y357</f>
        <v>0</v>
      </c>
      <c r="C341" s="6">
        <f t="shared" si="10"/>
        <v>0</v>
      </c>
      <c r="D341" s="6">
        <f t="shared" si="11"/>
        <v>0</v>
      </c>
      <c r="E341" s="6" t="str">
        <f>IFERROR(VLOOKUP(D341,通常分様式!$A$22:$A$421,1,FALSE),"")</f>
        <v/>
      </c>
    </row>
    <row r="342" spans="1:5" ht="18" thickBot="1" x14ac:dyDescent="0.2">
      <c r="A342" s="6">
        <v>337</v>
      </c>
      <c r="B342" s="57">
        <f>通常分様式!Y358</f>
        <v>0</v>
      </c>
      <c r="C342" s="6">
        <f t="shared" si="10"/>
        <v>0</v>
      </c>
      <c r="D342" s="6">
        <f t="shared" si="11"/>
        <v>0</v>
      </c>
      <c r="E342" s="6" t="str">
        <f>IFERROR(VLOOKUP(D342,通常分様式!$A$22:$A$421,1,FALSE),"")</f>
        <v/>
      </c>
    </row>
    <row r="343" spans="1:5" ht="18" thickBot="1" x14ac:dyDescent="0.2">
      <c r="A343" s="6">
        <v>338</v>
      </c>
      <c r="B343" s="57">
        <f>通常分様式!Y359</f>
        <v>0</v>
      </c>
      <c r="C343" s="6">
        <f t="shared" si="10"/>
        <v>0</v>
      </c>
      <c r="D343" s="6">
        <f t="shared" si="11"/>
        <v>0</v>
      </c>
      <c r="E343" s="6" t="str">
        <f>IFERROR(VLOOKUP(D343,通常分様式!$A$22:$A$421,1,FALSE),"")</f>
        <v/>
      </c>
    </row>
    <row r="344" spans="1:5" ht="18" thickBot="1" x14ac:dyDescent="0.2">
      <c r="A344" s="6">
        <v>339</v>
      </c>
      <c r="B344" s="57">
        <f>通常分様式!Y360</f>
        <v>0</v>
      </c>
      <c r="C344" s="6">
        <f t="shared" si="10"/>
        <v>0</v>
      </c>
      <c r="D344" s="6">
        <f t="shared" si="11"/>
        <v>0</v>
      </c>
      <c r="E344" s="6" t="str">
        <f>IFERROR(VLOOKUP(D344,通常分様式!$A$22:$A$421,1,FALSE),"")</f>
        <v/>
      </c>
    </row>
    <row r="345" spans="1:5" ht="18" thickBot="1" x14ac:dyDescent="0.2">
      <c r="A345" s="6">
        <v>340</v>
      </c>
      <c r="B345" s="57">
        <f>通常分様式!Y361</f>
        <v>0</v>
      </c>
      <c r="C345" s="6">
        <f t="shared" si="10"/>
        <v>0</v>
      </c>
      <c r="D345" s="6">
        <f t="shared" si="11"/>
        <v>0</v>
      </c>
      <c r="E345" s="6" t="str">
        <f>IFERROR(VLOOKUP(D345,通常分様式!$A$22:$A$421,1,FALSE),"")</f>
        <v/>
      </c>
    </row>
    <row r="346" spans="1:5" ht="18" thickBot="1" x14ac:dyDescent="0.2">
      <c r="A346" s="6">
        <v>341</v>
      </c>
      <c r="B346" s="57">
        <f>通常分様式!Y362</f>
        <v>0</v>
      </c>
      <c r="C346" s="6">
        <f t="shared" si="10"/>
        <v>0</v>
      </c>
      <c r="D346" s="6">
        <f t="shared" si="11"/>
        <v>0</v>
      </c>
      <c r="E346" s="6" t="str">
        <f>IFERROR(VLOOKUP(D346,通常分様式!$A$22:$A$421,1,FALSE),"")</f>
        <v/>
      </c>
    </row>
    <row r="347" spans="1:5" ht="18" thickBot="1" x14ac:dyDescent="0.2">
      <c r="A347" s="6">
        <v>342</v>
      </c>
      <c r="B347" s="57">
        <f>通常分様式!Y363</f>
        <v>0</v>
      </c>
      <c r="C347" s="6">
        <f t="shared" si="10"/>
        <v>0</v>
      </c>
      <c r="D347" s="6">
        <f t="shared" si="11"/>
        <v>0</v>
      </c>
      <c r="E347" s="6" t="str">
        <f>IFERROR(VLOOKUP(D347,通常分様式!$A$22:$A$421,1,FALSE),"")</f>
        <v/>
      </c>
    </row>
    <row r="348" spans="1:5" ht="18" thickBot="1" x14ac:dyDescent="0.2">
      <c r="A348" s="6">
        <v>343</v>
      </c>
      <c r="B348" s="57">
        <f>通常分様式!Y364</f>
        <v>0</v>
      </c>
      <c r="C348" s="6">
        <f t="shared" si="10"/>
        <v>0</v>
      </c>
      <c r="D348" s="6">
        <f t="shared" si="11"/>
        <v>0</v>
      </c>
      <c r="E348" s="6" t="str">
        <f>IFERROR(VLOOKUP(D348,通常分様式!$A$22:$A$421,1,FALSE),"")</f>
        <v/>
      </c>
    </row>
    <row r="349" spans="1:5" ht="18" thickBot="1" x14ac:dyDescent="0.2">
      <c r="A349" s="6">
        <v>344</v>
      </c>
      <c r="B349" s="57">
        <f>通常分様式!Y365</f>
        <v>0</v>
      </c>
      <c r="C349" s="6">
        <f t="shared" si="10"/>
        <v>0</v>
      </c>
      <c r="D349" s="6">
        <f t="shared" si="11"/>
        <v>0</v>
      </c>
      <c r="E349" s="6" t="str">
        <f>IFERROR(VLOOKUP(D349,通常分様式!$A$22:$A$421,1,FALSE),"")</f>
        <v/>
      </c>
    </row>
    <row r="350" spans="1:5" ht="18" thickBot="1" x14ac:dyDescent="0.2">
      <c r="A350" s="6">
        <v>345</v>
      </c>
      <c r="B350" s="57">
        <f>通常分様式!Y366</f>
        <v>0</v>
      </c>
      <c r="C350" s="6">
        <f t="shared" si="10"/>
        <v>0</v>
      </c>
      <c r="D350" s="6">
        <f t="shared" si="11"/>
        <v>0</v>
      </c>
      <c r="E350" s="6" t="str">
        <f>IFERROR(VLOOKUP(D350,通常分様式!$A$22:$A$421,1,FALSE),"")</f>
        <v/>
      </c>
    </row>
    <row r="351" spans="1:5" ht="18" thickBot="1" x14ac:dyDescent="0.2">
      <c r="A351" s="6">
        <v>346</v>
      </c>
      <c r="B351" s="57">
        <f>通常分様式!Y367</f>
        <v>0</v>
      </c>
      <c r="C351" s="6">
        <f t="shared" si="10"/>
        <v>0</v>
      </c>
      <c r="D351" s="6">
        <f t="shared" si="11"/>
        <v>0</v>
      </c>
      <c r="E351" s="6" t="str">
        <f>IFERROR(VLOOKUP(D351,通常分様式!$A$22:$A$421,1,FALSE),"")</f>
        <v/>
      </c>
    </row>
    <row r="352" spans="1:5" ht="18" thickBot="1" x14ac:dyDescent="0.2">
      <c r="A352" s="6">
        <v>347</v>
      </c>
      <c r="B352" s="57">
        <f>通常分様式!Y368</f>
        <v>0</v>
      </c>
      <c r="C352" s="6">
        <f t="shared" si="10"/>
        <v>0</v>
      </c>
      <c r="D352" s="6">
        <f t="shared" si="11"/>
        <v>0</v>
      </c>
      <c r="E352" s="6" t="str">
        <f>IFERROR(VLOOKUP(D352,通常分様式!$A$22:$A$421,1,FALSE),"")</f>
        <v/>
      </c>
    </row>
    <row r="353" spans="1:5" ht="18" thickBot="1" x14ac:dyDescent="0.2">
      <c r="A353" s="6">
        <v>348</v>
      </c>
      <c r="B353" s="57">
        <f>通常分様式!Y369</f>
        <v>0</v>
      </c>
      <c r="C353" s="6">
        <f t="shared" si="10"/>
        <v>0</v>
      </c>
      <c r="D353" s="6">
        <f t="shared" si="11"/>
        <v>0</v>
      </c>
      <c r="E353" s="6" t="str">
        <f>IFERROR(VLOOKUP(D353,通常分様式!$A$22:$A$421,1,FALSE),"")</f>
        <v/>
      </c>
    </row>
    <row r="354" spans="1:5" ht="18" thickBot="1" x14ac:dyDescent="0.2">
      <c r="A354" s="6">
        <v>349</v>
      </c>
      <c r="B354" s="57">
        <f>通常分様式!Y370</f>
        <v>0</v>
      </c>
      <c r="C354" s="6">
        <f t="shared" si="10"/>
        <v>0</v>
      </c>
      <c r="D354" s="6">
        <f t="shared" si="11"/>
        <v>0</v>
      </c>
      <c r="E354" s="6" t="str">
        <f>IFERROR(VLOOKUP(D354,通常分様式!$A$22:$A$421,1,FALSE),"")</f>
        <v/>
      </c>
    </row>
    <row r="355" spans="1:5" ht="18" thickBot="1" x14ac:dyDescent="0.2">
      <c r="A355" s="6">
        <v>350</v>
      </c>
      <c r="B355" s="57">
        <f>通常分様式!Y371</f>
        <v>0</v>
      </c>
      <c r="C355" s="6">
        <f t="shared" si="10"/>
        <v>0</v>
      </c>
      <c r="D355" s="6">
        <f t="shared" si="11"/>
        <v>0</v>
      </c>
      <c r="E355" s="6" t="str">
        <f>IFERROR(VLOOKUP(D355,通常分様式!$A$22:$A$421,1,FALSE),"")</f>
        <v/>
      </c>
    </row>
    <row r="356" spans="1:5" ht="18" thickBot="1" x14ac:dyDescent="0.2">
      <c r="A356" s="6">
        <v>351</v>
      </c>
      <c r="B356" s="57">
        <f>通常分様式!Y372</f>
        <v>0</v>
      </c>
      <c r="C356" s="6">
        <f t="shared" si="10"/>
        <v>0</v>
      </c>
      <c r="D356" s="6">
        <f t="shared" si="11"/>
        <v>0</v>
      </c>
      <c r="E356" s="6" t="str">
        <f>IFERROR(VLOOKUP(D356,通常分様式!$A$22:$A$421,1,FALSE),"")</f>
        <v/>
      </c>
    </row>
    <row r="357" spans="1:5" ht="18" thickBot="1" x14ac:dyDescent="0.2">
      <c r="A357" s="6">
        <v>352</v>
      </c>
      <c r="B357" s="57">
        <f>通常分様式!Y373</f>
        <v>0</v>
      </c>
      <c r="C357" s="6">
        <f t="shared" si="10"/>
        <v>0</v>
      </c>
      <c r="D357" s="6">
        <f t="shared" si="11"/>
        <v>0</v>
      </c>
      <c r="E357" s="6" t="str">
        <f>IFERROR(VLOOKUP(D357,通常分様式!$A$22:$A$421,1,FALSE),"")</f>
        <v/>
      </c>
    </row>
    <row r="358" spans="1:5" ht="18" thickBot="1" x14ac:dyDescent="0.2">
      <c r="A358" s="6">
        <v>353</v>
      </c>
      <c r="B358" s="57">
        <f>通常分様式!Y374</f>
        <v>0</v>
      </c>
      <c r="C358" s="6">
        <f t="shared" si="10"/>
        <v>0</v>
      </c>
      <c r="D358" s="6">
        <f t="shared" si="11"/>
        <v>0</v>
      </c>
      <c r="E358" s="6" t="str">
        <f>IFERROR(VLOOKUP(D358,通常分様式!$A$22:$A$421,1,FALSE),"")</f>
        <v/>
      </c>
    </row>
    <row r="359" spans="1:5" ht="18" thickBot="1" x14ac:dyDescent="0.2">
      <c r="A359" s="6">
        <v>354</v>
      </c>
      <c r="B359" s="57">
        <f>通常分様式!Y375</f>
        <v>0</v>
      </c>
      <c r="C359" s="6">
        <f t="shared" si="10"/>
        <v>0</v>
      </c>
      <c r="D359" s="6">
        <f t="shared" si="11"/>
        <v>0</v>
      </c>
      <c r="E359" s="6" t="str">
        <f>IFERROR(VLOOKUP(D359,通常分様式!$A$22:$A$421,1,FALSE),"")</f>
        <v/>
      </c>
    </row>
    <row r="360" spans="1:5" ht="18" thickBot="1" x14ac:dyDescent="0.2">
      <c r="A360" s="6">
        <v>355</v>
      </c>
      <c r="B360" s="57">
        <f>通常分様式!Y376</f>
        <v>0</v>
      </c>
      <c r="C360" s="6">
        <f t="shared" si="10"/>
        <v>0</v>
      </c>
      <c r="D360" s="6">
        <f t="shared" si="11"/>
        <v>0</v>
      </c>
      <c r="E360" s="6" t="str">
        <f>IFERROR(VLOOKUP(D360,通常分様式!$A$22:$A$421,1,FALSE),"")</f>
        <v/>
      </c>
    </row>
    <row r="361" spans="1:5" ht="18" thickBot="1" x14ac:dyDescent="0.2">
      <c r="A361" s="6">
        <v>356</v>
      </c>
      <c r="B361" s="57">
        <f>通常分様式!Y377</f>
        <v>0</v>
      </c>
      <c r="C361" s="6">
        <f t="shared" si="10"/>
        <v>0</v>
      </c>
      <c r="D361" s="6">
        <f t="shared" si="11"/>
        <v>0</v>
      </c>
      <c r="E361" s="6" t="str">
        <f>IFERROR(VLOOKUP(D361,通常分様式!$A$22:$A$421,1,FALSE),"")</f>
        <v/>
      </c>
    </row>
    <row r="362" spans="1:5" ht="18" thickBot="1" x14ac:dyDescent="0.2">
      <c r="A362" s="6">
        <v>357</v>
      </c>
      <c r="B362" s="57">
        <f>通常分様式!Y378</f>
        <v>0</v>
      </c>
      <c r="C362" s="6">
        <f t="shared" si="10"/>
        <v>0</v>
      </c>
      <c r="D362" s="6">
        <f t="shared" si="11"/>
        <v>0</v>
      </c>
      <c r="E362" s="6" t="str">
        <f>IFERROR(VLOOKUP(D362,通常分様式!$A$22:$A$421,1,FALSE),"")</f>
        <v/>
      </c>
    </row>
    <row r="363" spans="1:5" ht="18" thickBot="1" x14ac:dyDescent="0.2">
      <c r="A363" s="6">
        <v>358</v>
      </c>
      <c r="B363" s="57">
        <f>通常分様式!Y379</f>
        <v>0</v>
      </c>
      <c r="C363" s="6">
        <f t="shared" si="10"/>
        <v>0</v>
      </c>
      <c r="D363" s="6">
        <f t="shared" si="11"/>
        <v>0</v>
      </c>
      <c r="E363" s="6" t="str">
        <f>IFERROR(VLOOKUP(D363,通常分様式!$A$22:$A$421,1,FALSE),"")</f>
        <v/>
      </c>
    </row>
    <row r="364" spans="1:5" ht="18" thickBot="1" x14ac:dyDescent="0.2">
      <c r="A364" s="6">
        <v>359</v>
      </c>
      <c r="B364" s="57">
        <f>通常分様式!Y380</f>
        <v>0</v>
      </c>
      <c r="C364" s="6">
        <f t="shared" si="10"/>
        <v>0</v>
      </c>
      <c r="D364" s="6">
        <f t="shared" si="11"/>
        <v>0</v>
      </c>
      <c r="E364" s="6" t="str">
        <f>IFERROR(VLOOKUP(D364,通常分様式!$A$22:$A$421,1,FALSE),"")</f>
        <v/>
      </c>
    </row>
    <row r="365" spans="1:5" ht="18" thickBot="1" x14ac:dyDescent="0.2">
      <c r="A365" s="6">
        <v>360</v>
      </c>
      <c r="B365" s="57">
        <f>通常分様式!Y381</f>
        <v>0</v>
      </c>
      <c r="C365" s="6">
        <f t="shared" si="10"/>
        <v>0</v>
      </c>
      <c r="D365" s="6">
        <f t="shared" si="11"/>
        <v>0</v>
      </c>
      <c r="E365" s="6" t="str">
        <f>IFERROR(VLOOKUP(D365,通常分様式!$A$22:$A$421,1,FALSE),"")</f>
        <v/>
      </c>
    </row>
    <row r="366" spans="1:5" ht="18" thickBot="1" x14ac:dyDescent="0.2">
      <c r="A366" s="6">
        <v>361</v>
      </c>
      <c r="B366" s="57">
        <f>通常分様式!Y382</f>
        <v>0</v>
      </c>
      <c r="C366" s="6">
        <f t="shared" si="10"/>
        <v>0</v>
      </c>
      <c r="D366" s="6">
        <f t="shared" si="11"/>
        <v>0</v>
      </c>
      <c r="E366" s="6" t="str">
        <f>IFERROR(VLOOKUP(D366,通常分様式!$A$22:$A$421,1,FALSE),"")</f>
        <v/>
      </c>
    </row>
    <row r="367" spans="1:5" ht="18" thickBot="1" x14ac:dyDescent="0.2">
      <c r="A367" s="6">
        <v>362</v>
      </c>
      <c r="B367" s="57">
        <f>通常分様式!Y383</f>
        <v>0</v>
      </c>
      <c r="C367" s="6">
        <f t="shared" si="10"/>
        <v>0</v>
      </c>
      <c r="D367" s="6">
        <f t="shared" si="11"/>
        <v>0</v>
      </c>
      <c r="E367" s="6" t="str">
        <f>IFERROR(VLOOKUP(D367,通常分様式!$A$22:$A$421,1,FALSE),"")</f>
        <v/>
      </c>
    </row>
    <row r="368" spans="1:5" ht="18" thickBot="1" x14ac:dyDescent="0.2">
      <c r="A368" s="6">
        <v>363</v>
      </c>
      <c r="B368" s="57">
        <f>通常分様式!Y384</f>
        <v>0</v>
      </c>
      <c r="C368" s="6">
        <f t="shared" si="10"/>
        <v>0</v>
      </c>
      <c r="D368" s="6">
        <f t="shared" si="11"/>
        <v>0</v>
      </c>
      <c r="E368" s="6" t="str">
        <f>IFERROR(VLOOKUP(D368,通常分様式!$A$22:$A$421,1,FALSE),"")</f>
        <v/>
      </c>
    </row>
    <row r="369" spans="1:5" ht="18" thickBot="1" x14ac:dyDescent="0.2">
      <c r="A369" s="6">
        <v>364</v>
      </c>
      <c r="B369" s="57">
        <f>通常分様式!Y385</f>
        <v>0</v>
      </c>
      <c r="C369" s="6">
        <f t="shared" si="10"/>
        <v>0</v>
      </c>
      <c r="D369" s="6">
        <f t="shared" si="11"/>
        <v>0</v>
      </c>
      <c r="E369" s="6" t="str">
        <f>IFERROR(VLOOKUP(D369,通常分様式!$A$22:$A$421,1,FALSE),"")</f>
        <v/>
      </c>
    </row>
    <row r="370" spans="1:5" ht="18" thickBot="1" x14ac:dyDescent="0.2">
      <c r="A370" s="6">
        <v>365</v>
      </c>
      <c r="B370" s="57">
        <f>通常分様式!Y386</f>
        <v>0</v>
      </c>
      <c r="C370" s="6">
        <f t="shared" si="10"/>
        <v>0</v>
      </c>
      <c r="D370" s="6">
        <f t="shared" si="11"/>
        <v>0</v>
      </c>
      <c r="E370" s="6" t="str">
        <f>IFERROR(VLOOKUP(D370,通常分様式!$A$22:$A$421,1,FALSE),"")</f>
        <v/>
      </c>
    </row>
    <row r="371" spans="1:5" ht="18" thickBot="1" x14ac:dyDescent="0.2">
      <c r="A371" s="6">
        <v>366</v>
      </c>
      <c r="B371" s="57">
        <f>通常分様式!Y387</f>
        <v>0</v>
      </c>
      <c r="C371" s="6">
        <f t="shared" si="10"/>
        <v>0</v>
      </c>
      <c r="D371" s="6">
        <f t="shared" si="11"/>
        <v>0</v>
      </c>
      <c r="E371" s="6" t="str">
        <f>IFERROR(VLOOKUP(D371,通常分様式!$A$22:$A$421,1,FALSE),"")</f>
        <v/>
      </c>
    </row>
    <row r="372" spans="1:5" ht="18" thickBot="1" x14ac:dyDescent="0.2">
      <c r="A372" s="6">
        <v>367</v>
      </c>
      <c r="B372" s="57">
        <f>通常分様式!Y388</f>
        <v>0</v>
      </c>
      <c r="C372" s="6">
        <f t="shared" si="10"/>
        <v>0</v>
      </c>
      <c r="D372" s="6">
        <f t="shared" si="11"/>
        <v>0</v>
      </c>
      <c r="E372" s="6" t="str">
        <f>IFERROR(VLOOKUP(D372,通常分様式!$A$22:$A$421,1,FALSE),"")</f>
        <v/>
      </c>
    </row>
    <row r="373" spans="1:5" ht="18" thickBot="1" x14ac:dyDescent="0.2">
      <c r="A373" s="6">
        <v>368</v>
      </c>
      <c r="B373" s="57">
        <f>通常分様式!Y389</f>
        <v>0</v>
      </c>
      <c r="C373" s="6">
        <f t="shared" si="10"/>
        <v>0</v>
      </c>
      <c r="D373" s="6">
        <f t="shared" si="11"/>
        <v>0</v>
      </c>
      <c r="E373" s="6" t="str">
        <f>IFERROR(VLOOKUP(D373,通常分様式!$A$22:$A$421,1,FALSE),"")</f>
        <v/>
      </c>
    </row>
    <row r="374" spans="1:5" ht="18" thickBot="1" x14ac:dyDescent="0.2">
      <c r="A374" s="6">
        <v>369</v>
      </c>
      <c r="B374" s="57">
        <f>通常分様式!Y390</f>
        <v>0</v>
      </c>
      <c r="C374" s="6">
        <f t="shared" si="10"/>
        <v>0</v>
      </c>
      <c r="D374" s="6">
        <f t="shared" si="11"/>
        <v>0</v>
      </c>
      <c r="E374" s="6" t="str">
        <f>IFERROR(VLOOKUP(D374,通常分様式!$A$22:$A$421,1,FALSE),"")</f>
        <v/>
      </c>
    </row>
    <row r="375" spans="1:5" ht="18" thickBot="1" x14ac:dyDescent="0.2">
      <c r="A375" s="6">
        <v>370</v>
      </c>
      <c r="B375" s="57">
        <f>通常分様式!Y391</f>
        <v>0</v>
      </c>
      <c r="C375" s="6">
        <f t="shared" si="10"/>
        <v>0</v>
      </c>
      <c r="D375" s="6">
        <f t="shared" si="11"/>
        <v>0</v>
      </c>
      <c r="E375" s="6" t="str">
        <f>IFERROR(VLOOKUP(D375,通常分様式!$A$22:$A$421,1,FALSE),"")</f>
        <v/>
      </c>
    </row>
    <row r="376" spans="1:5" ht="18" thickBot="1" x14ac:dyDescent="0.2">
      <c r="A376" s="6">
        <v>371</v>
      </c>
      <c r="B376" s="57">
        <f>通常分様式!Y392</f>
        <v>0</v>
      </c>
      <c r="C376" s="6">
        <f t="shared" si="10"/>
        <v>0</v>
      </c>
      <c r="D376" s="6">
        <f t="shared" si="11"/>
        <v>0</v>
      </c>
      <c r="E376" s="6" t="str">
        <f>IFERROR(VLOOKUP(D376,通常分様式!$A$22:$A$421,1,FALSE),"")</f>
        <v/>
      </c>
    </row>
    <row r="377" spans="1:5" ht="18" thickBot="1" x14ac:dyDescent="0.2">
      <c r="A377" s="6">
        <v>372</v>
      </c>
      <c r="B377" s="57">
        <f>通常分様式!Y393</f>
        <v>0</v>
      </c>
      <c r="C377" s="6">
        <f t="shared" si="10"/>
        <v>0</v>
      </c>
      <c r="D377" s="6">
        <f t="shared" si="11"/>
        <v>0</v>
      </c>
      <c r="E377" s="6" t="str">
        <f>IFERROR(VLOOKUP(D377,通常分様式!$A$22:$A$421,1,FALSE),"")</f>
        <v/>
      </c>
    </row>
    <row r="378" spans="1:5" ht="18" thickBot="1" x14ac:dyDescent="0.2">
      <c r="A378" s="6">
        <v>373</v>
      </c>
      <c r="B378" s="57">
        <f>通常分様式!Y394</f>
        <v>0</v>
      </c>
      <c r="C378" s="6">
        <f t="shared" si="10"/>
        <v>0</v>
      </c>
      <c r="D378" s="6">
        <f t="shared" si="11"/>
        <v>0</v>
      </c>
      <c r="E378" s="6" t="str">
        <f>IFERROR(VLOOKUP(D378,通常分様式!$A$22:$A$421,1,FALSE),"")</f>
        <v/>
      </c>
    </row>
    <row r="379" spans="1:5" ht="18" thickBot="1" x14ac:dyDescent="0.2">
      <c r="A379" s="6">
        <v>374</v>
      </c>
      <c r="B379" s="57">
        <f>通常分様式!Y395</f>
        <v>0</v>
      </c>
      <c r="C379" s="6">
        <f t="shared" si="10"/>
        <v>0</v>
      </c>
      <c r="D379" s="6">
        <f t="shared" si="11"/>
        <v>0</v>
      </c>
      <c r="E379" s="6" t="str">
        <f>IFERROR(VLOOKUP(D379,通常分様式!$A$22:$A$421,1,FALSE),"")</f>
        <v/>
      </c>
    </row>
    <row r="380" spans="1:5" ht="18" thickBot="1" x14ac:dyDescent="0.2">
      <c r="A380" s="6">
        <v>375</v>
      </c>
      <c r="B380" s="57">
        <f>通常分様式!Y396</f>
        <v>0</v>
      </c>
      <c r="C380" s="6">
        <f t="shared" si="10"/>
        <v>0</v>
      </c>
      <c r="D380" s="6">
        <f t="shared" si="11"/>
        <v>0</v>
      </c>
      <c r="E380" s="6" t="str">
        <f>IFERROR(VLOOKUP(D380,通常分様式!$A$22:$A$421,1,FALSE),"")</f>
        <v/>
      </c>
    </row>
    <row r="381" spans="1:5" ht="18" thickBot="1" x14ac:dyDescent="0.2">
      <c r="A381" s="6">
        <v>376</v>
      </c>
      <c r="B381" s="57">
        <f>通常分様式!Y397</f>
        <v>0</v>
      </c>
      <c r="C381" s="6">
        <f t="shared" si="10"/>
        <v>0</v>
      </c>
      <c r="D381" s="6">
        <f t="shared" si="11"/>
        <v>0</v>
      </c>
      <c r="E381" s="6" t="str">
        <f>IFERROR(VLOOKUP(D381,通常分様式!$A$22:$A$421,1,FALSE),"")</f>
        <v/>
      </c>
    </row>
    <row r="382" spans="1:5" ht="18" thickBot="1" x14ac:dyDescent="0.2">
      <c r="A382" s="6">
        <v>377</v>
      </c>
      <c r="B382" s="57">
        <f>通常分様式!Y398</f>
        <v>0</v>
      </c>
      <c r="C382" s="6">
        <f t="shared" si="10"/>
        <v>0</v>
      </c>
      <c r="D382" s="6">
        <f t="shared" si="11"/>
        <v>0</v>
      </c>
      <c r="E382" s="6" t="str">
        <f>IFERROR(VLOOKUP(D382,通常分様式!$A$22:$A$421,1,FALSE),"")</f>
        <v/>
      </c>
    </row>
    <row r="383" spans="1:5" ht="18" thickBot="1" x14ac:dyDescent="0.2">
      <c r="A383" s="6">
        <v>378</v>
      </c>
      <c r="B383" s="57">
        <f>通常分様式!Y399</f>
        <v>0</v>
      </c>
      <c r="C383" s="6">
        <f t="shared" si="10"/>
        <v>0</v>
      </c>
      <c r="D383" s="6">
        <f t="shared" si="11"/>
        <v>0</v>
      </c>
      <c r="E383" s="6" t="str">
        <f>IFERROR(VLOOKUP(D383,通常分様式!$A$22:$A$421,1,FALSE),"")</f>
        <v/>
      </c>
    </row>
    <row r="384" spans="1:5" ht="18" thickBot="1" x14ac:dyDescent="0.2">
      <c r="A384" s="6">
        <v>379</v>
      </c>
      <c r="B384" s="57">
        <f>通常分様式!Y400</f>
        <v>0</v>
      </c>
      <c r="C384" s="6">
        <f t="shared" si="10"/>
        <v>0</v>
      </c>
      <c r="D384" s="6">
        <f t="shared" si="11"/>
        <v>0</v>
      </c>
      <c r="E384" s="6" t="str">
        <f>IFERROR(VLOOKUP(D384,通常分様式!$A$22:$A$421,1,FALSE),"")</f>
        <v/>
      </c>
    </row>
    <row r="385" spans="1:5" ht="18" thickBot="1" x14ac:dyDescent="0.2">
      <c r="A385" s="6">
        <v>380</v>
      </c>
      <c r="B385" s="57">
        <f>通常分様式!Y401</f>
        <v>0</v>
      </c>
      <c r="C385" s="6">
        <f t="shared" si="10"/>
        <v>0</v>
      </c>
      <c r="D385" s="6">
        <f t="shared" si="11"/>
        <v>0</v>
      </c>
      <c r="E385" s="6" t="str">
        <f>IFERROR(VLOOKUP(D385,通常分様式!$A$22:$A$421,1,FALSE),"")</f>
        <v/>
      </c>
    </row>
    <row r="386" spans="1:5" ht="18" thickBot="1" x14ac:dyDescent="0.2">
      <c r="A386" s="6">
        <v>381</v>
      </c>
      <c r="B386" s="57">
        <f>通常分様式!Y402</f>
        <v>0</v>
      </c>
      <c r="C386" s="6">
        <f t="shared" si="10"/>
        <v>0</v>
      </c>
      <c r="D386" s="6">
        <f t="shared" si="11"/>
        <v>0</v>
      </c>
      <c r="E386" s="6" t="str">
        <f>IFERROR(VLOOKUP(D386,通常分様式!$A$22:$A$421,1,FALSE),"")</f>
        <v/>
      </c>
    </row>
    <row r="387" spans="1:5" ht="18" thickBot="1" x14ac:dyDescent="0.2">
      <c r="A387" s="6">
        <v>382</v>
      </c>
      <c r="B387" s="57">
        <f>通常分様式!Y403</f>
        <v>0</v>
      </c>
      <c r="C387" s="6">
        <f t="shared" si="10"/>
        <v>0</v>
      </c>
      <c r="D387" s="6">
        <f t="shared" si="11"/>
        <v>0</v>
      </c>
      <c r="E387" s="6" t="str">
        <f>IFERROR(VLOOKUP(D387,通常分様式!$A$22:$A$421,1,FALSE),"")</f>
        <v/>
      </c>
    </row>
    <row r="388" spans="1:5" ht="18" thickBot="1" x14ac:dyDescent="0.2">
      <c r="A388" s="6">
        <v>383</v>
      </c>
      <c r="B388" s="57">
        <f>通常分様式!Y404</f>
        <v>0</v>
      </c>
      <c r="C388" s="6">
        <f t="shared" si="10"/>
        <v>0</v>
      </c>
      <c r="D388" s="6">
        <f t="shared" si="11"/>
        <v>0</v>
      </c>
      <c r="E388" s="6" t="str">
        <f>IFERROR(VLOOKUP(D388,通常分様式!$A$22:$A$421,1,FALSE),"")</f>
        <v/>
      </c>
    </row>
    <row r="389" spans="1:5" ht="18" thickBot="1" x14ac:dyDescent="0.2">
      <c r="A389" s="6">
        <v>384</v>
      </c>
      <c r="B389" s="57">
        <f>通常分様式!Y405</f>
        <v>0</v>
      </c>
      <c r="C389" s="6">
        <f t="shared" si="10"/>
        <v>0</v>
      </c>
      <c r="D389" s="6">
        <f t="shared" si="11"/>
        <v>0</v>
      </c>
      <c r="E389" s="6" t="str">
        <f>IFERROR(VLOOKUP(D389,通常分様式!$A$22:$A$421,1,FALSE),"")</f>
        <v/>
      </c>
    </row>
    <row r="390" spans="1:5" ht="18" thickBot="1" x14ac:dyDescent="0.2">
      <c r="A390" s="6">
        <v>385</v>
      </c>
      <c r="B390" s="57">
        <f>通常分様式!Y406</f>
        <v>0</v>
      </c>
      <c r="C390" s="6">
        <f t="shared" si="10"/>
        <v>0</v>
      </c>
      <c r="D390" s="6">
        <f t="shared" si="11"/>
        <v>0</v>
      </c>
      <c r="E390" s="6" t="str">
        <f>IFERROR(VLOOKUP(D390,通常分様式!$A$22:$A$421,1,FALSE),"")</f>
        <v/>
      </c>
    </row>
    <row r="391" spans="1:5" ht="18" thickBot="1" x14ac:dyDescent="0.2">
      <c r="A391" s="6">
        <v>386</v>
      </c>
      <c r="B391" s="57">
        <f>通常分様式!Y407</f>
        <v>0</v>
      </c>
      <c r="C391" s="6">
        <f t="shared" ref="C391:C405" si="12">IF(B391="○",1,0)</f>
        <v>0</v>
      </c>
      <c r="D391" s="6">
        <f t="shared" ref="D391:D405" si="13">A391*C391</f>
        <v>0</v>
      </c>
      <c r="E391" s="6" t="str">
        <f>IFERROR(VLOOKUP(D391,通常分様式!$A$22:$A$421,1,FALSE),"")</f>
        <v/>
      </c>
    </row>
    <row r="392" spans="1:5" ht="18" thickBot="1" x14ac:dyDescent="0.2">
      <c r="A392" s="6">
        <v>387</v>
      </c>
      <c r="B392" s="57">
        <f>通常分様式!Y408</f>
        <v>0</v>
      </c>
      <c r="C392" s="6">
        <f t="shared" si="12"/>
        <v>0</v>
      </c>
      <c r="D392" s="6">
        <f t="shared" si="13"/>
        <v>0</v>
      </c>
      <c r="E392" s="6" t="str">
        <f>IFERROR(VLOOKUP(D392,通常分様式!$A$22:$A$421,1,FALSE),"")</f>
        <v/>
      </c>
    </row>
    <row r="393" spans="1:5" ht="18" thickBot="1" x14ac:dyDescent="0.2">
      <c r="A393" s="6">
        <v>388</v>
      </c>
      <c r="B393" s="57">
        <f>通常分様式!Y409</f>
        <v>0</v>
      </c>
      <c r="C393" s="6">
        <f t="shared" si="12"/>
        <v>0</v>
      </c>
      <c r="D393" s="6">
        <f t="shared" si="13"/>
        <v>0</v>
      </c>
      <c r="E393" s="6" t="str">
        <f>IFERROR(VLOOKUP(D393,通常分様式!$A$22:$A$421,1,FALSE),"")</f>
        <v/>
      </c>
    </row>
    <row r="394" spans="1:5" ht="18" thickBot="1" x14ac:dyDescent="0.2">
      <c r="A394" s="6">
        <v>389</v>
      </c>
      <c r="B394" s="57">
        <f>通常分様式!Y410</f>
        <v>0</v>
      </c>
      <c r="C394" s="6">
        <f t="shared" si="12"/>
        <v>0</v>
      </c>
      <c r="D394" s="6">
        <f t="shared" si="13"/>
        <v>0</v>
      </c>
      <c r="E394" s="6" t="str">
        <f>IFERROR(VLOOKUP(D394,通常分様式!$A$22:$A$421,1,FALSE),"")</f>
        <v/>
      </c>
    </row>
    <row r="395" spans="1:5" ht="18" thickBot="1" x14ac:dyDescent="0.2">
      <c r="A395" s="6">
        <v>390</v>
      </c>
      <c r="B395" s="57">
        <f>通常分様式!Y411</f>
        <v>0</v>
      </c>
      <c r="C395" s="6">
        <f t="shared" si="12"/>
        <v>0</v>
      </c>
      <c r="D395" s="6">
        <f t="shared" si="13"/>
        <v>0</v>
      </c>
      <c r="E395" s="6" t="str">
        <f>IFERROR(VLOOKUP(D395,通常分様式!$A$22:$A$421,1,FALSE),"")</f>
        <v/>
      </c>
    </row>
    <row r="396" spans="1:5" ht="18" thickBot="1" x14ac:dyDescent="0.2">
      <c r="A396" s="6">
        <v>391</v>
      </c>
      <c r="B396" s="57">
        <f>通常分様式!Y412</f>
        <v>0</v>
      </c>
      <c r="C396" s="6">
        <f t="shared" si="12"/>
        <v>0</v>
      </c>
      <c r="D396" s="6">
        <f t="shared" si="13"/>
        <v>0</v>
      </c>
      <c r="E396" s="6" t="str">
        <f>IFERROR(VLOOKUP(D396,通常分様式!$A$22:$A$421,1,FALSE),"")</f>
        <v/>
      </c>
    </row>
    <row r="397" spans="1:5" ht="18" thickBot="1" x14ac:dyDescent="0.2">
      <c r="A397" s="6">
        <v>392</v>
      </c>
      <c r="B397" s="57">
        <f>通常分様式!Y413</f>
        <v>0</v>
      </c>
      <c r="C397" s="6">
        <f t="shared" si="12"/>
        <v>0</v>
      </c>
      <c r="D397" s="6">
        <f t="shared" si="13"/>
        <v>0</v>
      </c>
      <c r="E397" s="6" t="str">
        <f>IFERROR(VLOOKUP(D397,通常分様式!$A$22:$A$421,1,FALSE),"")</f>
        <v/>
      </c>
    </row>
    <row r="398" spans="1:5" ht="18" thickBot="1" x14ac:dyDescent="0.2">
      <c r="A398" s="6">
        <v>393</v>
      </c>
      <c r="B398" s="57">
        <f>通常分様式!Y414</f>
        <v>0</v>
      </c>
      <c r="C398" s="6">
        <f t="shared" si="12"/>
        <v>0</v>
      </c>
      <c r="D398" s="6">
        <f t="shared" si="13"/>
        <v>0</v>
      </c>
      <c r="E398" s="6" t="str">
        <f>IFERROR(VLOOKUP(D398,通常分様式!$A$22:$A$421,1,FALSE),"")</f>
        <v/>
      </c>
    </row>
    <row r="399" spans="1:5" ht="18" thickBot="1" x14ac:dyDescent="0.2">
      <c r="A399" s="6">
        <v>394</v>
      </c>
      <c r="B399" s="57">
        <f>通常分様式!Y415</f>
        <v>0</v>
      </c>
      <c r="C399" s="6">
        <f t="shared" si="12"/>
        <v>0</v>
      </c>
      <c r="D399" s="6">
        <f t="shared" si="13"/>
        <v>0</v>
      </c>
      <c r="E399" s="6" t="str">
        <f>IFERROR(VLOOKUP(D399,通常分様式!$A$22:$A$421,1,FALSE),"")</f>
        <v/>
      </c>
    </row>
    <row r="400" spans="1:5" ht="18" thickBot="1" x14ac:dyDescent="0.2">
      <c r="A400" s="6">
        <v>395</v>
      </c>
      <c r="B400" s="57">
        <f>通常分様式!Y416</f>
        <v>0</v>
      </c>
      <c r="C400" s="6">
        <f t="shared" si="12"/>
        <v>0</v>
      </c>
      <c r="D400" s="6">
        <f t="shared" si="13"/>
        <v>0</v>
      </c>
      <c r="E400" s="6" t="str">
        <f>IFERROR(VLOOKUP(D400,通常分様式!$A$22:$A$421,1,FALSE),"")</f>
        <v/>
      </c>
    </row>
    <row r="401" spans="1:5" ht="18" thickBot="1" x14ac:dyDescent="0.2">
      <c r="A401" s="6">
        <v>396</v>
      </c>
      <c r="B401" s="57">
        <f>通常分様式!Y417</f>
        <v>0</v>
      </c>
      <c r="C401" s="6">
        <f t="shared" si="12"/>
        <v>0</v>
      </c>
      <c r="D401" s="6">
        <f t="shared" si="13"/>
        <v>0</v>
      </c>
      <c r="E401" s="6" t="str">
        <f>IFERROR(VLOOKUP(D401,通常分様式!$A$22:$A$421,1,FALSE),"")</f>
        <v/>
      </c>
    </row>
    <row r="402" spans="1:5" ht="18" thickBot="1" x14ac:dyDescent="0.2">
      <c r="A402" s="6">
        <v>397</v>
      </c>
      <c r="B402" s="57">
        <f>通常分様式!Y418</f>
        <v>0</v>
      </c>
      <c r="C402" s="6">
        <f t="shared" si="12"/>
        <v>0</v>
      </c>
      <c r="D402" s="6">
        <f t="shared" si="13"/>
        <v>0</v>
      </c>
      <c r="E402" s="6" t="str">
        <f>IFERROR(VLOOKUP(D402,通常分様式!$A$22:$A$421,1,FALSE),"")</f>
        <v/>
      </c>
    </row>
    <row r="403" spans="1:5" ht="18" thickBot="1" x14ac:dyDescent="0.2">
      <c r="A403" s="6">
        <v>398</v>
      </c>
      <c r="B403" s="57">
        <f>通常分様式!Y419</f>
        <v>0</v>
      </c>
      <c r="C403" s="6">
        <f t="shared" si="12"/>
        <v>0</v>
      </c>
      <c r="D403" s="6">
        <f t="shared" si="13"/>
        <v>0</v>
      </c>
      <c r="E403" s="6" t="str">
        <f>IFERROR(VLOOKUP(D403,通常分様式!$A$22:$A$421,1,FALSE),"")</f>
        <v/>
      </c>
    </row>
    <row r="404" spans="1:5" ht="18" thickBot="1" x14ac:dyDescent="0.2">
      <c r="A404" s="6">
        <v>399</v>
      </c>
      <c r="B404" s="57">
        <f>通常分様式!Y420</f>
        <v>0</v>
      </c>
      <c r="C404" s="6">
        <f t="shared" si="12"/>
        <v>0</v>
      </c>
      <c r="D404" s="6">
        <f t="shared" si="13"/>
        <v>0</v>
      </c>
      <c r="E404" s="6" t="str">
        <f>IFERROR(VLOOKUP(D404,通常分様式!$A$22:$A$421,1,FALSE),"")</f>
        <v/>
      </c>
    </row>
    <row r="405" spans="1:5" ht="17.25" x14ac:dyDescent="0.15">
      <c r="A405" s="6">
        <v>400</v>
      </c>
      <c r="B405" s="57">
        <f>通常分様式!Y421</f>
        <v>0</v>
      </c>
      <c r="C405" s="6">
        <f t="shared" si="12"/>
        <v>0</v>
      </c>
      <c r="D405" s="6">
        <f t="shared" si="13"/>
        <v>0</v>
      </c>
      <c r="E405" s="6" t="str">
        <f>IFERROR(VLOOKUP(D405,通常分様式!$A$22:$A$421,1,FALSE),"")</f>
        <v/>
      </c>
    </row>
  </sheetData>
  <sheetProtection algorithmName="SHA-512" hashValue="3MA720LxV5xkmdrjz8Ynpwx7CPhTDq1WLspBWoAwrzFfD+UCIk/67f0xxz2GqvakzF0UzyRZibuEuWPFtlcS7g==" saltValue="NOR/G6nHMo3T9tFfcpz7Bw==" spinCount="100000" sheet="1" objects="1" scenarios="1"/>
  <mergeCells count="2">
    <mergeCell ref="B1:B4"/>
    <mergeCell ref="C1:E4"/>
  </mergeCells>
  <phoneticPr fontId="33"/>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5" id="{1C1BEF5D-6C61-448F-B640-B7D75E5AC57B}">
            <xm:f>B6&lt;&gt;転記作業用!B49</xm:f>
            <x14:dxf>
              <fill>
                <patternFill>
                  <bgColor theme="5" tint="0.79998168889431442"/>
                </patternFill>
              </fill>
            </x14:dxf>
          </x14:cfRule>
          <xm:sqref>B6:B405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IF($D6="補",―!#REF!,―!#REF!)</xm:f>
          </x14:formula1>
          <xm:sqref>B6:B405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35</vt:i4>
      </vt:variant>
    </vt:vector>
  </HeadingPairs>
  <TitlesOfParts>
    <vt:vector size="44" baseType="lpstr">
      <vt:lpstr>自治体コード</vt:lpstr>
      <vt:lpstr>通常分様式</vt:lpstr>
      <vt:lpstr>基金調べ</vt:lpstr>
      <vt:lpstr>【チェックリスト】 </vt:lpstr>
      <vt:lpstr>事業名一覧 </vt:lpstr>
      <vt:lpstr>転記作業用</vt:lpstr>
      <vt:lpstr>―</vt:lpstr>
      <vt:lpstr>フラグ管理用</vt:lpstr>
      <vt:lpstr>計算用</vt:lpstr>
      <vt:lpstr>'【チェックリスト】 '!Print_Area</vt:lpstr>
      <vt:lpstr>基金調べ!Print_Area</vt:lpstr>
      <vt:lpstr>'事業名一覧 '!Print_Area</vt:lpstr>
      <vt:lpstr>通常分様式!Print_Area</vt:lpstr>
      <vt:lpstr>―!Print_Area</vt:lpstr>
      <vt:lpstr>基金調べ!Print_Titles</vt:lpstr>
      <vt:lpstr>通常分様式!Print_Titles</vt:lpstr>
      <vt:lpstr>コロナ禍において原油価格・物価高騰等に直面する生活者や事業者に対する支援</vt:lpstr>
      <vt:lpstr>コロナ感染症への対応として必要な事業</vt:lpstr>
      <vt:lpstr>基金_地単_協力金等</vt:lpstr>
      <vt:lpstr>基金_地単_通常</vt:lpstr>
      <vt:lpstr>基金_補助</vt:lpstr>
      <vt:lpstr>基金の要件</vt:lpstr>
      <vt:lpstr>協力要請推進枠又は検査促進枠の地方負担分に充当_地単</vt:lpstr>
      <vt:lpstr>協力要請推進枠又は検査促進枠の地方負担分に充当_補助</vt:lpstr>
      <vt:lpstr>経済対策との関係_原油</vt:lpstr>
      <vt:lpstr>経済対策との関係_通常</vt:lpstr>
      <vt:lpstr>個人を対象とした給付金等</vt:lpstr>
      <vt:lpstr>交付金の区分_その他</vt:lpstr>
      <vt:lpstr>交付金の区分_高騰</vt:lpstr>
      <vt:lpstr>国の予算年度</vt:lpstr>
      <vt:lpstr>国庫補助事業の名称</vt:lpstr>
      <vt:lpstr>事業始期_協力金等</vt:lpstr>
      <vt:lpstr>事業始期_通常</vt:lpstr>
      <vt:lpstr>事業始期_補助</vt:lpstr>
      <vt:lpstr>事業終期_R3基金・R4</vt:lpstr>
      <vt:lpstr>事業終期_通常</vt:lpstr>
      <vt:lpstr>種類_重点</vt:lpstr>
      <vt:lpstr>種類_通常</vt:lpstr>
      <vt:lpstr>対象外経費に臨時交付金を充当していない</vt:lpstr>
      <vt:lpstr>特定事業者等支援</vt:lpstr>
      <vt:lpstr>補助・単独</vt:lpstr>
      <vt:lpstr>予算区分_地単_協力金等</vt:lpstr>
      <vt:lpstr>予算区分_地単_通常</vt:lpstr>
      <vt:lpstr>予算区分_補助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2022-11-29T01:10:32Z</cp:lastPrinted>
  <dcterms:created xsi:type="dcterms:W3CDTF">2020-11-19T07:11:50Z</dcterms:created>
  <dcterms:modified xsi:type="dcterms:W3CDTF">2023-01-10T00:36:16Z</dcterms:modified>
</cp:coreProperties>
</file>